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lin\OneDrive\Desktop\Mxb232 Case Study 1 and 2\"/>
    </mc:Choice>
  </mc:AlternateContent>
  <xr:revisionPtr revIDLastSave="0" documentId="13_ncr:1_{F389BCDD-B821-4F7D-961C-CEA11822638C}" xr6:coauthVersionLast="47" xr6:coauthVersionMax="47" xr10:uidLastSave="{00000000-0000-0000-0000-000000000000}"/>
  <bookViews>
    <workbookView xWindow="4920" yWindow="850" windowWidth="26290" windowHeight="11320" tabRatio="990" firstSheet="7" activeTab="11" xr2:uid="{00000000-000D-0000-FFFF-FFFF00000000}"/>
  </bookViews>
  <sheets>
    <sheet name="Case Study1 Wholesome Insurance" sheetId="2" r:id="rId1"/>
    <sheet name="Case Study 1 LP solution" sheetId="1" r:id="rId2"/>
    <sheet name="Answer Report Study 1" sheetId="16" r:id="rId3"/>
    <sheet name="Sensitivity Report Study 1" sheetId="17" r:id="rId4"/>
    <sheet name="Case Study 1 Alt LP solution" sheetId="4" r:id="rId5"/>
    <sheet name="Answer Report Study 1 Alt" sheetId="21" r:id="rId6"/>
    <sheet name="Sensitivity Report Study 1 Alt" sheetId="22" r:id="rId7"/>
    <sheet name="Case Study 2 LogisticsLocal" sheetId="25" r:id="rId8"/>
    <sheet name="LP Solution, Set Diesel" sheetId="26" r:id="rId9"/>
    <sheet name="Answer Report, Set Diesel" sheetId="27" r:id="rId10"/>
    <sheet name="Sensitivity Report, Set Diesel" sheetId="28" r:id="rId11"/>
    <sheet name="LP Solution, Unrestrict Diesel" sheetId="29" r:id="rId12"/>
    <sheet name="Answer Report, Unset Diesel" sheetId="30" r:id="rId13"/>
    <sheet name="Sensitivity Report,Unset Diesel" sheetId="31" r:id="rId14"/>
  </sheets>
  <definedNames>
    <definedName name="solver_adj" localSheetId="4" hidden="1">'Case Study 1 Alt LP solution'!$E$4,'Case Study 1 Alt LP solution'!$E$5,'Case Study 1 Alt LP solution'!$E$6,'Case Study 1 Alt LP solution'!$E$7,'Case Study 1 Alt LP solution'!$E$8,'Case Study 1 Alt LP solution'!$E$9,'Case Study 1 Alt LP solution'!$E$10</definedName>
    <definedName name="solver_adj" localSheetId="1" hidden="1">'Case Study 1 LP solution'!$E$4,'Case Study 1 LP solution'!$E$5,'Case Study 1 LP solution'!$E$6,'Case Study 1 LP solution'!$E$7,'Case Study 1 LP solution'!$E$8,'Case Study 1 LP solution'!$E$9,'Case Study 1 LP solution'!$E$10</definedName>
    <definedName name="solver_adj" localSheetId="8" hidden="1">'LP Solution, Set Diesel'!$F$19:$O$23</definedName>
    <definedName name="solver_adj" localSheetId="11" hidden="1">'LP Solution, Unrestrict Diesel'!$F$19:$O$23</definedName>
    <definedName name="solver_cvg" localSheetId="4" hidden="1">0.0001</definedName>
    <definedName name="solver_cvg" localSheetId="1" hidden="1">0.0001</definedName>
    <definedName name="solver_cvg" localSheetId="8" hidden="1">0.0001</definedName>
    <definedName name="solver_cvg" localSheetId="11" hidden="1">0.0001</definedName>
    <definedName name="solver_drv" localSheetId="4" hidden="1">1</definedName>
    <definedName name="solver_drv" localSheetId="1" hidden="1">1</definedName>
    <definedName name="solver_drv" localSheetId="8" hidden="1">1</definedName>
    <definedName name="solver_drv" localSheetId="11" hidden="1">1</definedName>
    <definedName name="solver_eng" localSheetId="4" hidden="1">2</definedName>
    <definedName name="solver_eng" localSheetId="1" hidden="1">2</definedName>
    <definedName name="solver_eng" localSheetId="7" hidden="1">1</definedName>
    <definedName name="solver_eng" localSheetId="8" hidden="1">2</definedName>
    <definedName name="solver_eng" localSheetId="11" hidden="1">2</definedName>
    <definedName name="solver_eng" localSheetId="10" hidden="1">1</definedName>
    <definedName name="solver_est" localSheetId="4" hidden="1">1</definedName>
    <definedName name="solver_est" localSheetId="1" hidden="1">1</definedName>
    <definedName name="solver_est" localSheetId="8" hidden="1">1</definedName>
    <definedName name="solver_est" localSheetId="11" hidden="1">1</definedName>
    <definedName name="solver_itr" localSheetId="4" hidden="1">2147483647</definedName>
    <definedName name="solver_itr" localSheetId="1" hidden="1">2147483647</definedName>
    <definedName name="solver_itr" localSheetId="8" hidden="1">2147483647</definedName>
    <definedName name="solver_itr" localSheetId="11" hidden="1">2147483647</definedName>
    <definedName name="solver_lhs1" localSheetId="4" hidden="1">'Case Study 1 Alt LP solution'!$C$15</definedName>
    <definedName name="solver_lhs1" localSheetId="1" hidden="1">'Case Study 1 LP solution'!$C$15</definedName>
    <definedName name="solver_lhs1" localSheetId="8" hidden="1">'LP Solution, Set Diesel'!$F$27</definedName>
    <definedName name="solver_lhs1" localSheetId="11" hidden="1">'LP Solution, Unrestrict Diesel'!$F$27</definedName>
    <definedName name="solver_lhs10" localSheetId="4" hidden="1">'Case Study 1 Alt LP solution'!$E$7</definedName>
    <definedName name="solver_lhs10" localSheetId="1" hidden="1">'Case Study 1 LP solution'!$F$9</definedName>
    <definedName name="solver_lhs10" localSheetId="8" hidden="1">'LP Solution, Set Diesel'!$J$27</definedName>
    <definedName name="solver_lhs10" localSheetId="11" hidden="1">'LP Solution, Unrestrict Diesel'!$J$27</definedName>
    <definedName name="solver_lhs11" localSheetId="4" hidden="1">'Case Study 1 Alt LP solution'!$E$8</definedName>
    <definedName name="solver_lhs11" localSheetId="8" hidden="1">'LP Solution, Set Diesel'!$K$27</definedName>
    <definedName name="solver_lhs11" localSheetId="11" hidden="1">'LP Solution, Unrestrict Diesel'!$K$27</definedName>
    <definedName name="solver_lhs12" localSheetId="4" hidden="1">'Case Study 1 Alt LP solution'!$E$9</definedName>
    <definedName name="solver_lhs12" localSheetId="8" hidden="1">'LP Solution, Set Diesel'!$K$27</definedName>
    <definedName name="solver_lhs12" localSheetId="11" hidden="1">'LP Solution, Unrestrict Diesel'!$K$27</definedName>
    <definedName name="solver_lhs13" localSheetId="8" hidden="1">'LP Solution, Set Diesel'!$L$27</definedName>
    <definedName name="solver_lhs13" localSheetId="11" hidden="1">'LP Solution, Unrestrict Diesel'!$L$27</definedName>
    <definedName name="solver_lhs14" localSheetId="8" hidden="1">'LP Solution, Set Diesel'!$L$27</definedName>
    <definedName name="solver_lhs14" localSheetId="11" hidden="1">'LP Solution, Unrestrict Diesel'!$L$27</definedName>
    <definedName name="solver_lhs15" localSheetId="8" hidden="1">'LP Solution, Set Diesel'!$M$27</definedName>
    <definedName name="solver_lhs15" localSheetId="11" hidden="1">'LP Solution, Unrestrict Diesel'!$M$27</definedName>
    <definedName name="solver_lhs16" localSheetId="8" hidden="1">'LP Solution, Set Diesel'!$M$27</definedName>
    <definedName name="solver_lhs16" localSheetId="11" hidden="1">'LP Solution, Unrestrict Diesel'!$M$27</definedName>
    <definedName name="solver_lhs17" localSheetId="8" hidden="1">'LP Solution, Set Diesel'!$N$27</definedName>
    <definedName name="solver_lhs17" localSheetId="11" hidden="1">'LP Solution, Unrestrict Diesel'!$N$27</definedName>
    <definedName name="solver_lhs18" localSheetId="8" hidden="1">'LP Solution, Set Diesel'!$N$27</definedName>
    <definedName name="solver_lhs18" localSheetId="11" hidden="1">'LP Solution, Unrestrict Diesel'!$N$27</definedName>
    <definedName name="solver_lhs19" localSheetId="8" hidden="1">'LP Solution, Set Diesel'!$O$27</definedName>
    <definedName name="solver_lhs19" localSheetId="11" hidden="1">'LP Solution, Unrestrict Diesel'!$O$27</definedName>
    <definedName name="solver_lhs2" localSheetId="4" hidden="1">'Case Study 1 Alt LP solution'!$C$16</definedName>
    <definedName name="solver_lhs2" localSheetId="1" hidden="1">'Case Study 1 LP solution'!$C$16</definedName>
    <definedName name="solver_lhs2" localSheetId="8" hidden="1">'LP Solution, Set Diesel'!$F$27</definedName>
    <definedName name="solver_lhs2" localSheetId="11" hidden="1">'LP Solution, Unrestrict Diesel'!$F$27</definedName>
    <definedName name="solver_lhs20" localSheetId="8" hidden="1">'LP Solution, Set Diesel'!$O$27</definedName>
    <definedName name="solver_lhs20" localSheetId="11" hidden="1">'LP Solution, Unrestrict Diesel'!$O$27</definedName>
    <definedName name="solver_lhs21" localSheetId="8" hidden="1">'LP Solution, Set Diesel'!$Q$19</definedName>
    <definedName name="solver_lhs21" localSheetId="11" hidden="1">'LP Solution, Unrestrict Diesel'!$R$19</definedName>
    <definedName name="solver_lhs22" localSheetId="8" hidden="1">'LP Solution, Set Diesel'!$Q$20</definedName>
    <definedName name="solver_lhs22" localSheetId="11" hidden="1">'LP Solution, Unrestrict Diesel'!$Q$23</definedName>
    <definedName name="solver_lhs23" localSheetId="8" hidden="1">'LP Solution, Set Diesel'!$Q$21</definedName>
    <definedName name="solver_lhs23" localSheetId="11" hidden="1">'LP Solution, Unrestrict Diesel'!$Q$23</definedName>
    <definedName name="solver_lhs24" localSheetId="8" hidden="1">'LP Solution, Set Diesel'!$Q$22</definedName>
    <definedName name="solver_lhs24" localSheetId="11" hidden="1">'LP Solution, Unrestrict Diesel'!$Q$23</definedName>
    <definedName name="solver_lhs25" localSheetId="8" hidden="1">'LP Solution, Set Diesel'!$Q$23</definedName>
    <definedName name="solver_lhs25" localSheetId="11" hidden="1">'LP Solution, Unrestrict Diesel'!$Q$23</definedName>
    <definedName name="solver_lhs3" localSheetId="4" hidden="1">'Case Study 1 Alt LP solution'!$C$17</definedName>
    <definedName name="solver_lhs3" localSheetId="1" hidden="1">'Case Study 1 LP solution'!$C$17</definedName>
    <definedName name="solver_lhs3" localSheetId="8" hidden="1">'LP Solution, Set Diesel'!$G$27</definedName>
    <definedName name="solver_lhs3" localSheetId="11" hidden="1">'LP Solution, Unrestrict Diesel'!$G$27</definedName>
    <definedName name="solver_lhs4" localSheetId="4" hidden="1">'Case Study 1 Alt LP solution'!$C$20</definedName>
    <definedName name="solver_lhs4" localSheetId="1" hidden="1">'Case Study 1 LP solution'!$F$10</definedName>
    <definedName name="solver_lhs4" localSheetId="8" hidden="1">'LP Solution, Set Diesel'!$G$27</definedName>
    <definedName name="solver_lhs4" localSheetId="11" hidden="1">'LP Solution, Unrestrict Diesel'!$G$27</definedName>
    <definedName name="solver_lhs5" localSheetId="4" hidden="1">'Case Study 1 Alt LP solution'!$C$21</definedName>
    <definedName name="solver_lhs5" localSheetId="1" hidden="1">'Case Study 1 LP solution'!$F$4</definedName>
    <definedName name="solver_lhs5" localSheetId="8" hidden="1">'LP Solution, Set Diesel'!$H$27</definedName>
    <definedName name="solver_lhs5" localSheetId="11" hidden="1">'LP Solution, Unrestrict Diesel'!$H$27</definedName>
    <definedName name="solver_lhs6" localSheetId="4" hidden="1">'Case Study 1 Alt LP solution'!$E$10</definedName>
    <definedName name="solver_lhs6" localSheetId="1" hidden="1">'Case Study 1 LP solution'!$F$5</definedName>
    <definedName name="solver_lhs6" localSheetId="8" hidden="1">'LP Solution, Set Diesel'!$H$27</definedName>
    <definedName name="solver_lhs6" localSheetId="11" hidden="1">'LP Solution, Unrestrict Diesel'!$H$27</definedName>
    <definedName name="solver_lhs7" localSheetId="4" hidden="1">'Case Study 1 Alt LP solution'!$E$4</definedName>
    <definedName name="solver_lhs7" localSheetId="1" hidden="1">'Case Study 1 LP solution'!$F$6</definedName>
    <definedName name="solver_lhs7" localSheetId="8" hidden="1">'LP Solution, Set Diesel'!$I$27</definedName>
    <definedName name="solver_lhs7" localSheetId="11" hidden="1">'LP Solution, Unrestrict Diesel'!$I$27</definedName>
    <definedName name="solver_lhs8" localSheetId="4" hidden="1">'Case Study 1 Alt LP solution'!$E$5</definedName>
    <definedName name="solver_lhs8" localSheetId="1" hidden="1">'Case Study 1 LP solution'!$F$7</definedName>
    <definedName name="solver_lhs8" localSheetId="8" hidden="1">'LP Solution, Set Diesel'!$I$27</definedName>
    <definedName name="solver_lhs8" localSheetId="11" hidden="1">'LP Solution, Unrestrict Diesel'!$I$27</definedName>
    <definedName name="solver_lhs9" localSheetId="4" hidden="1">'Case Study 1 Alt LP solution'!$E$6</definedName>
    <definedName name="solver_lhs9" localSheetId="1" hidden="1">'Case Study 1 LP solution'!$F$8</definedName>
    <definedName name="solver_lhs9" localSheetId="8" hidden="1">'LP Solution, Set Diesel'!$J$27</definedName>
    <definedName name="solver_lhs9" localSheetId="11" hidden="1">'LP Solution, Unrestrict Diesel'!$J$27</definedName>
    <definedName name="solver_mip" localSheetId="4" hidden="1">2147483647</definedName>
    <definedName name="solver_mip" localSheetId="1" hidden="1">2147483647</definedName>
    <definedName name="solver_mip" localSheetId="8" hidden="1">2147483647</definedName>
    <definedName name="solver_mip" localSheetId="11" hidden="1">2147483647</definedName>
    <definedName name="solver_mni" localSheetId="4" hidden="1">30</definedName>
    <definedName name="solver_mni" localSheetId="1" hidden="1">30</definedName>
    <definedName name="solver_mni" localSheetId="8" hidden="1">30</definedName>
    <definedName name="solver_mni" localSheetId="11" hidden="1">30</definedName>
    <definedName name="solver_mrt" localSheetId="4" hidden="1">0.075</definedName>
    <definedName name="solver_mrt" localSheetId="1" hidden="1">0.075</definedName>
    <definedName name="solver_mrt" localSheetId="8" hidden="1">0.075</definedName>
    <definedName name="solver_mrt" localSheetId="11" hidden="1">0.075</definedName>
    <definedName name="solver_msl" localSheetId="4" hidden="1">2</definedName>
    <definedName name="solver_msl" localSheetId="1" hidden="1">2</definedName>
    <definedName name="solver_msl" localSheetId="8" hidden="1">2</definedName>
    <definedName name="solver_msl" localSheetId="11" hidden="1">2</definedName>
    <definedName name="solver_neg" localSheetId="4" hidden="1">1</definedName>
    <definedName name="solver_neg" localSheetId="1" hidden="1">1</definedName>
    <definedName name="solver_neg" localSheetId="7" hidden="1">1</definedName>
    <definedName name="solver_neg" localSheetId="8" hidden="1">1</definedName>
    <definedName name="solver_neg" localSheetId="11" hidden="1">1</definedName>
    <definedName name="solver_neg" localSheetId="10" hidden="1">1</definedName>
    <definedName name="solver_nod" localSheetId="4" hidden="1">2147483647</definedName>
    <definedName name="solver_nod" localSheetId="1" hidden="1">2147483647</definedName>
    <definedName name="solver_nod" localSheetId="8" hidden="1">2147483647</definedName>
    <definedName name="solver_nod" localSheetId="11" hidden="1">2147483647</definedName>
    <definedName name="solver_num" localSheetId="4" hidden="1">5</definedName>
    <definedName name="solver_num" localSheetId="1" hidden="1">3</definedName>
    <definedName name="solver_num" localSheetId="7" hidden="1">0</definedName>
    <definedName name="solver_num" localSheetId="8" hidden="1">25</definedName>
    <definedName name="solver_num" localSheetId="11" hidden="1">21</definedName>
    <definedName name="solver_num" localSheetId="10" hidden="1">0</definedName>
    <definedName name="solver_nwt" localSheetId="4" hidden="1">1</definedName>
    <definedName name="solver_nwt" localSheetId="1" hidden="1">1</definedName>
    <definedName name="solver_nwt" localSheetId="8" hidden="1">1</definedName>
    <definedName name="solver_nwt" localSheetId="11" hidden="1">1</definedName>
    <definedName name="solver_opt" localSheetId="4" hidden="1">'Case Study 1 Alt LP solution'!$H$11</definedName>
    <definedName name="solver_opt" localSheetId="1" hidden="1">'Case Study 1 LP solution'!$H$11</definedName>
    <definedName name="solver_opt" localSheetId="7" hidden="1">'Case Study 2 LogisticsLocal'!$B$47</definedName>
    <definedName name="solver_opt" localSheetId="8" hidden="1">'LP Solution, Set Diesel'!$Q$26</definedName>
    <definedName name="solver_opt" localSheetId="11" hidden="1">'LP Solution, Unrestrict Diesel'!$Q$26</definedName>
    <definedName name="solver_opt" localSheetId="10" hidden="1">'Sensitivity Report, Set Diesel'!$S$19</definedName>
    <definedName name="solver_pre" localSheetId="4" hidden="1">0.000001</definedName>
    <definedName name="solver_pre" localSheetId="1" hidden="1">0.000001</definedName>
    <definedName name="solver_pre" localSheetId="8" hidden="1">0.000001</definedName>
    <definedName name="solver_pre" localSheetId="11" hidden="1">0.000001</definedName>
    <definedName name="solver_rbv" localSheetId="4" hidden="1">1</definedName>
    <definedName name="solver_rbv" localSheetId="1" hidden="1">1</definedName>
    <definedName name="solver_rbv" localSheetId="8" hidden="1">1</definedName>
    <definedName name="solver_rbv" localSheetId="11" hidden="1">1</definedName>
    <definedName name="solver_rel1" localSheetId="4" hidden="1">3</definedName>
    <definedName name="solver_rel1" localSheetId="1" hidden="1">3</definedName>
    <definedName name="solver_rel1" localSheetId="8" hidden="1">1</definedName>
    <definedName name="solver_rel1" localSheetId="11" hidden="1">1</definedName>
    <definedName name="solver_rel10" localSheetId="4" hidden="1">3</definedName>
    <definedName name="solver_rel10" localSheetId="1" hidden="1">3</definedName>
    <definedName name="solver_rel10" localSheetId="8" hidden="1">3</definedName>
    <definedName name="solver_rel10" localSheetId="11" hidden="1">3</definedName>
    <definedName name="solver_rel11" localSheetId="4" hidden="1">3</definedName>
    <definedName name="solver_rel11" localSheetId="8" hidden="1">1</definedName>
    <definedName name="solver_rel11" localSheetId="11" hidden="1">1</definedName>
    <definedName name="solver_rel12" localSheetId="4" hidden="1">3</definedName>
    <definedName name="solver_rel12" localSheetId="8" hidden="1">3</definedName>
    <definedName name="solver_rel12" localSheetId="11" hidden="1">3</definedName>
    <definedName name="solver_rel13" localSheetId="8" hidden="1">1</definedName>
    <definedName name="solver_rel13" localSheetId="11" hidden="1">1</definedName>
    <definedName name="solver_rel14" localSheetId="8" hidden="1">3</definedName>
    <definedName name="solver_rel14" localSheetId="11" hidden="1">3</definedName>
    <definedName name="solver_rel15" localSheetId="8" hidden="1">1</definedName>
    <definedName name="solver_rel15" localSheetId="11" hidden="1">1</definedName>
    <definedName name="solver_rel16" localSheetId="8" hidden="1">3</definedName>
    <definedName name="solver_rel16" localSheetId="11" hidden="1">3</definedName>
    <definedName name="solver_rel17" localSheetId="8" hidden="1">1</definedName>
    <definedName name="solver_rel17" localSheetId="11" hidden="1">1</definedName>
    <definedName name="solver_rel18" localSheetId="8" hidden="1">3</definedName>
    <definedName name="solver_rel18" localSheetId="11" hidden="1">3</definedName>
    <definedName name="solver_rel19" localSheetId="8" hidden="1">1</definedName>
    <definedName name="solver_rel19" localSheetId="11" hidden="1">1</definedName>
    <definedName name="solver_rel2" localSheetId="4" hidden="1">3</definedName>
    <definedName name="solver_rel2" localSheetId="1" hidden="1">3</definedName>
    <definedName name="solver_rel2" localSheetId="8" hidden="1">3</definedName>
    <definedName name="solver_rel2" localSheetId="11" hidden="1">3</definedName>
    <definedName name="solver_rel20" localSheetId="8" hidden="1">3</definedName>
    <definedName name="solver_rel20" localSheetId="11" hidden="1">3</definedName>
    <definedName name="solver_rel21" localSheetId="8" hidden="1">2</definedName>
    <definedName name="solver_rel21" localSheetId="11" hidden="1">2</definedName>
    <definedName name="solver_rel22" localSheetId="8" hidden="1">2</definedName>
    <definedName name="solver_rel22" localSheetId="11" hidden="1">2</definedName>
    <definedName name="solver_rel23" localSheetId="8" hidden="1">2</definedName>
    <definedName name="solver_rel23" localSheetId="11" hidden="1">2</definedName>
    <definedName name="solver_rel24" localSheetId="8" hidden="1">2</definedName>
    <definedName name="solver_rel24" localSheetId="11" hidden="1">2</definedName>
    <definedName name="solver_rel25" localSheetId="8" hidden="1">2</definedName>
    <definedName name="solver_rel25" localSheetId="11" hidden="1">2</definedName>
    <definedName name="solver_rel3" localSheetId="4" hidden="1">1</definedName>
    <definedName name="solver_rel3" localSheetId="1" hidden="1">1</definedName>
    <definedName name="solver_rel3" localSheetId="8" hidden="1">1</definedName>
    <definedName name="solver_rel3" localSheetId="11" hidden="1">1</definedName>
    <definedName name="solver_rel4" localSheetId="4" hidden="1">1</definedName>
    <definedName name="solver_rel4" localSheetId="1" hidden="1">3</definedName>
    <definedName name="solver_rel4" localSheetId="8" hidden="1">3</definedName>
    <definedName name="solver_rel4" localSheetId="11" hidden="1">3</definedName>
    <definedName name="solver_rel5" localSheetId="4" hidden="1">1</definedName>
    <definedName name="solver_rel5" localSheetId="1" hidden="1">3</definedName>
    <definedName name="solver_rel5" localSheetId="8" hidden="1">1</definedName>
    <definedName name="solver_rel5" localSheetId="11" hidden="1">1</definedName>
    <definedName name="solver_rel6" localSheetId="4" hidden="1">3</definedName>
    <definedName name="solver_rel6" localSheetId="1" hidden="1">3</definedName>
    <definedName name="solver_rel6" localSheetId="8" hidden="1">3</definedName>
    <definedName name="solver_rel6" localSheetId="11" hidden="1">3</definedName>
    <definedName name="solver_rel7" localSheetId="4" hidden="1">3</definedName>
    <definedName name="solver_rel7" localSheetId="1" hidden="1">3</definedName>
    <definedName name="solver_rel7" localSheetId="8" hidden="1">1</definedName>
    <definedName name="solver_rel7" localSheetId="11" hidden="1">1</definedName>
    <definedName name="solver_rel8" localSheetId="4" hidden="1">3</definedName>
    <definedName name="solver_rel8" localSheetId="1" hidden="1">3</definedName>
    <definedName name="solver_rel8" localSheetId="8" hidden="1">3</definedName>
    <definedName name="solver_rel8" localSheetId="11" hidden="1">3</definedName>
    <definedName name="solver_rel9" localSheetId="4" hidden="1">3</definedName>
    <definedName name="solver_rel9" localSheetId="1" hidden="1">3</definedName>
    <definedName name="solver_rel9" localSheetId="8" hidden="1">1</definedName>
    <definedName name="solver_rel9" localSheetId="11" hidden="1">1</definedName>
    <definedName name="solver_rhs1" localSheetId="4" hidden="1">'Case Study 1 Alt LP solution'!$E$15</definedName>
    <definedName name="solver_rhs1" localSheetId="1" hidden="1">'Case Study 1 LP solution'!$E$15</definedName>
    <definedName name="solver_rhs1" localSheetId="8" hidden="1">'LP Solution, Set Diesel'!$F$29</definedName>
    <definedName name="solver_rhs1" localSheetId="11" hidden="1">'LP Solution, Unrestrict Diesel'!$F$29</definedName>
    <definedName name="solver_rhs10" localSheetId="4" hidden="1">'Case Study 1 Alt LP solution'!$C$7</definedName>
    <definedName name="solver_rhs10" localSheetId="1" hidden="1">'Case Study 1 LP solution'!$C$9</definedName>
    <definedName name="solver_rhs10" localSheetId="8" hidden="1">'LP Solution, Set Diesel'!$J$25</definedName>
    <definedName name="solver_rhs10" localSheetId="11" hidden="1">'LP Solution, Unrestrict Diesel'!$J$25</definedName>
    <definedName name="solver_rhs11" localSheetId="4" hidden="1">'Case Study 1 Alt LP solution'!$C$8</definedName>
    <definedName name="solver_rhs11" localSheetId="8" hidden="1">'LP Solution, Set Diesel'!$K$29</definedName>
    <definedName name="solver_rhs11" localSheetId="11" hidden="1">'LP Solution, Unrestrict Diesel'!$K$29</definedName>
    <definedName name="solver_rhs12" localSheetId="4" hidden="1">'Case Study 1 Alt LP solution'!$C$9</definedName>
    <definedName name="solver_rhs12" localSheetId="8" hidden="1">'LP Solution, Set Diesel'!$K$25</definedName>
    <definedName name="solver_rhs12" localSheetId="11" hidden="1">'LP Solution, Unrestrict Diesel'!$K$25</definedName>
    <definedName name="solver_rhs13" localSheetId="8" hidden="1">'LP Solution, Set Diesel'!$L$29</definedName>
    <definedName name="solver_rhs13" localSheetId="11" hidden="1">'LP Solution, Unrestrict Diesel'!$L$29</definedName>
    <definedName name="solver_rhs14" localSheetId="8" hidden="1">'LP Solution, Set Diesel'!$L$25</definedName>
    <definedName name="solver_rhs14" localSheetId="11" hidden="1">'LP Solution, Unrestrict Diesel'!$L$25</definedName>
    <definedName name="solver_rhs15" localSheetId="8" hidden="1">'LP Solution, Set Diesel'!$M$29</definedName>
    <definedName name="solver_rhs15" localSheetId="11" hidden="1">'LP Solution, Unrestrict Diesel'!$M$29</definedName>
    <definedName name="solver_rhs16" localSheetId="8" hidden="1">'LP Solution, Set Diesel'!$M$25</definedName>
    <definedName name="solver_rhs16" localSheetId="11" hidden="1">'LP Solution, Unrestrict Diesel'!$M$25</definedName>
    <definedName name="solver_rhs17" localSheetId="8" hidden="1">'LP Solution, Set Diesel'!$N$29</definedName>
    <definedName name="solver_rhs17" localSheetId="11" hidden="1">'LP Solution, Unrestrict Diesel'!$N$29</definedName>
    <definedName name="solver_rhs18" localSheetId="8" hidden="1">'LP Solution, Set Diesel'!$N$25</definedName>
    <definedName name="solver_rhs18" localSheetId="11" hidden="1">'LP Solution, Unrestrict Diesel'!$N$25</definedName>
    <definedName name="solver_rhs19" localSheetId="8" hidden="1">'LP Solution, Set Diesel'!$O$29</definedName>
    <definedName name="solver_rhs19" localSheetId="11" hidden="1">'LP Solution, Unrestrict Diesel'!$O$29</definedName>
    <definedName name="solver_rhs2" localSheetId="4" hidden="1">'Case Study 1 Alt LP solution'!$E$16</definedName>
    <definedName name="solver_rhs2" localSheetId="1" hidden="1">'Case Study 1 LP solution'!$E$16</definedName>
    <definedName name="solver_rhs2" localSheetId="8" hidden="1">'LP Solution, Set Diesel'!$F$25</definedName>
    <definedName name="solver_rhs2" localSheetId="11" hidden="1">'LP Solution, Unrestrict Diesel'!$F$25</definedName>
    <definedName name="solver_rhs20" localSheetId="8" hidden="1">'LP Solution, Set Diesel'!$O$25</definedName>
    <definedName name="solver_rhs20" localSheetId="11" hidden="1">'LP Solution, Unrestrict Diesel'!$O$25</definedName>
    <definedName name="solver_rhs21" localSheetId="8" hidden="1">'LP Solution, Set Diesel'!$S$19</definedName>
    <definedName name="solver_rhs21" localSheetId="11" hidden="1">'LP Solution, Unrestrict Diesel'!$T$19</definedName>
    <definedName name="solver_rhs22" localSheetId="8" hidden="1">'LP Solution, Set Diesel'!$S$20</definedName>
    <definedName name="solver_rhs22" localSheetId="11" hidden="1">'LP Solution, Unrestrict Diesel'!$S$23</definedName>
    <definedName name="solver_rhs23" localSheetId="8" hidden="1">'LP Solution, Set Diesel'!$S$21</definedName>
    <definedName name="solver_rhs23" localSheetId="11" hidden="1">'LP Solution, Unrestrict Diesel'!$S$23</definedName>
    <definedName name="solver_rhs24" localSheetId="8" hidden="1">'LP Solution, Set Diesel'!$S$22</definedName>
    <definedName name="solver_rhs24" localSheetId="11" hidden="1">'LP Solution, Unrestrict Diesel'!$S$23</definedName>
    <definedName name="solver_rhs25" localSheetId="8" hidden="1">'LP Solution, Set Diesel'!$S$23</definedName>
    <definedName name="solver_rhs25" localSheetId="11" hidden="1">'LP Solution, Unrestrict Diesel'!$S$23</definedName>
    <definedName name="solver_rhs3" localSheetId="4" hidden="1">'Case Study 1 Alt LP solution'!$E$17</definedName>
    <definedName name="solver_rhs3" localSheetId="1" hidden="1">'Case Study 1 LP solution'!$E$17</definedName>
    <definedName name="solver_rhs3" localSheetId="8" hidden="1">'LP Solution, Set Diesel'!$G$29</definedName>
    <definedName name="solver_rhs3" localSheetId="11" hidden="1">'LP Solution, Unrestrict Diesel'!$G$29</definedName>
    <definedName name="solver_rhs4" localSheetId="4" hidden="1">'Case Study 1 Alt LP solution'!$E$20</definedName>
    <definedName name="solver_rhs4" localSheetId="1" hidden="1">'Case Study 1 LP solution'!$C$10</definedName>
    <definedName name="solver_rhs4" localSheetId="8" hidden="1">'LP Solution, Set Diesel'!$G$25</definedName>
    <definedName name="solver_rhs4" localSheetId="11" hidden="1">'LP Solution, Unrestrict Diesel'!$G$25</definedName>
    <definedName name="solver_rhs5" localSheetId="4" hidden="1">'Case Study 1 Alt LP solution'!$E$21</definedName>
    <definedName name="solver_rhs5" localSheetId="1" hidden="1">'Case Study 1 LP solution'!$C$4</definedName>
    <definedName name="solver_rhs5" localSheetId="8" hidden="1">'LP Solution, Set Diesel'!$H$29</definedName>
    <definedName name="solver_rhs5" localSheetId="11" hidden="1">'LP Solution, Unrestrict Diesel'!$H$29</definedName>
    <definedName name="solver_rhs6" localSheetId="4" hidden="1">'Case Study 1 Alt LP solution'!$C$10</definedName>
    <definedName name="solver_rhs6" localSheetId="1" hidden="1">'Case Study 1 LP solution'!$C$5</definedName>
    <definedName name="solver_rhs6" localSheetId="8" hidden="1">'LP Solution, Set Diesel'!$H$25</definedName>
    <definedName name="solver_rhs6" localSheetId="11" hidden="1">'LP Solution, Unrestrict Diesel'!$H$25</definedName>
    <definedName name="solver_rhs7" localSheetId="4" hidden="1">'Case Study 1 Alt LP solution'!$E$4</definedName>
    <definedName name="solver_rhs7" localSheetId="1" hidden="1">'Case Study 1 LP solution'!$C$6</definedName>
    <definedName name="solver_rhs7" localSheetId="8" hidden="1">'LP Solution, Set Diesel'!$I$29</definedName>
    <definedName name="solver_rhs7" localSheetId="11" hidden="1">'LP Solution, Unrestrict Diesel'!$I$29</definedName>
    <definedName name="solver_rhs8" localSheetId="4" hidden="1">'Case Study 1 Alt LP solution'!$C$5</definedName>
    <definedName name="solver_rhs8" localSheetId="1" hidden="1">'Case Study 1 LP solution'!$C$7</definedName>
    <definedName name="solver_rhs8" localSheetId="8" hidden="1">'LP Solution, Set Diesel'!$I$25</definedName>
    <definedName name="solver_rhs8" localSheetId="11" hidden="1">'LP Solution, Unrestrict Diesel'!$I$25</definedName>
    <definedName name="solver_rhs9" localSheetId="4" hidden="1">'Case Study 1 Alt LP solution'!$C$6</definedName>
    <definedName name="solver_rhs9" localSheetId="1" hidden="1">'Case Study 1 LP solution'!$C$8</definedName>
    <definedName name="solver_rhs9" localSheetId="8" hidden="1">'LP Solution, Set Diesel'!$J$29</definedName>
    <definedName name="solver_rhs9" localSheetId="11" hidden="1">'LP Solution, Unrestrict Diesel'!$J$29</definedName>
    <definedName name="solver_rlx" localSheetId="4" hidden="1">2</definedName>
    <definedName name="solver_rlx" localSheetId="1" hidden="1">2</definedName>
    <definedName name="solver_rlx" localSheetId="8" hidden="1">2</definedName>
    <definedName name="solver_rlx" localSheetId="11" hidden="1">2</definedName>
    <definedName name="solver_rsd" localSheetId="4" hidden="1">0</definedName>
    <definedName name="solver_rsd" localSheetId="1" hidden="1">0</definedName>
    <definedName name="solver_rsd" localSheetId="8" hidden="1">0</definedName>
    <definedName name="solver_rsd" localSheetId="11" hidden="1">0</definedName>
    <definedName name="solver_scl" localSheetId="4" hidden="1">1</definedName>
    <definedName name="solver_scl" localSheetId="1" hidden="1">1</definedName>
    <definedName name="solver_scl" localSheetId="8" hidden="1">1</definedName>
    <definedName name="solver_scl" localSheetId="11" hidden="1">1</definedName>
    <definedName name="solver_sho" localSheetId="4" hidden="1">2</definedName>
    <definedName name="solver_sho" localSheetId="1" hidden="1">2</definedName>
    <definedName name="solver_sho" localSheetId="8" hidden="1">2</definedName>
    <definedName name="solver_sho" localSheetId="11" hidden="1">2</definedName>
    <definedName name="solver_ssz" localSheetId="4" hidden="1">100</definedName>
    <definedName name="solver_ssz" localSheetId="1" hidden="1">100</definedName>
    <definedName name="solver_ssz" localSheetId="8" hidden="1">100</definedName>
    <definedName name="solver_ssz" localSheetId="11" hidden="1">100</definedName>
    <definedName name="solver_tim" localSheetId="4" hidden="1">2147483647</definedName>
    <definedName name="solver_tim" localSheetId="1" hidden="1">2147483647</definedName>
    <definedName name="solver_tim" localSheetId="8" hidden="1">2147483647</definedName>
    <definedName name="solver_tim" localSheetId="11" hidden="1">2147483647</definedName>
    <definedName name="solver_tol" localSheetId="4" hidden="1">0.01</definedName>
    <definedName name="solver_tol" localSheetId="1" hidden="1">0.01</definedName>
    <definedName name="solver_tol" localSheetId="8" hidden="1">0.01</definedName>
    <definedName name="solver_tol" localSheetId="11" hidden="1">0.01</definedName>
    <definedName name="solver_typ" localSheetId="4" hidden="1">1</definedName>
    <definedName name="solver_typ" localSheetId="1" hidden="1">1</definedName>
    <definedName name="solver_typ" localSheetId="7" hidden="1">1</definedName>
    <definedName name="solver_typ" localSheetId="8" hidden="1">2</definedName>
    <definedName name="solver_typ" localSheetId="11" hidden="1">2</definedName>
    <definedName name="solver_typ" localSheetId="10" hidden="1">1</definedName>
    <definedName name="solver_val" localSheetId="4" hidden="1">0</definedName>
    <definedName name="solver_val" localSheetId="1" hidden="1">0</definedName>
    <definedName name="solver_val" localSheetId="7" hidden="1">0</definedName>
    <definedName name="solver_val" localSheetId="8" hidden="1">0</definedName>
    <definedName name="solver_val" localSheetId="11" hidden="1">0</definedName>
    <definedName name="solver_val" localSheetId="10" hidden="1">0</definedName>
    <definedName name="solver_ver" localSheetId="4" hidden="1">3</definedName>
    <definedName name="solver_ver" localSheetId="1" hidden="1">3</definedName>
    <definedName name="solver_ver" localSheetId="7" hidden="1">3</definedName>
    <definedName name="solver_ver" localSheetId="8" hidden="1">3</definedName>
    <definedName name="solver_ver" localSheetId="11" hidden="1">3</definedName>
    <definedName name="solver_ver" localSheetId="1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29" l="1"/>
  <c r="N29" i="29"/>
  <c r="M29" i="29"/>
  <c r="L29" i="29"/>
  <c r="K29" i="29"/>
  <c r="J29" i="29"/>
  <c r="I29" i="29"/>
  <c r="H29" i="29"/>
  <c r="G29" i="29"/>
  <c r="F29" i="29"/>
  <c r="O27" i="29"/>
  <c r="N27" i="29"/>
  <c r="M27" i="29"/>
  <c r="L27" i="29"/>
  <c r="K27" i="29"/>
  <c r="J27" i="29"/>
  <c r="I27" i="29"/>
  <c r="H27" i="29"/>
  <c r="G27" i="29"/>
  <c r="F27" i="29"/>
  <c r="Q26" i="29"/>
  <c r="O25" i="29"/>
  <c r="N25" i="29"/>
  <c r="M25" i="29"/>
  <c r="L25" i="29"/>
  <c r="K25" i="29"/>
  <c r="J25" i="29"/>
  <c r="I25" i="29"/>
  <c r="H25" i="29"/>
  <c r="G25" i="29"/>
  <c r="F25" i="29"/>
  <c r="Q23" i="29"/>
  <c r="P23" i="29"/>
  <c r="Q22" i="29"/>
  <c r="P22" i="29"/>
  <c r="Q21" i="29"/>
  <c r="P21" i="29"/>
  <c r="Q20" i="29"/>
  <c r="P20" i="29"/>
  <c r="Q19" i="29"/>
  <c r="P19" i="29"/>
  <c r="O29" i="26"/>
  <c r="N29" i="26"/>
  <c r="M29" i="26"/>
  <c r="L29" i="26"/>
  <c r="K29" i="26"/>
  <c r="J29" i="26"/>
  <c r="I29" i="26"/>
  <c r="H29" i="26"/>
  <c r="G29" i="26"/>
  <c r="F29" i="26"/>
  <c r="O27" i="26"/>
  <c r="N27" i="26"/>
  <c r="M27" i="26"/>
  <c r="L27" i="26"/>
  <c r="K27" i="26"/>
  <c r="J27" i="26"/>
  <c r="I27" i="26"/>
  <c r="H27" i="26"/>
  <c r="G27" i="26"/>
  <c r="F27" i="26"/>
  <c r="Q26" i="26"/>
  <c r="O25" i="26"/>
  <c r="N25" i="26"/>
  <c r="M25" i="26"/>
  <c r="L25" i="26"/>
  <c r="K25" i="26"/>
  <c r="J25" i="26"/>
  <c r="I25" i="26"/>
  <c r="H25" i="26"/>
  <c r="G25" i="26"/>
  <c r="F25" i="26"/>
  <c r="Q23" i="26"/>
  <c r="P23" i="26"/>
  <c r="Q22" i="26"/>
  <c r="P22" i="26"/>
  <c r="Q21" i="26"/>
  <c r="P21" i="26"/>
  <c r="Q20" i="26"/>
  <c r="P20" i="26"/>
  <c r="Q19" i="26"/>
  <c r="P19" i="26"/>
  <c r="O44" i="25"/>
  <c r="N44" i="25"/>
  <c r="M44" i="25"/>
  <c r="L44" i="25"/>
  <c r="K44" i="25"/>
  <c r="J44" i="25"/>
  <c r="I44" i="25"/>
  <c r="H44" i="25"/>
  <c r="G44" i="25"/>
  <c r="F44" i="25"/>
  <c r="O40" i="25"/>
  <c r="O54" i="25" s="1"/>
  <c r="N40" i="25"/>
  <c r="N54" i="25" s="1"/>
  <c r="M40" i="25"/>
  <c r="M54" i="25" s="1"/>
  <c r="L40" i="25"/>
  <c r="L54" i="25" s="1"/>
  <c r="K40" i="25"/>
  <c r="K54" i="25" s="1"/>
  <c r="J40" i="25"/>
  <c r="J54" i="25" s="1"/>
  <c r="I40" i="25"/>
  <c r="I54" i="25" s="1"/>
  <c r="H40" i="25"/>
  <c r="H54" i="25" s="1"/>
  <c r="G40" i="25"/>
  <c r="G54" i="25" s="1"/>
  <c r="F40" i="25"/>
  <c r="F54" i="25" s="1"/>
  <c r="O39" i="25"/>
  <c r="O53" i="25" s="1"/>
  <c r="N39" i="25"/>
  <c r="N53" i="25" s="1"/>
  <c r="M39" i="25"/>
  <c r="M53" i="25" s="1"/>
  <c r="L39" i="25"/>
  <c r="L53" i="25" s="1"/>
  <c r="K39" i="25"/>
  <c r="K53" i="25" s="1"/>
  <c r="J39" i="25"/>
  <c r="J53" i="25" s="1"/>
  <c r="I39" i="25"/>
  <c r="I53" i="25" s="1"/>
  <c r="H39" i="25"/>
  <c r="H53" i="25" s="1"/>
  <c r="G39" i="25"/>
  <c r="G53" i="25" s="1"/>
  <c r="F39" i="25"/>
  <c r="F53" i="25" s="1"/>
  <c r="O38" i="25"/>
  <c r="O52" i="25" s="1"/>
  <c r="N38" i="25"/>
  <c r="N52" i="25" s="1"/>
  <c r="M38" i="25"/>
  <c r="M52" i="25" s="1"/>
  <c r="L38" i="25"/>
  <c r="L52" i="25" s="1"/>
  <c r="K38" i="25"/>
  <c r="K52" i="25" s="1"/>
  <c r="J38" i="25"/>
  <c r="J52" i="25" s="1"/>
  <c r="I38" i="25"/>
  <c r="I52" i="25" s="1"/>
  <c r="H38" i="25"/>
  <c r="H52" i="25" s="1"/>
  <c r="G38" i="25"/>
  <c r="G52" i="25" s="1"/>
  <c r="F38" i="25"/>
  <c r="F52" i="25" s="1"/>
  <c r="O37" i="25"/>
  <c r="O51" i="25" s="1"/>
  <c r="N37" i="25"/>
  <c r="N51" i="25" s="1"/>
  <c r="M37" i="25"/>
  <c r="M51" i="25" s="1"/>
  <c r="L37" i="25"/>
  <c r="L51" i="25" s="1"/>
  <c r="K37" i="25"/>
  <c r="K51" i="25" s="1"/>
  <c r="J37" i="25"/>
  <c r="J51" i="25" s="1"/>
  <c r="I37" i="25"/>
  <c r="I51" i="25" s="1"/>
  <c r="H37" i="25"/>
  <c r="H51" i="25" s="1"/>
  <c r="G37" i="25"/>
  <c r="G51" i="25" s="1"/>
  <c r="F37" i="25"/>
  <c r="F51" i="25" s="1"/>
  <c r="O36" i="25"/>
  <c r="O50" i="25" s="1"/>
  <c r="N36" i="25"/>
  <c r="N50" i="25" s="1"/>
  <c r="M36" i="25"/>
  <c r="M50" i="25" s="1"/>
  <c r="L36" i="25"/>
  <c r="L50" i="25" s="1"/>
  <c r="K36" i="25"/>
  <c r="K50" i="25" s="1"/>
  <c r="J36" i="25"/>
  <c r="J50" i="25" s="1"/>
  <c r="I36" i="25"/>
  <c r="I50" i="25" s="1"/>
  <c r="H36" i="25"/>
  <c r="H50" i="25" s="1"/>
  <c r="G36" i="25"/>
  <c r="G50" i="25" s="1"/>
  <c r="F36" i="25"/>
  <c r="F50" i="25" s="1"/>
  <c r="N30" i="25"/>
  <c r="H30" i="25"/>
  <c r="O29" i="25"/>
  <c r="O30" i="25" s="1"/>
  <c r="N29" i="25"/>
  <c r="M29" i="25"/>
  <c r="M30" i="25" s="1"/>
  <c r="L29" i="25"/>
  <c r="L30" i="25" s="1"/>
  <c r="K29" i="25"/>
  <c r="K30" i="25" s="1"/>
  <c r="J29" i="25"/>
  <c r="J30" i="25" s="1"/>
  <c r="I29" i="25"/>
  <c r="I30" i="25" s="1"/>
  <c r="H29" i="25"/>
  <c r="G29" i="25"/>
  <c r="G30" i="25" s="1"/>
  <c r="F29" i="25"/>
  <c r="F30" i="25" s="1"/>
  <c r="R19" i="29" l="1"/>
  <c r="G10" i="4"/>
  <c r="H10" i="4" s="1"/>
  <c r="F10" i="4"/>
  <c r="G9" i="4"/>
  <c r="H9" i="4" s="1"/>
  <c r="F9" i="4"/>
  <c r="G8" i="4"/>
  <c r="H8" i="4" s="1"/>
  <c r="F8" i="4"/>
  <c r="G7" i="4"/>
  <c r="H7" i="4" s="1"/>
  <c r="F7" i="4"/>
  <c r="G6" i="4"/>
  <c r="H6" i="4" s="1"/>
  <c r="F6" i="4"/>
  <c r="G5" i="4"/>
  <c r="H5" i="4" s="1"/>
  <c r="F5" i="4"/>
  <c r="G4" i="4"/>
  <c r="H4" i="4" s="1"/>
  <c r="F4" i="4"/>
  <c r="F10" i="1"/>
  <c r="F9" i="1"/>
  <c r="F8" i="1"/>
  <c r="F7" i="1"/>
  <c r="F6" i="1"/>
  <c r="F5" i="1"/>
  <c r="F4" i="1"/>
  <c r="G5" i="1"/>
  <c r="G6" i="1"/>
  <c r="G7" i="1"/>
  <c r="G8" i="1"/>
  <c r="G9" i="1"/>
  <c r="G10" i="1"/>
  <c r="G4" i="1"/>
  <c r="C21" i="4" l="1"/>
  <c r="C15" i="4"/>
  <c r="C16" i="4"/>
  <c r="E21" i="4"/>
  <c r="E20" i="4"/>
  <c r="C20" i="4"/>
  <c r="C17" i="4"/>
  <c r="H11" i="4"/>
  <c r="C16" i="1"/>
  <c r="C17" i="1" l="1"/>
  <c r="C15" i="1"/>
  <c r="H9" i="1"/>
  <c r="H10" i="1"/>
  <c r="H4" i="1"/>
  <c r="H5" i="1"/>
  <c r="H6" i="1"/>
  <c r="H7" i="1"/>
  <c r="H8" i="1"/>
  <c r="H5" i="2"/>
  <c r="H6" i="2"/>
  <c r="H7" i="2"/>
  <c r="H8" i="2"/>
  <c r="H9" i="2"/>
  <c r="H10" i="2"/>
  <c r="H4" i="2"/>
  <c r="G5" i="2"/>
  <c r="G6" i="2"/>
  <c r="G7" i="2"/>
  <c r="G8" i="2"/>
  <c r="G9" i="2"/>
  <c r="G10" i="2"/>
  <c r="G4" i="2"/>
  <c r="I4" i="2" l="1"/>
  <c r="I10" i="2"/>
  <c r="I9" i="2"/>
  <c r="I8" i="2"/>
  <c r="I7" i="2"/>
  <c r="I6" i="2"/>
  <c r="I5" i="2"/>
  <c r="H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7CCFE8-241C-40D8-B630-84001FEB2FF5}" keepAlive="1" name="Query - Case Study 2 LP Solution n11042338 xlsx" description="Connection to the 'Case Study 2 LP Solution n11042338 xlsx' query in the workbook." type="5" refreshedVersion="0" background="1">
    <dbPr connection="Provider=Microsoft.Mashup.OleDb.1;Data Source=$Workbook$;Location=&quot;Case Study 2 LP Solution n11042338 xlsx&quot;;Extended Properties=&quot;&quot;" command="SELECT * FROM [Case Study 2 LP Solution n11042338 xlsx]"/>
  </connection>
</connections>
</file>

<file path=xl/sharedStrings.xml><?xml version="1.0" encoding="utf-8"?>
<sst xmlns="http://schemas.openxmlformats.org/spreadsheetml/2006/main" count="1468" uniqueCount="352">
  <si>
    <t>Given DATA</t>
  </si>
  <si>
    <t>Insurance Category</t>
  </si>
  <si>
    <t>Minimum claim limit</t>
  </si>
  <si>
    <t>Increase in customers as claim limits increase by $100</t>
  </si>
  <si>
    <t>Increase in total claim payouts as claim limits increase by $100</t>
  </si>
  <si>
    <t>Increase in claims processed as claim limits increase by $100</t>
  </si>
  <si>
    <t>General dental</t>
  </si>
  <si>
    <t>Major dental</t>
  </si>
  <si>
    <t>Optical</t>
  </si>
  <si>
    <t>Physiotherapy</t>
  </si>
  <si>
    <t>Chiropractic</t>
  </si>
  <si>
    <t>Osteopathy</t>
  </si>
  <si>
    <t>Alternative and natural therapies</t>
  </si>
  <si>
    <t>Requirements</t>
  </si>
  <si>
    <t>Claim limit requirements</t>
  </si>
  <si>
    <t>General Dental And Majoy Dental</t>
  </si>
  <si>
    <t>&gt;=</t>
  </si>
  <si>
    <t>General dental + Major dental &gt;$1200</t>
  </si>
  <si>
    <t>Physiotherapy, Chiropratic And Osteopathy</t>
  </si>
  <si>
    <t>Physiotherapy + chiropratic + osteopathy &gt;$1000</t>
  </si>
  <si>
    <t>Sum of all claims</t>
  </si>
  <si>
    <t>&lt;=</t>
  </si>
  <si>
    <t>General dental + Major dental +Optical + physiotherapy + chiropratic + osteopathy + alternative and natural therapies &lt;=4000</t>
  </si>
  <si>
    <t>Alternative Recommendation 1</t>
  </si>
  <si>
    <t>General Dental + major dental &lt;= 2*(Physiotherapy + chiropratic + osteopathy)</t>
  </si>
  <si>
    <t>Alternative Recommendation 2</t>
  </si>
  <si>
    <t>(Physiotherapy + chiropratic + osteopathy) &lt;= 2*General dental + Major dental</t>
  </si>
  <si>
    <t>Alternative recommendations</t>
  </si>
  <si>
    <t>Calculated Data</t>
  </si>
  <si>
    <t>Revenue due to  increased claim limits by $100</t>
  </si>
  <si>
    <t>Costs due to increasing claim limits by $100</t>
  </si>
  <si>
    <t>Increase in Profit as claim limit increase by $100</t>
  </si>
  <si>
    <t>DATA Required</t>
  </si>
  <si>
    <t>Factor increase of claim limits of $100</t>
  </si>
  <si>
    <t>LP Solution</t>
  </si>
  <si>
    <t>Resultant Profit</t>
  </si>
  <si>
    <t>TOTAL PROFIT</t>
  </si>
  <si>
    <t>Microsoft Excel 16.0 Answer Report</t>
  </si>
  <si>
    <t>Worksheet: [MXB232_Case Study Assignment_Project_Brief_2_Data.csv]Case Study 1 LP solution</t>
  </si>
  <si>
    <t>Result: Solver found a solution.  All Constraints and optimality conditions are satisfied.</t>
  </si>
  <si>
    <t>Solver Engine</t>
  </si>
  <si>
    <t>Engine: Simplex LP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</si>
  <si>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</si>
  <si>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</si>
  <si>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</si>
  <si>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</si>
  <si>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</si>
  <si>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</si>
  <si>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</si>
  <si>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</si>
  <si>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</si>
  <si>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</si>
  <si>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</si>
  <si>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</si>
  <si>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</si>
  <si>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</si>
  <si>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</si>
  <si>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</si>
  <si>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TOTAL PROFIT Resultant Profit</t>
  </si>
  <si>
    <t>$E$4</t>
  </si>
  <si>
    <t>Contin</t>
  </si>
  <si>
    <t>$E$5</t>
  </si>
  <si>
    <t>$E$6</t>
  </si>
  <si>
    <t>$E$7</t>
  </si>
  <si>
    <t>$E$8</t>
  </si>
  <si>
    <t>$E$9</t>
  </si>
  <si>
    <t>$E$10</t>
  </si>
  <si>
    <t>$C$15</t>
  </si>
  <si>
    <t>General Dental And Majoy Dental Minimum claim limit</t>
  </si>
  <si>
    <t>$C$15&gt;=$E$15</t>
  </si>
  <si>
    <t>Not Binding</t>
  </si>
  <si>
    <t>$C$16</t>
  </si>
  <si>
    <t>Physiotherapy, Chiropratic And Osteopathy Minimum claim limit</t>
  </si>
  <si>
    <t>$C$16&gt;=$E$16</t>
  </si>
  <si>
    <t>Binding</t>
  </si>
  <si>
    <t>$C$17</t>
  </si>
  <si>
    <t>Sum of all claims Minimum claim limit</t>
  </si>
  <si>
    <t>$C$17&lt;=$E$17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</si>
  <si>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</si>
  <si>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</si>
  <si>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</si>
  <si>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</si>
  <si>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</si>
  <si>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</si>
  <si>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</si>
  <si>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</si>
  <si>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</si>
  <si>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</si>
  <si>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</si>
  <si>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</si>
  <si>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</si>
  <si>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</si>
  <si>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[MXB232_Case Study Assignment_Project_Brief_2_Data.csv]Case Study 1 Alt LP solution</t>
  </si>
  <si>
    <t>Solution Time: 0.016 Seconds.</t>
  </si>
  <si>
    <t>$C$20</t>
  </si>
  <si>
    <t>Alternative Recommendation 1 Minimum claim limit</t>
  </si>
  <si>
    <t>$C$20&lt;=$E$20</t>
  </si>
  <si>
    <t>$C$21</t>
  </si>
  <si>
    <t>Alternative Recommendation 2 Minimum claim limit</t>
  </si>
  <si>
    <t>$C$21&lt;=$E$21</t>
  </si>
  <si>
    <t>Claim limits set</t>
  </si>
  <si>
    <t>Increase In claim limits (variable)</t>
  </si>
  <si>
    <t>$H$11</t>
  </si>
  <si>
    <t>General dental Increase In claim limits (variable)</t>
  </si>
  <si>
    <t>Major dental Increase In claim limits (variable)</t>
  </si>
  <si>
    <t>Optical Increase In claim limits (variable)</t>
  </si>
  <si>
    <t>Physiotherapy Increase In claim limits (variable)</t>
  </si>
  <si>
    <t>Chiropractic Increase In claim limits (variable)</t>
  </si>
  <si>
    <t>Osteopathy Increase In claim limits (variable)</t>
  </si>
  <si>
    <t>Alternative and natural therapies Increase In claim limits (variable)</t>
  </si>
  <si>
    <t>Report Created: 26/05/2023 9:42:03 AM</t>
  </si>
  <si>
    <t>Report Created: 26/05/2023 10:49:44 AM</t>
  </si>
  <si>
    <t>Iterations: 4 Subproblems: 0</t>
  </si>
  <si>
    <t>Supplied Data</t>
  </si>
  <si>
    <t>Townsville</t>
  </si>
  <si>
    <t>Abbot Point</t>
  </si>
  <si>
    <t>Hay Point</t>
  </si>
  <si>
    <t>Mackay</t>
  </si>
  <si>
    <t>Gladstone</t>
  </si>
  <si>
    <t>Minimum Fuel</t>
  </si>
  <si>
    <t>Excess Fuel</t>
  </si>
  <si>
    <t>One-Way Distance</t>
  </si>
  <si>
    <t>Required</t>
  </si>
  <si>
    <t>Requested</t>
  </si>
  <si>
    <t>(km)</t>
  </si>
  <si>
    <t>(kilolitres)</t>
  </si>
  <si>
    <t>(% of minimum requirements)</t>
  </si>
  <si>
    <t>Rural Town</t>
  </si>
  <si>
    <t>Hughenden</t>
  </si>
  <si>
    <t>Prairie</t>
  </si>
  <si>
    <t>Muttaburra</t>
  </si>
  <si>
    <t>Moranbah</t>
  </si>
  <si>
    <t>Winton</t>
  </si>
  <si>
    <t>Clermont</t>
  </si>
  <si>
    <t>Middlemount</t>
  </si>
  <si>
    <t>Longreach</t>
  </si>
  <si>
    <t>Emerald</t>
  </si>
  <si>
    <t>Blackwater</t>
  </si>
  <si>
    <t>Supplied Data rearranged into Simplex Tableau Template</t>
  </si>
  <si>
    <t>Disel Supply at Port</t>
  </si>
  <si>
    <t>Townsville One-Way Distance (km)</t>
  </si>
  <si>
    <t>Abbot Point One-Way Distance (km)</t>
  </si>
  <si>
    <t>Hay Point One-Way Distance (km)</t>
  </si>
  <si>
    <t>Mackay One-Way Distance (km)</t>
  </si>
  <si>
    <t>Gladstone One-Way Distance (km)</t>
  </si>
  <si>
    <t>Minimum Fuel Required(kilolitres)</t>
  </si>
  <si>
    <t>Excess Fuel requested (% of minimum requirements)</t>
  </si>
  <si>
    <t>Excess Fuel requested (kilolitres)</t>
  </si>
  <si>
    <t>Maximum Fuel to supply</t>
  </si>
  <si>
    <t>Supplied Data rearranged into Simplex Tableau Template ( 2 way travel distance )</t>
  </si>
  <si>
    <t>Townsville Two-Way Distance (km)</t>
  </si>
  <si>
    <t>Abbot Point Two-Way Distance (km)</t>
  </si>
  <si>
    <t>Hay Point Two-Way Distance (km)</t>
  </si>
  <si>
    <t>Mackay Two-Way Distance (km)</t>
  </si>
  <si>
    <t>Gladstone Two-Way Distance (km)</t>
  </si>
  <si>
    <t>Supplied Data rearranged into Simplex Tableau Template (Average cost of travel)</t>
  </si>
  <si>
    <t>Townsville (Average Cost of 2 way journey $)</t>
  </si>
  <si>
    <t>Abbot Point (Average Cost of 2 way journey $)</t>
  </si>
  <si>
    <t>Hay Point (Average Cost of 2 way journey $)</t>
  </si>
  <si>
    <t>Mackay (Average Cost of 2 way journey $)</t>
  </si>
  <si>
    <t>Gladstone (Average Cost of 2 way journey $)</t>
  </si>
  <si>
    <t>Return Journeys Taken</t>
  </si>
  <si>
    <t>Truck Journeys</t>
  </si>
  <si>
    <t>Total Fuel Shipped (kilolitres)</t>
  </si>
  <si>
    <t>Total Fuel Shipped equals fuel at supplies</t>
  </si>
  <si>
    <t>Disel Supply at Port (kilolitres)</t>
  </si>
  <si>
    <t>=</t>
  </si>
  <si>
    <t>Total Cost</t>
  </si>
  <si>
    <t>Total fuel received &gt;= Minimum fuel required</t>
  </si>
  <si>
    <t>Total Fuel Received (kilolitres)</t>
  </si>
  <si>
    <t>Total fuel received &lt;= Minimum fuel required</t>
  </si>
  <si>
    <t>CONDITIONS</t>
  </si>
  <si>
    <t>Disel At the ports is set to the given values</t>
  </si>
  <si>
    <t>Only 8kL Tank trucks used</t>
  </si>
  <si>
    <t>Driving 1km costs $0.55(100km costs $55)</t>
  </si>
  <si>
    <t>If travel distance greater than 800km, cost of journey increases by $300</t>
  </si>
  <si>
    <t>If travel distance greater than 1600km, cost of journey increases by a further $300</t>
  </si>
  <si>
    <t>Worksheet: [MXB232_Case Study Assignment_Project_Brief_2.xlsx]LP Solution A</t>
  </si>
  <si>
    <t>Report Created: 25/05/2023 4:39:02 PM</t>
  </si>
  <si>
    <t>Solution Time: 0.078 Seconds.</t>
  </si>
  <si>
    <t>Iterations: 52 Subproblems: 0</t>
  </si>
  <si>
    <t>Objective Cell (Min)</t>
  </si>
  <si>
    <t>$Q$26</t>
  </si>
  <si>
    <t>Total fuel received &gt;= Minimum fuel required Total Cost</t>
  </si>
  <si>
    <t>$F$19:$O$23</t>
  </si>
  <si>
    <t>$F$19</t>
  </si>
  <si>
    <t>Townsville Hughenden</t>
  </si>
  <si>
    <t>$G$19</t>
  </si>
  <si>
    <t>Townsville Prairie</t>
  </si>
  <si>
    <t>$H$19</t>
  </si>
  <si>
    <t>Townsville Muttaburra</t>
  </si>
  <si>
    <t>$I$19</t>
  </si>
  <si>
    <t>Townsville Moranbah</t>
  </si>
  <si>
    <t>$J$19</t>
  </si>
  <si>
    <t>Townsville Winton</t>
  </si>
  <si>
    <t>$K$19</t>
  </si>
  <si>
    <t>Townsville Clermont</t>
  </si>
  <si>
    <t>$L$19</t>
  </si>
  <si>
    <t>Townsville Middlemount</t>
  </si>
  <si>
    <t>$M$19</t>
  </si>
  <si>
    <t>Townsville Longreach</t>
  </si>
  <si>
    <t>$N$19</t>
  </si>
  <si>
    <t>Townsville Emerald</t>
  </si>
  <si>
    <t>$O$19</t>
  </si>
  <si>
    <t>Townsville Blackwater</t>
  </si>
  <si>
    <t>$F$20</t>
  </si>
  <si>
    <t>Abbot Point Hughenden</t>
  </si>
  <si>
    <t>$G$20</t>
  </si>
  <si>
    <t>Abbot Point Prairie</t>
  </si>
  <si>
    <t>$H$20</t>
  </si>
  <si>
    <t>Abbot Point Muttaburra</t>
  </si>
  <si>
    <t>$I$20</t>
  </si>
  <si>
    <t>Abbot Point Moranbah</t>
  </si>
  <si>
    <t>$J$20</t>
  </si>
  <si>
    <t>Abbot Point Winton</t>
  </si>
  <si>
    <t>$K$20</t>
  </si>
  <si>
    <t>Abbot Point Clermont</t>
  </si>
  <si>
    <t>$L$20</t>
  </si>
  <si>
    <t>Abbot Point Middlemount</t>
  </si>
  <si>
    <t>$M$20</t>
  </si>
  <si>
    <t>Abbot Point Longreach</t>
  </si>
  <si>
    <t>$N$20</t>
  </si>
  <si>
    <t>Abbot Point Emerald</t>
  </si>
  <si>
    <t>$O$20</t>
  </si>
  <si>
    <t>Abbot Point Blackwater</t>
  </si>
  <si>
    <t>$F$21</t>
  </si>
  <si>
    <t>Hay Point Hughenden</t>
  </si>
  <si>
    <t>$G$21</t>
  </si>
  <si>
    <t>Hay Point Prairie</t>
  </si>
  <si>
    <t>$H$21</t>
  </si>
  <si>
    <t>Hay Point Muttaburra</t>
  </si>
  <si>
    <t>$I$21</t>
  </si>
  <si>
    <t>Hay Point Moranbah</t>
  </si>
  <si>
    <t>$J$21</t>
  </si>
  <si>
    <t>Hay Point Winton</t>
  </si>
  <si>
    <t>$K$21</t>
  </si>
  <si>
    <t>Hay Point Clermont</t>
  </si>
  <si>
    <t>$L$21</t>
  </si>
  <si>
    <t>Hay Point Middlemount</t>
  </si>
  <si>
    <t>$M$21</t>
  </si>
  <si>
    <t>Hay Point Longreach</t>
  </si>
  <si>
    <t>$N$21</t>
  </si>
  <si>
    <t>Hay Point Emerald</t>
  </si>
  <si>
    <t>$O$21</t>
  </si>
  <si>
    <t>Hay Point Blackwater</t>
  </si>
  <si>
    <t>$F$22</t>
  </si>
  <si>
    <t>Mackay Hughenden</t>
  </si>
  <si>
    <t>$G$22</t>
  </si>
  <si>
    <t>Mackay Prairie</t>
  </si>
  <si>
    <t>$H$22</t>
  </si>
  <si>
    <t>Mackay Muttaburra</t>
  </si>
  <si>
    <t>$I$22</t>
  </si>
  <si>
    <t>Mackay Moranbah</t>
  </si>
  <si>
    <t>$J$22</t>
  </si>
  <si>
    <t>Mackay Winton</t>
  </si>
  <si>
    <t>$K$22</t>
  </si>
  <si>
    <t>Mackay Clermont</t>
  </si>
  <si>
    <t>$L$22</t>
  </si>
  <si>
    <t>Mackay Middlemount</t>
  </si>
  <si>
    <t>$M$22</t>
  </si>
  <si>
    <t>Mackay Longreach</t>
  </si>
  <si>
    <t>$N$22</t>
  </si>
  <si>
    <t>Mackay Emerald</t>
  </si>
  <si>
    <t>$O$22</t>
  </si>
  <si>
    <t>Mackay Blackwater</t>
  </si>
  <si>
    <t>$F$23</t>
  </si>
  <si>
    <t>Gladstone Hughenden</t>
  </si>
  <si>
    <t>$G$23</t>
  </si>
  <si>
    <t>Gladstone Prairie</t>
  </si>
  <si>
    <t>$H$23</t>
  </si>
  <si>
    <t>Gladstone Muttaburra</t>
  </si>
  <si>
    <t>$I$23</t>
  </si>
  <si>
    <t>Gladstone Moranbah</t>
  </si>
  <si>
    <t>$J$23</t>
  </si>
  <si>
    <t>Gladstone Winton</t>
  </si>
  <si>
    <t>$K$23</t>
  </si>
  <si>
    <t>Gladstone Clermont</t>
  </si>
  <si>
    <t>$L$23</t>
  </si>
  <si>
    <t>Gladstone Middlemount</t>
  </si>
  <si>
    <t>$M$23</t>
  </si>
  <si>
    <t>Gladstone Longreach</t>
  </si>
  <si>
    <t>$N$23</t>
  </si>
  <si>
    <t>Gladstone Emerald</t>
  </si>
  <si>
    <t>$O$23</t>
  </si>
  <si>
    <t>Gladstone Blackwater</t>
  </si>
  <si>
    <t>$F$27</t>
  </si>
  <si>
    <t>Total Fuel Received (kilolitres) Hughenden</t>
  </si>
  <si>
    <t>$F$27&lt;=$F$29</t>
  </si>
  <si>
    <t>$F$27&gt;=$F$25</t>
  </si>
  <si>
    <t>$G$27</t>
  </si>
  <si>
    <t>Total Fuel Received (kilolitres) Prairie</t>
  </si>
  <si>
    <t>$G$27&lt;=$G$29</t>
  </si>
  <si>
    <t>$G$27&gt;=$G$25</t>
  </si>
  <si>
    <t>$H$27</t>
  </si>
  <si>
    <t>Total Fuel Received (kilolitres) Muttaburra</t>
  </si>
  <si>
    <t>$H$27&lt;=$H$29</t>
  </si>
  <si>
    <t>$H$27&gt;=$H$25</t>
  </si>
  <si>
    <t>$I$27</t>
  </si>
  <si>
    <t>Total Fuel Received (kilolitres) Moranbah</t>
  </si>
  <si>
    <t>$I$27&lt;=$I$29</t>
  </si>
  <si>
    <t>$I$27&gt;=$I$25</t>
  </si>
  <si>
    <t>$J$27</t>
  </si>
  <si>
    <t>Total Fuel Received (kilolitres) Winton</t>
  </si>
  <si>
    <t>$J$27&lt;=$J$29</t>
  </si>
  <si>
    <t>$J$27&gt;=$J$25</t>
  </si>
  <si>
    <t>$K$27</t>
  </si>
  <si>
    <t>Total Fuel Received (kilolitres) Clermont</t>
  </si>
  <si>
    <t>$K$27&lt;=$K$29</t>
  </si>
  <si>
    <t>$K$27&gt;=$K$25</t>
  </si>
  <si>
    <t>$L$27</t>
  </si>
  <si>
    <t>Total Fuel Received (kilolitres) Middlemount</t>
  </si>
  <si>
    <t>$L$27&lt;=$L$29</t>
  </si>
  <si>
    <t>$L$27&gt;=$L$25</t>
  </si>
  <si>
    <t>$M$27</t>
  </si>
  <si>
    <t>Total Fuel Received (kilolitres) Longreach</t>
  </si>
  <si>
    <t>$M$27&lt;=$M$29</t>
  </si>
  <si>
    <t>$M$27&gt;=$M$25</t>
  </si>
  <si>
    <t>$N$27</t>
  </si>
  <si>
    <t>Total Fuel Received (kilolitres) Emerald</t>
  </si>
  <si>
    <t>$N$27&lt;=$N$29</t>
  </si>
  <si>
    <t>$N$27&gt;=$N$25</t>
  </si>
  <si>
    <t>$O$27</t>
  </si>
  <si>
    <t>Total Fuel Received (kilolitres) Blackwater</t>
  </si>
  <si>
    <t>$O$27&lt;=$O$29</t>
  </si>
  <si>
    <t>$O$27&gt;=$O$25</t>
  </si>
  <si>
    <t>$Q$19</t>
  </si>
  <si>
    <t>Townsville Total Fuel Shipped (kilolitres)</t>
  </si>
  <si>
    <t>$Q$19=$S$19</t>
  </si>
  <si>
    <t>$Q$20</t>
  </si>
  <si>
    <t>Abbot Point Total Fuel Shipped (kilolitres)</t>
  </si>
  <si>
    <t>$Q$20=$S$20</t>
  </si>
  <si>
    <t>$Q$21</t>
  </si>
  <si>
    <t>Hay Point Total Fuel Shipped (kilolitres)</t>
  </si>
  <si>
    <t>$Q$21=$S$21</t>
  </si>
  <si>
    <t>$Q$22</t>
  </si>
  <si>
    <t>Mackay Total Fuel Shipped (kilolitres)</t>
  </si>
  <si>
    <t>$Q$22=$S$22</t>
  </si>
  <si>
    <t>$Q$23</t>
  </si>
  <si>
    <t>Gladstone Total Fuel Shipped (kilolitres)</t>
  </si>
  <si>
    <t>$Q$23=$S$23</t>
  </si>
  <si>
    <t>Sum Of Fuel Shipped</t>
  </si>
  <si>
    <t>Total Fuel shipped = Total Fuel Avialiable</t>
  </si>
  <si>
    <t>Total Fuel Avialiable</t>
  </si>
  <si>
    <t>Disel At Ports is unrestricted, Total disel remains consistant</t>
  </si>
  <si>
    <t>Worksheet: [MXB232_Case Study Assignment_Project_Brief_2.xlsx]LP Solution, Unrestrict Disel</t>
  </si>
  <si>
    <t>Report Created: 25/05/2023 4:46:25 PM</t>
  </si>
  <si>
    <t>Solution Time: 0.047 Seconds.</t>
  </si>
  <si>
    <t>Iterations: 30 Subproblems: 0</t>
  </si>
  <si>
    <t>$R$19</t>
  </si>
  <si>
    <t>Townsville Sum Of Fuel Shipped</t>
  </si>
  <si>
    <t>$R$19=$T$19</t>
  </si>
  <si>
    <t>Report Created: 25/05/2023 4:46:26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</si>
</sst>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7" formatCode="&quot;$&quot;#,##0.00;\-&quot;$&quot;#,##0.00"/>
    <numFmt numFmtId="8" formatCode="&quot;$&quot;#,##0.00;[Red]\-&quot;$&quot;#,##0.00"/>
    <numFmt numFmtId="164" formatCode="&quot;$&quot;#,##0.00"/>
    <numFmt numFmtId="165" formatCode="#,##0.00_ ;[Red]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2">
    <xf numFmtId="0" fontId="0" fillId="0" borderId="0" xfId="0"/>
    <xf numFmtId="6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/>
    <xf numFmtId="6" fontId="0" fillId="0" borderId="13" xfId="0" applyNumberFormat="1" applyBorder="1"/>
    <xf numFmtId="0" fontId="0" fillId="0" borderId="13" xfId="0" applyBorder="1"/>
    <xf numFmtId="0" fontId="0" fillId="0" borderId="15" xfId="0" applyBorder="1"/>
    <xf numFmtId="0" fontId="0" fillId="0" borderId="16" xfId="0" applyBorder="1" applyAlignment="1">
      <alignment wrapText="1"/>
    </xf>
    <xf numFmtId="0" fontId="16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164" fontId="0" fillId="0" borderId="0" xfId="0" applyNumberFormat="1"/>
    <xf numFmtId="0" fontId="0" fillId="0" borderId="17" xfId="0" applyBorder="1" applyAlignment="1">
      <alignment wrapText="1"/>
    </xf>
    <xf numFmtId="164" fontId="0" fillId="0" borderId="17" xfId="0" applyNumberFormat="1" applyBorder="1"/>
    <xf numFmtId="0" fontId="0" fillId="0" borderId="10" xfId="0" applyBorder="1" applyAlignment="1">
      <alignment wrapText="1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165" fontId="0" fillId="0" borderId="0" xfId="0" applyNumberFormat="1"/>
    <xf numFmtId="164" fontId="0" fillId="0" borderId="13" xfId="0" applyNumberFormat="1" applyBorder="1"/>
    <xf numFmtId="165" fontId="0" fillId="0" borderId="13" xfId="0" applyNumberFormat="1" applyBorder="1"/>
    <xf numFmtId="164" fontId="0" fillId="0" borderId="22" xfId="0" applyNumberFormat="1" applyBorder="1"/>
    <xf numFmtId="6" fontId="19" fillId="0" borderId="0" xfId="0" applyNumberFormat="1" applyFont="1"/>
    <xf numFmtId="0" fontId="0" fillId="0" borderId="26" xfId="0" applyBorder="1"/>
    <xf numFmtId="0" fontId="20" fillId="0" borderId="25" xfId="0" applyFont="1" applyBorder="1" applyAlignment="1">
      <alignment horizontal="center"/>
    </xf>
    <xf numFmtId="0" fontId="0" fillId="0" borderId="27" xfId="0" applyBorder="1"/>
    <xf numFmtId="164" fontId="0" fillId="0" borderId="26" xfId="0" applyNumberFormat="1" applyBorder="1"/>
    <xf numFmtId="6" fontId="0" fillId="0" borderId="27" xfId="0" applyNumberFormat="1" applyBorder="1"/>
    <xf numFmtId="6" fontId="0" fillId="0" borderId="26" xfId="0" applyNumberFormat="1" applyBorder="1"/>
    <xf numFmtId="0" fontId="20" fillId="0" borderId="23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7" fontId="0" fillId="0" borderId="27" xfId="0" applyNumberFormat="1" applyBorder="1"/>
    <xf numFmtId="7" fontId="0" fillId="0" borderId="26" xfId="0" applyNumberFormat="1" applyBorder="1"/>
    <xf numFmtId="164" fontId="0" fillId="0" borderId="27" xfId="0" applyNumberFormat="1" applyBorder="1"/>
    <xf numFmtId="0" fontId="0" fillId="0" borderId="0" xfId="0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/>
    <xf numFmtId="0" fontId="0" fillId="0" borderId="14" xfId="0" applyBorder="1"/>
    <xf numFmtId="0" fontId="18" fillId="0" borderId="11" xfId="0" applyFont="1" applyBorder="1"/>
    <xf numFmtId="0" fontId="18" fillId="0" borderId="11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9" fillId="0" borderId="29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0" fillId="0" borderId="2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9" xfId="0" applyBorder="1" applyAlignment="1">
      <alignment horizontal="left" vertical="top"/>
    </xf>
    <xf numFmtId="0" fontId="16" fillId="0" borderId="31" xfId="0" applyFont="1" applyBorder="1" applyAlignment="1">
      <alignment horizontal="center" wrapText="1"/>
    </xf>
    <xf numFmtId="0" fontId="0" fillId="0" borderId="31" xfId="0" applyBorder="1" applyAlignment="1">
      <alignment horizontal="left" vertical="top" wrapText="1"/>
    </xf>
    <xf numFmtId="0" fontId="16" fillId="0" borderId="30" xfId="0" applyFont="1" applyBorder="1" applyAlignment="1">
      <alignment horizontal="center" wrapText="1"/>
    </xf>
    <xf numFmtId="0" fontId="19" fillId="0" borderId="32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0" fillId="0" borderId="32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34" xfId="0" applyBorder="1" applyAlignment="1">
      <alignment horizontal="left" vertical="top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vertical="top" wrapText="1"/>
    </xf>
    <xf numFmtId="0" fontId="16" fillId="0" borderId="17" xfId="0" applyFont="1" applyBorder="1" applyAlignment="1">
      <alignment horizontal="center" wrapText="1"/>
    </xf>
    <xf numFmtId="0" fontId="0" fillId="0" borderId="29" xfId="0" applyBorder="1"/>
    <xf numFmtId="0" fontId="0" fillId="0" borderId="30" xfId="0" applyBorder="1"/>
    <xf numFmtId="0" fontId="0" fillId="0" borderId="17" xfId="0" applyBorder="1"/>
    <xf numFmtId="0" fontId="0" fillId="0" borderId="34" xfId="0" applyBorder="1"/>
    <xf numFmtId="0" fontId="0" fillId="0" borderId="34" xfId="0" applyBorder="1"/>
    <xf numFmtId="0" fontId="0" fillId="0" borderId="17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33" xfId="0" applyBorder="1"/>
    <xf numFmtId="0" fontId="0" fillId="0" borderId="29" xfId="0" applyBorder="1"/>
    <xf numFmtId="0" fontId="0" fillId="0" borderId="31" xfId="0" applyBorder="1"/>
    <xf numFmtId="0" fontId="0" fillId="0" borderId="30" xfId="0" applyBorder="1"/>
    <xf numFmtId="0" fontId="16" fillId="0" borderId="34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0" borderId="34" xfId="0" applyBorder="1" applyAlignment="1">
      <alignment horizontal="left"/>
    </xf>
    <xf numFmtId="0" fontId="16" fillId="0" borderId="32" xfId="0" applyFont="1" applyBorder="1" applyAlignment="1">
      <alignment horizontal="left"/>
    </xf>
    <xf numFmtId="0" fontId="16" fillId="0" borderId="16" xfId="0" applyFont="1" applyBorder="1" applyAlignment="1">
      <alignment horizontal="left"/>
    </xf>
    <xf numFmtId="0" fontId="19" fillId="0" borderId="0" xfId="0" applyFont="1"/>
    <xf numFmtId="0" fontId="21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1" fillId="0" borderId="31" xfId="0" applyFont="1" applyBorder="1" applyAlignment="1">
      <alignment horizontal="left" vertical="top" wrapText="1"/>
    </xf>
    <xf numFmtId="0" fontId="21" fillId="0" borderId="31" xfId="0" applyFont="1" applyBorder="1" applyAlignment="1">
      <alignment horizontal="center" wrapText="1"/>
    </xf>
    <xf numFmtId="0" fontId="21" fillId="0" borderId="30" xfId="0" applyFont="1" applyBorder="1" applyAlignment="1">
      <alignment horizontal="center" wrapText="1"/>
    </xf>
    <xf numFmtId="0" fontId="0" fillId="0" borderId="32" xfId="0" applyBorder="1" applyAlignment="1">
      <alignment horizontal="left" vertical="top"/>
    </xf>
    <xf numFmtId="0" fontId="16" fillId="0" borderId="16" xfId="0" applyFont="1" applyBorder="1" applyAlignment="1">
      <alignment horizontal="center" wrapText="1"/>
    </xf>
    <xf numFmtId="0" fontId="21" fillId="0" borderId="16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center" wrapText="1"/>
    </xf>
    <xf numFmtId="0" fontId="21" fillId="0" borderId="33" xfId="0" applyFont="1" applyBorder="1" applyAlignment="1">
      <alignment horizontal="center" wrapText="1"/>
    </xf>
    <xf numFmtId="0" fontId="0" fillId="0" borderId="3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:L33"/>
  <sheetViews>
    <sheetView topLeftCell="A3" workbookViewId="0">
      <selection activeCell="I4" sqref="I4"/>
    </sheetView>
  </sheetViews>
  <sheetFormatPr defaultRowHeight="14.5" x14ac:dyDescent="0.35"/>
  <cols>
    <col min="2" max="2" width="37.1796875" bestFit="1" customWidth="1"/>
    <col min="3" max="3" width="25" bestFit="1" customWidth="1"/>
    <col min="4" max="4" width="28.453125" bestFit="1" customWidth="1"/>
    <col min="5" max="5" width="26.81640625" customWidth="1"/>
    <col min="6" max="6" width="20.36328125" customWidth="1"/>
    <col min="7" max="7" width="23.08984375" customWidth="1"/>
    <col min="8" max="8" width="13.81640625" customWidth="1"/>
    <col min="9" max="9" width="17.6328125" customWidth="1"/>
    <col min="10" max="10" width="14.6328125" customWidth="1"/>
  </cols>
  <sheetData>
    <row r="1" spans="2:12" ht="15" thickBot="1" x14ac:dyDescent="0.4"/>
    <row r="2" spans="2:12" ht="15" thickBot="1" x14ac:dyDescent="0.4">
      <c r="B2" s="41" t="s">
        <v>0</v>
      </c>
      <c r="C2" s="42"/>
      <c r="D2" s="42"/>
      <c r="E2" s="42"/>
      <c r="F2" s="43"/>
      <c r="G2" s="41" t="s">
        <v>28</v>
      </c>
      <c r="H2" s="42"/>
      <c r="I2" s="43"/>
    </row>
    <row r="3" spans="2:12" ht="58.5" thickTop="1" x14ac:dyDescent="0.35">
      <c r="B3" s="10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9" t="s">
        <v>29</v>
      </c>
      <c r="H3" s="5" t="s">
        <v>30</v>
      </c>
      <c r="I3" s="6" t="s">
        <v>31</v>
      </c>
    </row>
    <row r="4" spans="2:12" x14ac:dyDescent="0.35">
      <c r="B4" s="4" t="s">
        <v>6</v>
      </c>
      <c r="C4" s="1">
        <v>600</v>
      </c>
      <c r="D4">
        <v>1000</v>
      </c>
      <c r="E4" s="1">
        <v>80000</v>
      </c>
      <c r="F4">
        <v>1200</v>
      </c>
      <c r="G4" s="20">
        <f>D4*12*20</f>
        <v>240000</v>
      </c>
      <c r="H4" s="1">
        <f>E4+F4*100</f>
        <v>200000</v>
      </c>
      <c r="I4" s="21">
        <f>G4-H4</f>
        <v>40000</v>
      </c>
    </row>
    <row r="5" spans="2:12" x14ac:dyDescent="0.35">
      <c r="B5" s="4" t="s">
        <v>7</v>
      </c>
      <c r="C5" s="1">
        <v>300</v>
      </c>
      <c r="D5">
        <v>300</v>
      </c>
      <c r="E5" s="1">
        <v>10000</v>
      </c>
      <c r="F5">
        <v>600</v>
      </c>
      <c r="G5" s="20">
        <f t="shared" ref="G5:G10" si="0">D5*12*20</f>
        <v>72000</v>
      </c>
      <c r="H5" s="1">
        <f t="shared" ref="H5:H10" si="1">E5+F5*100</f>
        <v>70000</v>
      </c>
      <c r="I5" s="21">
        <f t="shared" ref="I5:I10" si="2">G5-H5</f>
        <v>2000</v>
      </c>
    </row>
    <row r="6" spans="2:12" x14ac:dyDescent="0.35">
      <c r="B6" s="4" t="s">
        <v>8</v>
      </c>
      <c r="C6" s="1">
        <v>300</v>
      </c>
      <c r="D6">
        <v>400</v>
      </c>
      <c r="E6" s="1">
        <v>30000</v>
      </c>
      <c r="F6">
        <v>500</v>
      </c>
      <c r="G6" s="20">
        <f t="shared" si="0"/>
        <v>96000</v>
      </c>
      <c r="H6" s="1">
        <f t="shared" si="1"/>
        <v>80000</v>
      </c>
      <c r="I6" s="21">
        <f t="shared" si="2"/>
        <v>16000</v>
      </c>
    </row>
    <row r="7" spans="2:12" x14ac:dyDescent="0.35">
      <c r="B7" s="4" t="s">
        <v>9</v>
      </c>
      <c r="C7" s="1">
        <v>400</v>
      </c>
      <c r="D7">
        <v>500</v>
      </c>
      <c r="E7" s="1">
        <v>25000</v>
      </c>
      <c r="F7">
        <v>800</v>
      </c>
      <c r="G7" s="20">
        <f t="shared" si="0"/>
        <v>120000</v>
      </c>
      <c r="H7" s="1">
        <f t="shared" si="1"/>
        <v>105000</v>
      </c>
      <c r="I7" s="21">
        <f t="shared" si="2"/>
        <v>15000</v>
      </c>
    </row>
    <row r="8" spans="2:12" x14ac:dyDescent="0.35">
      <c r="B8" s="4" t="s">
        <v>10</v>
      </c>
      <c r="C8" s="1">
        <v>200</v>
      </c>
      <c r="D8">
        <v>200</v>
      </c>
      <c r="E8" s="1">
        <v>5000</v>
      </c>
      <c r="F8">
        <v>400</v>
      </c>
      <c r="G8" s="20">
        <f t="shared" si="0"/>
        <v>48000</v>
      </c>
      <c r="H8" s="1">
        <f t="shared" si="1"/>
        <v>45000</v>
      </c>
      <c r="I8" s="21">
        <f t="shared" si="2"/>
        <v>3000</v>
      </c>
    </row>
    <row r="9" spans="2:12" x14ac:dyDescent="0.35">
      <c r="B9" s="4" t="s">
        <v>11</v>
      </c>
      <c r="C9" s="1">
        <v>200</v>
      </c>
      <c r="D9">
        <v>100</v>
      </c>
      <c r="E9" s="1">
        <v>3000</v>
      </c>
      <c r="F9">
        <v>200</v>
      </c>
      <c r="G9" s="20">
        <f t="shared" si="0"/>
        <v>24000</v>
      </c>
      <c r="H9" s="1">
        <f t="shared" si="1"/>
        <v>23000</v>
      </c>
      <c r="I9" s="21">
        <f t="shared" si="2"/>
        <v>1000</v>
      </c>
    </row>
    <row r="10" spans="2:12" ht="15" thickBot="1" x14ac:dyDescent="0.4">
      <c r="B10" s="7" t="s">
        <v>12</v>
      </c>
      <c r="C10" s="8">
        <v>100</v>
      </c>
      <c r="D10" s="9">
        <v>300</v>
      </c>
      <c r="E10" s="8">
        <v>40000</v>
      </c>
      <c r="F10" s="9">
        <v>500</v>
      </c>
      <c r="G10" s="22">
        <f t="shared" si="0"/>
        <v>72000</v>
      </c>
      <c r="H10" s="8">
        <f t="shared" si="1"/>
        <v>90000</v>
      </c>
      <c r="I10" s="23">
        <f t="shared" si="2"/>
        <v>-18000</v>
      </c>
    </row>
    <row r="12" spans="2:12" ht="18.5" x14ac:dyDescent="0.45">
      <c r="B12" s="14" t="s">
        <v>13</v>
      </c>
      <c r="E12" s="14" t="s">
        <v>13</v>
      </c>
    </row>
    <row r="13" spans="2:12" ht="15.5" x14ac:dyDescent="0.35">
      <c r="B13" s="13" t="s">
        <v>14</v>
      </c>
      <c r="E13" s="13" t="s">
        <v>14</v>
      </c>
    </row>
    <row r="14" spans="2:12" x14ac:dyDescent="0.35">
      <c r="B14" t="s">
        <v>15</v>
      </c>
      <c r="C14" s="1"/>
      <c r="D14" t="s">
        <v>16</v>
      </c>
      <c r="E14" s="1">
        <v>1200</v>
      </c>
      <c r="F14" s="40" t="s">
        <v>17</v>
      </c>
      <c r="G14" s="40"/>
      <c r="H14" s="40"/>
    </row>
    <row r="15" spans="2:12" x14ac:dyDescent="0.35">
      <c r="B15" t="s">
        <v>18</v>
      </c>
      <c r="C15" s="1"/>
      <c r="D15" t="s">
        <v>16</v>
      </c>
      <c r="E15" s="1">
        <v>1000</v>
      </c>
      <c r="F15" s="40" t="s">
        <v>19</v>
      </c>
      <c r="G15" s="40"/>
      <c r="H15" s="40"/>
    </row>
    <row r="16" spans="2:12" x14ac:dyDescent="0.35">
      <c r="B16" t="s">
        <v>20</v>
      </c>
      <c r="C16" s="1"/>
      <c r="D16" t="s">
        <v>21</v>
      </c>
      <c r="E16" s="1">
        <v>4000</v>
      </c>
      <c r="F16" s="40" t="s">
        <v>22</v>
      </c>
      <c r="G16" s="40"/>
      <c r="H16" s="40"/>
      <c r="I16" s="40"/>
      <c r="J16" s="40"/>
      <c r="K16" s="40"/>
      <c r="L16" s="40"/>
    </row>
    <row r="18" spans="2:10" ht="15.5" x14ac:dyDescent="0.35">
      <c r="B18" s="13" t="s">
        <v>27</v>
      </c>
      <c r="F18" s="13" t="s">
        <v>27</v>
      </c>
    </row>
    <row r="19" spans="2:10" x14ac:dyDescent="0.35">
      <c r="B19" t="s">
        <v>23</v>
      </c>
      <c r="C19" s="1"/>
      <c r="D19" t="s">
        <v>21</v>
      </c>
      <c r="E19" s="1">
        <v>2400</v>
      </c>
      <c r="F19" s="40" t="s">
        <v>24</v>
      </c>
      <c r="G19" s="40"/>
      <c r="H19" s="40"/>
      <c r="I19" s="40"/>
      <c r="J19" s="40"/>
    </row>
    <row r="20" spans="2:10" x14ac:dyDescent="0.35">
      <c r="B20" t="s">
        <v>25</v>
      </c>
      <c r="C20" s="1"/>
      <c r="D20" t="s">
        <v>21</v>
      </c>
      <c r="E20" s="1">
        <v>4800</v>
      </c>
      <c r="F20" s="40" t="s">
        <v>26</v>
      </c>
      <c r="G20" s="40"/>
      <c r="H20" s="40"/>
      <c r="I20" s="40"/>
      <c r="J20" s="40"/>
    </row>
    <row r="21" spans="2:10" ht="18.5" x14ac:dyDescent="0.45">
      <c r="C21" s="14"/>
      <c r="F21" s="13"/>
    </row>
    <row r="22" spans="2:10" x14ac:dyDescent="0.35">
      <c r="D22" s="2"/>
      <c r="F22" s="40"/>
      <c r="G22" s="40"/>
      <c r="H22" s="40"/>
    </row>
    <row r="23" spans="2:10" x14ac:dyDescent="0.35">
      <c r="D23" s="2"/>
      <c r="F23" s="40"/>
      <c r="G23" s="40"/>
      <c r="H23" s="40"/>
    </row>
    <row r="24" spans="2:10" ht="18.5" x14ac:dyDescent="0.45">
      <c r="B24" s="15"/>
      <c r="C24" s="13"/>
      <c r="D24" s="2"/>
      <c r="F24" s="40"/>
      <c r="G24" s="40"/>
    </row>
    <row r="25" spans="2:10" x14ac:dyDescent="0.35">
      <c r="C25" s="1"/>
      <c r="E25" s="1"/>
    </row>
    <row r="28" spans="2:10" x14ac:dyDescent="0.35">
      <c r="C28" s="1"/>
      <c r="E28" s="1"/>
    </row>
    <row r="29" spans="2:10" x14ac:dyDescent="0.35">
      <c r="C29" s="1"/>
      <c r="E29" s="1"/>
    </row>
    <row r="31" spans="2:10" x14ac:dyDescent="0.35">
      <c r="D31" s="2"/>
    </row>
    <row r="32" spans="2:10" x14ac:dyDescent="0.35">
      <c r="D32" s="2"/>
    </row>
    <row r="33" spans="4:4" x14ac:dyDescent="0.35">
      <c r="D33" s="2"/>
    </row>
  </sheetData>
  <mergeCells count="10">
    <mergeCell ref="F22:H22"/>
    <mergeCell ref="F23:H23"/>
    <mergeCell ref="F24:G24"/>
    <mergeCell ref="G2:I2"/>
    <mergeCell ref="B2:F2"/>
    <mergeCell ref="F14:H14"/>
    <mergeCell ref="F15:H15"/>
    <mergeCell ref="F16:L16"/>
    <mergeCell ref="F19:J19"/>
    <mergeCell ref="F20:J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B656-15EA-4824-80CF-18461531FF39}">
  <sheetPr>
    <tabColor rgb="FFFF0000"/>
  </sheetPr>
  <dimension ref="A1:G101"/>
  <sheetViews>
    <sheetView showGridLines="0" workbookViewId="0">
      <selection activeCell="S19" sqref="S19:S28"/>
    </sheetView>
  </sheetViews>
  <sheetFormatPr defaultRowHeight="14.5" outlineLevelRow="1" x14ac:dyDescent="0.35"/>
  <cols>
    <col min="1" max="1" width="2.1796875" customWidth="1"/>
    <col min="2" max="2" width="6.54296875" bestFit="1" customWidth="1"/>
    <col min="3" max="3" width="47.90625" bestFit="1" customWidth="1"/>
    <col min="4" max="4" width="12.453125" bestFit="1" customWidth="1"/>
    <col min="5" max="5" width="14.36328125" bestFit="1" customWidth="1"/>
    <col min="6" max="6" width="10.453125" bestFit="1" customWidth="1"/>
    <col min="7" max="7" width="5" bestFit="1" customWidth="1"/>
  </cols>
  <sheetData>
    <row r="1" spans="1:5" x14ac:dyDescent="0.35">
      <c r="A1" s="12" t="s">
        <v>37</v>
      </c>
    </row>
    <row r="2" spans="1:5" x14ac:dyDescent="0.35">
      <c r="A2" s="12" t="s">
        <v>177</v>
      </c>
    </row>
    <row r="3" spans="1:5" x14ac:dyDescent="0.35">
      <c r="A3" s="12" t="s">
        <v>178</v>
      </c>
    </row>
    <row r="4" spans="1:5" x14ac:dyDescent="0.35">
      <c r="A4" s="12" t="s">
        <v>39</v>
      </c>
    </row>
    <row r="5" spans="1:5" x14ac:dyDescent="0.35">
      <c r="A5" s="12" t="s">
        <v>40</v>
      </c>
    </row>
    <row r="6" spans="1:5" hidden="1" outlineLevel="1" x14ac:dyDescent="0.35">
      <c r="A6" s="12"/>
      <c r="B6" t="s">
        <v>41</v>
      </c>
    </row>
    <row r="7" spans="1:5" hidden="1" outlineLevel="1" x14ac:dyDescent="0.35">
      <c r="A7" s="12"/>
      <c r="B7" t="s">
        <v>179</v>
      </c>
    </row>
    <row r="8" spans="1:5" hidden="1" outlineLevel="1" x14ac:dyDescent="0.35">
      <c r="A8" s="12"/>
      <c r="B8" t="s">
        <v>180</v>
      </c>
    </row>
    <row r="9" spans="1:5" collapsed="1" x14ac:dyDescent="0.35">
      <c r="A9" s="12" t="s">
        <v>43</v>
      </c>
    </row>
    <row r="10" spans="1:5" hidden="1" outlineLevel="1" x14ac:dyDescent="0.35">
      <c r="B10" t="s">
        <v>44</v>
      </c>
    </row>
    <row r="11" spans="1:5" hidden="1" outlineLevel="1" x14ac:dyDescent="0.35">
      <c r="B11" t="s">
        <v>45</v>
      </c>
    </row>
    <row r="12" spans="1:5" collapsed="1" x14ac:dyDescent="0.35"/>
    <row r="14" spans="1:5" ht="15" thickBot="1" x14ac:dyDescent="0.4">
      <c r="A14" t="s">
        <v>181</v>
      </c>
    </row>
    <row r="15" spans="1:5" ht="15" thickBot="1" x14ac:dyDescent="0.4">
      <c r="B15" s="30" t="s">
        <v>47</v>
      </c>
      <c r="C15" s="30" t="s">
        <v>48</v>
      </c>
      <c r="D15" s="30" t="s">
        <v>49</v>
      </c>
      <c r="E15" s="30" t="s">
        <v>50</v>
      </c>
    </row>
    <row r="16" spans="1:5" ht="15" thickBot="1" x14ac:dyDescent="0.4">
      <c r="B16" s="29" t="s">
        <v>182</v>
      </c>
      <c r="C16" s="29" t="s">
        <v>183</v>
      </c>
      <c r="D16" s="32">
        <v>149914.5</v>
      </c>
      <c r="E16" s="32">
        <v>149914.5</v>
      </c>
    </row>
    <row r="19" spans="1:6" ht="15" thickBot="1" x14ac:dyDescent="0.4">
      <c r="A19" t="s">
        <v>51</v>
      </c>
    </row>
    <row r="20" spans="1:6" ht="15" thickBot="1" x14ac:dyDescent="0.4">
      <c r="B20" s="30" t="s">
        <v>47</v>
      </c>
      <c r="C20" s="30" t="s">
        <v>48</v>
      </c>
      <c r="D20" s="30" t="s">
        <v>49</v>
      </c>
      <c r="E20" s="30" t="s">
        <v>50</v>
      </c>
      <c r="F20" s="30" t="s">
        <v>52</v>
      </c>
    </row>
    <row r="21" spans="1:6" x14ac:dyDescent="0.35">
      <c r="B21" s="91" t="s">
        <v>184</v>
      </c>
      <c r="C21" s="92"/>
      <c r="D21" s="92"/>
      <c r="E21" s="92"/>
      <c r="F21" s="92"/>
    </row>
    <row r="22" spans="1:6" hidden="1" outlineLevel="1" x14ac:dyDescent="0.35">
      <c r="B22" s="31" t="s">
        <v>185</v>
      </c>
      <c r="C22" s="31" t="s">
        <v>186</v>
      </c>
      <c r="D22" s="31">
        <v>8</v>
      </c>
      <c r="E22" s="31">
        <v>8</v>
      </c>
      <c r="F22" s="31" t="s">
        <v>60</v>
      </c>
    </row>
    <row r="23" spans="1:6" hidden="1" outlineLevel="1" x14ac:dyDescent="0.35">
      <c r="B23" s="31" t="s">
        <v>187</v>
      </c>
      <c r="C23" s="31" t="s">
        <v>188</v>
      </c>
      <c r="D23" s="31">
        <v>2</v>
      </c>
      <c r="E23" s="31">
        <v>2</v>
      </c>
      <c r="F23" s="31" t="s">
        <v>60</v>
      </c>
    </row>
    <row r="24" spans="1:6" hidden="1" outlineLevel="1" x14ac:dyDescent="0.35">
      <c r="B24" s="31" t="s">
        <v>189</v>
      </c>
      <c r="C24" s="31" t="s">
        <v>190</v>
      </c>
      <c r="D24" s="31">
        <v>0</v>
      </c>
      <c r="E24" s="31">
        <v>0</v>
      </c>
      <c r="F24" s="31" t="s">
        <v>60</v>
      </c>
    </row>
    <row r="25" spans="1:6" hidden="1" outlineLevel="1" x14ac:dyDescent="0.35">
      <c r="B25" s="31" t="s">
        <v>191</v>
      </c>
      <c r="C25" s="31" t="s">
        <v>192</v>
      </c>
      <c r="D25" s="31">
        <v>0</v>
      </c>
      <c r="E25" s="31">
        <v>0</v>
      </c>
      <c r="F25" s="31" t="s">
        <v>60</v>
      </c>
    </row>
    <row r="26" spans="1:6" hidden="1" outlineLevel="1" x14ac:dyDescent="0.35">
      <c r="B26" s="31" t="s">
        <v>193</v>
      </c>
      <c r="C26" s="31" t="s">
        <v>194</v>
      </c>
      <c r="D26" s="31">
        <v>0</v>
      </c>
      <c r="E26" s="31">
        <v>0</v>
      </c>
      <c r="F26" s="31" t="s">
        <v>60</v>
      </c>
    </row>
    <row r="27" spans="1:6" hidden="1" outlineLevel="1" x14ac:dyDescent="0.35">
      <c r="B27" s="31" t="s">
        <v>195</v>
      </c>
      <c r="C27" s="31" t="s">
        <v>196</v>
      </c>
      <c r="D27" s="31">
        <v>0</v>
      </c>
      <c r="E27" s="31">
        <v>0</v>
      </c>
      <c r="F27" s="31" t="s">
        <v>60</v>
      </c>
    </row>
    <row r="28" spans="1:6" hidden="1" outlineLevel="1" x14ac:dyDescent="0.35">
      <c r="B28" s="31" t="s">
        <v>197</v>
      </c>
      <c r="C28" s="31" t="s">
        <v>198</v>
      </c>
      <c r="D28" s="31">
        <v>0</v>
      </c>
      <c r="E28" s="31">
        <v>0</v>
      </c>
      <c r="F28" s="31" t="s">
        <v>60</v>
      </c>
    </row>
    <row r="29" spans="1:6" hidden="1" outlineLevel="1" x14ac:dyDescent="0.35">
      <c r="B29" s="31" t="s">
        <v>199</v>
      </c>
      <c r="C29" s="31" t="s">
        <v>200</v>
      </c>
      <c r="D29" s="31">
        <v>0</v>
      </c>
      <c r="E29" s="31">
        <v>0</v>
      </c>
      <c r="F29" s="31" t="s">
        <v>60</v>
      </c>
    </row>
    <row r="30" spans="1:6" hidden="1" outlineLevel="1" x14ac:dyDescent="0.35">
      <c r="B30" s="31" t="s">
        <v>201</v>
      </c>
      <c r="C30" s="31" t="s">
        <v>202</v>
      </c>
      <c r="D30" s="31">
        <v>0</v>
      </c>
      <c r="E30" s="31">
        <v>0</v>
      </c>
      <c r="F30" s="31" t="s">
        <v>60</v>
      </c>
    </row>
    <row r="31" spans="1:6" hidden="1" outlineLevel="1" x14ac:dyDescent="0.35">
      <c r="B31" s="31" t="s">
        <v>203</v>
      </c>
      <c r="C31" s="31" t="s">
        <v>204</v>
      </c>
      <c r="D31" s="31">
        <v>0</v>
      </c>
      <c r="E31" s="31">
        <v>0</v>
      </c>
      <c r="F31" s="31" t="s">
        <v>60</v>
      </c>
    </row>
    <row r="32" spans="1:6" hidden="1" outlineLevel="1" x14ac:dyDescent="0.35">
      <c r="B32" s="31" t="s">
        <v>205</v>
      </c>
      <c r="C32" s="31" t="s">
        <v>206</v>
      </c>
      <c r="D32" s="31">
        <v>2</v>
      </c>
      <c r="E32" s="31">
        <v>2</v>
      </c>
      <c r="F32" s="31" t="s">
        <v>60</v>
      </c>
    </row>
    <row r="33" spans="2:6" hidden="1" outlineLevel="1" x14ac:dyDescent="0.35">
      <c r="B33" s="31" t="s">
        <v>207</v>
      </c>
      <c r="C33" s="31" t="s">
        <v>208</v>
      </c>
      <c r="D33" s="31">
        <v>0</v>
      </c>
      <c r="E33" s="31">
        <v>0</v>
      </c>
      <c r="F33" s="31" t="s">
        <v>60</v>
      </c>
    </row>
    <row r="34" spans="2:6" hidden="1" outlineLevel="1" x14ac:dyDescent="0.35">
      <c r="B34" s="31" t="s">
        <v>209</v>
      </c>
      <c r="C34" s="31" t="s">
        <v>210</v>
      </c>
      <c r="D34" s="31">
        <v>2</v>
      </c>
      <c r="E34" s="31">
        <v>2</v>
      </c>
      <c r="F34" s="31" t="s">
        <v>60</v>
      </c>
    </row>
    <row r="35" spans="2:6" hidden="1" outlineLevel="1" x14ac:dyDescent="0.35">
      <c r="B35" s="31" t="s">
        <v>211</v>
      </c>
      <c r="C35" s="31" t="s">
        <v>212</v>
      </c>
      <c r="D35" s="31">
        <v>0</v>
      </c>
      <c r="E35" s="31">
        <v>0</v>
      </c>
      <c r="F35" s="31" t="s">
        <v>60</v>
      </c>
    </row>
    <row r="36" spans="2:6" hidden="1" outlineLevel="1" x14ac:dyDescent="0.35">
      <c r="B36" s="31" t="s">
        <v>213</v>
      </c>
      <c r="C36" s="31" t="s">
        <v>214</v>
      </c>
      <c r="D36" s="31">
        <v>8</v>
      </c>
      <c r="E36" s="31">
        <v>8</v>
      </c>
      <c r="F36" s="31" t="s">
        <v>60</v>
      </c>
    </row>
    <row r="37" spans="2:6" hidden="1" outlineLevel="1" x14ac:dyDescent="0.35">
      <c r="B37" s="31" t="s">
        <v>215</v>
      </c>
      <c r="C37" s="31" t="s">
        <v>216</v>
      </c>
      <c r="D37" s="31">
        <v>0</v>
      </c>
      <c r="E37" s="31">
        <v>0</v>
      </c>
      <c r="F37" s="31" t="s">
        <v>60</v>
      </c>
    </row>
    <row r="38" spans="2:6" hidden="1" outlineLevel="1" x14ac:dyDescent="0.35">
      <c r="B38" s="31" t="s">
        <v>217</v>
      </c>
      <c r="C38" s="31" t="s">
        <v>218</v>
      </c>
      <c r="D38" s="31">
        <v>0</v>
      </c>
      <c r="E38" s="31">
        <v>0</v>
      </c>
      <c r="F38" s="31" t="s">
        <v>60</v>
      </c>
    </row>
    <row r="39" spans="2:6" hidden="1" outlineLevel="1" x14ac:dyDescent="0.35">
      <c r="B39" s="31" t="s">
        <v>219</v>
      </c>
      <c r="C39" s="31" t="s">
        <v>220</v>
      </c>
      <c r="D39" s="31">
        <v>25</v>
      </c>
      <c r="E39" s="31">
        <v>25</v>
      </c>
      <c r="F39" s="31" t="s">
        <v>60</v>
      </c>
    </row>
    <row r="40" spans="2:6" hidden="1" outlineLevel="1" x14ac:dyDescent="0.35">
      <c r="B40" s="31" t="s">
        <v>221</v>
      </c>
      <c r="C40" s="31" t="s">
        <v>222</v>
      </c>
      <c r="D40" s="31">
        <v>0</v>
      </c>
      <c r="E40" s="31">
        <v>0</v>
      </c>
      <c r="F40" s="31" t="s">
        <v>60</v>
      </c>
    </row>
    <row r="41" spans="2:6" hidden="1" outlineLevel="1" x14ac:dyDescent="0.35">
      <c r="B41" s="31" t="s">
        <v>223</v>
      </c>
      <c r="C41" s="31" t="s">
        <v>224</v>
      </c>
      <c r="D41" s="31">
        <v>0</v>
      </c>
      <c r="E41" s="31">
        <v>0</v>
      </c>
      <c r="F41" s="31" t="s">
        <v>60</v>
      </c>
    </row>
    <row r="42" spans="2:6" hidden="1" outlineLevel="1" x14ac:dyDescent="0.35">
      <c r="B42" s="31" t="s">
        <v>225</v>
      </c>
      <c r="C42" s="31" t="s">
        <v>226</v>
      </c>
      <c r="D42" s="31">
        <v>0</v>
      </c>
      <c r="E42" s="31">
        <v>0</v>
      </c>
      <c r="F42" s="31" t="s">
        <v>60</v>
      </c>
    </row>
    <row r="43" spans="2:6" hidden="1" outlineLevel="1" x14ac:dyDescent="0.35">
      <c r="B43" s="31" t="s">
        <v>227</v>
      </c>
      <c r="C43" s="31" t="s">
        <v>228</v>
      </c>
      <c r="D43" s="31">
        <v>0</v>
      </c>
      <c r="E43" s="31">
        <v>0</v>
      </c>
      <c r="F43" s="31" t="s">
        <v>60</v>
      </c>
    </row>
    <row r="44" spans="2:6" hidden="1" outlineLevel="1" x14ac:dyDescent="0.35">
      <c r="B44" s="31" t="s">
        <v>229</v>
      </c>
      <c r="C44" s="31" t="s">
        <v>230</v>
      </c>
      <c r="D44" s="31">
        <v>0</v>
      </c>
      <c r="E44" s="31">
        <v>0</v>
      </c>
      <c r="F44" s="31" t="s">
        <v>60</v>
      </c>
    </row>
    <row r="45" spans="2:6" hidden="1" outlineLevel="1" x14ac:dyDescent="0.35">
      <c r="B45" s="31" t="s">
        <v>231</v>
      </c>
      <c r="C45" s="31" t="s">
        <v>232</v>
      </c>
      <c r="D45" s="31">
        <v>88</v>
      </c>
      <c r="E45" s="31">
        <v>88</v>
      </c>
      <c r="F45" s="31" t="s">
        <v>60</v>
      </c>
    </row>
    <row r="46" spans="2:6" hidden="1" outlineLevel="1" x14ac:dyDescent="0.35">
      <c r="B46" s="31" t="s">
        <v>233</v>
      </c>
      <c r="C46" s="31" t="s">
        <v>234</v>
      </c>
      <c r="D46" s="31">
        <v>0</v>
      </c>
      <c r="E46" s="31">
        <v>0</v>
      </c>
      <c r="F46" s="31" t="s">
        <v>60</v>
      </c>
    </row>
    <row r="47" spans="2:6" hidden="1" outlineLevel="1" x14ac:dyDescent="0.35">
      <c r="B47" s="31" t="s">
        <v>235</v>
      </c>
      <c r="C47" s="31" t="s">
        <v>236</v>
      </c>
      <c r="D47" s="31">
        <v>30</v>
      </c>
      <c r="E47" s="31">
        <v>30</v>
      </c>
      <c r="F47" s="31" t="s">
        <v>60</v>
      </c>
    </row>
    <row r="48" spans="2:6" hidden="1" outlineLevel="1" x14ac:dyDescent="0.35">
      <c r="B48" s="31" t="s">
        <v>237</v>
      </c>
      <c r="C48" s="31" t="s">
        <v>238</v>
      </c>
      <c r="D48" s="31">
        <v>18</v>
      </c>
      <c r="E48" s="31">
        <v>18</v>
      </c>
      <c r="F48" s="31" t="s">
        <v>60</v>
      </c>
    </row>
    <row r="49" spans="2:6" hidden="1" outlineLevel="1" x14ac:dyDescent="0.35">
      <c r="B49" s="31" t="s">
        <v>239</v>
      </c>
      <c r="C49" s="31" t="s">
        <v>240</v>
      </c>
      <c r="D49" s="31">
        <v>0</v>
      </c>
      <c r="E49" s="31">
        <v>0</v>
      </c>
      <c r="F49" s="31" t="s">
        <v>60</v>
      </c>
    </row>
    <row r="50" spans="2:6" hidden="1" outlineLevel="1" x14ac:dyDescent="0.35">
      <c r="B50" s="31" t="s">
        <v>241</v>
      </c>
      <c r="C50" s="31" t="s">
        <v>242</v>
      </c>
      <c r="D50" s="31">
        <v>20</v>
      </c>
      <c r="E50" s="31">
        <v>20</v>
      </c>
      <c r="F50" s="31" t="s">
        <v>60</v>
      </c>
    </row>
    <row r="51" spans="2:6" hidden="1" outlineLevel="1" x14ac:dyDescent="0.35">
      <c r="B51" s="31" t="s">
        <v>243</v>
      </c>
      <c r="C51" s="31" t="s">
        <v>244</v>
      </c>
      <c r="D51" s="31">
        <v>0</v>
      </c>
      <c r="E51" s="31">
        <v>0</v>
      </c>
      <c r="F51" s="31" t="s">
        <v>60</v>
      </c>
    </row>
    <row r="52" spans="2:6" hidden="1" outlineLevel="1" x14ac:dyDescent="0.35">
      <c r="B52" s="31" t="s">
        <v>245</v>
      </c>
      <c r="C52" s="31" t="s">
        <v>246</v>
      </c>
      <c r="D52" s="31">
        <v>0</v>
      </c>
      <c r="E52" s="31">
        <v>0</v>
      </c>
      <c r="F52" s="31" t="s">
        <v>60</v>
      </c>
    </row>
    <row r="53" spans="2:6" hidden="1" outlineLevel="1" x14ac:dyDescent="0.35">
      <c r="B53" s="31" t="s">
        <v>247</v>
      </c>
      <c r="C53" s="31" t="s">
        <v>248</v>
      </c>
      <c r="D53" s="31">
        <v>0</v>
      </c>
      <c r="E53" s="31">
        <v>0</v>
      </c>
      <c r="F53" s="31" t="s">
        <v>60</v>
      </c>
    </row>
    <row r="54" spans="2:6" hidden="1" outlineLevel="1" x14ac:dyDescent="0.35">
      <c r="B54" s="31" t="s">
        <v>249</v>
      </c>
      <c r="C54" s="31" t="s">
        <v>250</v>
      </c>
      <c r="D54" s="31">
        <v>0</v>
      </c>
      <c r="E54" s="31">
        <v>0</v>
      </c>
      <c r="F54" s="31" t="s">
        <v>60</v>
      </c>
    </row>
    <row r="55" spans="2:6" hidden="1" outlineLevel="1" x14ac:dyDescent="0.35">
      <c r="B55" s="31" t="s">
        <v>251</v>
      </c>
      <c r="C55" s="31" t="s">
        <v>252</v>
      </c>
      <c r="D55" s="31">
        <v>14</v>
      </c>
      <c r="E55" s="31">
        <v>14</v>
      </c>
      <c r="F55" s="31" t="s">
        <v>60</v>
      </c>
    </row>
    <row r="56" spans="2:6" hidden="1" outlineLevel="1" x14ac:dyDescent="0.35">
      <c r="B56" s="31" t="s">
        <v>253</v>
      </c>
      <c r="C56" s="31" t="s">
        <v>254</v>
      </c>
      <c r="D56" s="31">
        <v>0</v>
      </c>
      <c r="E56" s="31">
        <v>0</v>
      </c>
      <c r="F56" s="31" t="s">
        <v>60</v>
      </c>
    </row>
    <row r="57" spans="2:6" hidden="1" outlineLevel="1" x14ac:dyDescent="0.35">
      <c r="B57" s="31" t="s">
        <v>255</v>
      </c>
      <c r="C57" s="31" t="s">
        <v>256</v>
      </c>
      <c r="D57" s="31">
        <v>0</v>
      </c>
      <c r="E57" s="31">
        <v>0</v>
      </c>
      <c r="F57" s="31" t="s">
        <v>60</v>
      </c>
    </row>
    <row r="58" spans="2:6" hidden="1" outlineLevel="1" x14ac:dyDescent="0.35">
      <c r="B58" s="31" t="s">
        <v>257</v>
      </c>
      <c r="C58" s="31" t="s">
        <v>258</v>
      </c>
      <c r="D58" s="31">
        <v>0</v>
      </c>
      <c r="E58" s="31">
        <v>0</v>
      </c>
      <c r="F58" s="31" t="s">
        <v>60</v>
      </c>
    </row>
    <row r="59" spans="2:6" hidden="1" outlineLevel="1" x14ac:dyDescent="0.35">
      <c r="B59" s="31" t="s">
        <v>259</v>
      </c>
      <c r="C59" s="31" t="s">
        <v>260</v>
      </c>
      <c r="D59" s="31">
        <v>0</v>
      </c>
      <c r="E59" s="31">
        <v>0</v>
      </c>
      <c r="F59" s="31" t="s">
        <v>60</v>
      </c>
    </row>
    <row r="60" spans="2:6" hidden="1" outlineLevel="1" x14ac:dyDescent="0.35">
      <c r="B60" s="31" t="s">
        <v>261</v>
      </c>
      <c r="C60" s="31" t="s">
        <v>262</v>
      </c>
      <c r="D60" s="31">
        <v>0</v>
      </c>
      <c r="E60" s="31">
        <v>0</v>
      </c>
      <c r="F60" s="31" t="s">
        <v>60</v>
      </c>
    </row>
    <row r="61" spans="2:6" hidden="1" outlineLevel="1" x14ac:dyDescent="0.35">
      <c r="B61" s="31" t="s">
        <v>263</v>
      </c>
      <c r="C61" s="31" t="s">
        <v>264</v>
      </c>
      <c r="D61" s="31">
        <v>0</v>
      </c>
      <c r="E61" s="31">
        <v>0</v>
      </c>
      <c r="F61" s="31" t="s">
        <v>60</v>
      </c>
    </row>
    <row r="62" spans="2:6" hidden="1" outlineLevel="1" x14ac:dyDescent="0.35">
      <c r="B62" s="31" t="s">
        <v>265</v>
      </c>
      <c r="C62" s="31" t="s">
        <v>266</v>
      </c>
      <c r="D62" s="31">
        <v>0</v>
      </c>
      <c r="E62" s="31">
        <v>0</v>
      </c>
      <c r="F62" s="31" t="s">
        <v>60</v>
      </c>
    </row>
    <row r="63" spans="2:6" hidden="1" outlineLevel="1" x14ac:dyDescent="0.35">
      <c r="B63" s="31" t="s">
        <v>267</v>
      </c>
      <c r="C63" s="31" t="s">
        <v>268</v>
      </c>
      <c r="D63" s="31">
        <v>0</v>
      </c>
      <c r="E63" s="31">
        <v>0</v>
      </c>
      <c r="F63" s="31" t="s">
        <v>60</v>
      </c>
    </row>
    <row r="64" spans="2:6" hidden="1" outlineLevel="1" x14ac:dyDescent="0.35">
      <c r="B64" s="31" t="s">
        <v>269</v>
      </c>
      <c r="C64" s="31" t="s">
        <v>270</v>
      </c>
      <c r="D64" s="31">
        <v>0</v>
      </c>
      <c r="E64" s="31">
        <v>0</v>
      </c>
      <c r="F64" s="31" t="s">
        <v>60</v>
      </c>
    </row>
    <row r="65" spans="1:7" hidden="1" outlineLevel="1" x14ac:dyDescent="0.35">
      <c r="B65" s="31" t="s">
        <v>271</v>
      </c>
      <c r="C65" s="31" t="s">
        <v>272</v>
      </c>
      <c r="D65" s="31">
        <v>0</v>
      </c>
      <c r="E65" s="31">
        <v>0</v>
      </c>
      <c r="F65" s="31" t="s">
        <v>60</v>
      </c>
    </row>
    <row r="66" spans="1:7" hidden="1" outlineLevel="1" x14ac:dyDescent="0.35">
      <c r="B66" s="31" t="s">
        <v>273</v>
      </c>
      <c r="C66" s="31" t="s">
        <v>274</v>
      </c>
      <c r="D66" s="31">
        <v>0</v>
      </c>
      <c r="E66" s="31">
        <v>0</v>
      </c>
      <c r="F66" s="31" t="s">
        <v>60</v>
      </c>
    </row>
    <row r="67" spans="1:7" hidden="1" outlineLevel="1" x14ac:dyDescent="0.35">
      <c r="B67" s="31" t="s">
        <v>275</v>
      </c>
      <c r="C67" s="31" t="s">
        <v>276</v>
      </c>
      <c r="D67" s="31">
        <v>0</v>
      </c>
      <c r="E67" s="31">
        <v>0</v>
      </c>
      <c r="F67" s="31" t="s">
        <v>60</v>
      </c>
    </row>
    <row r="68" spans="1:7" hidden="1" outlineLevel="1" x14ac:dyDescent="0.35">
      <c r="B68" s="31" t="s">
        <v>277</v>
      </c>
      <c r="C68" s="31" t="s">
        <v>278</v>
      </c>
      <c r="D68" s="31">
        <v>0</v>
      </c>
      <c r="E68" s="31">
        <v>0</v>
      </c>
      <c r="F68" s="31" t="s">
        <v>60</v>
      </c>
    </row>
    <row r="69" spans="1:7" hidden="1" outlineLevel="1" x14ac:dyDescent="0.35">
      <c r="B69" s="31" t="s">
        <v>279</v>
      </c>
      <c r="C69" s="31" t="s">
        <v>280</v>
      </c>
      <c r="D69" s="31">
        <v>0</v>
      </c>
      <c r="E69" s="31">
        <v>0</v>
      </c>
      <c r="F69" s="31" t="s">
        <v>60</v>
      </c>
    </row>
    <row r="70" spans="1:7" hidden="1" outlineLevel="1" x14ac:dyDescent="0.35">
      <c r="B70" s="31" t="s">
        <v>281</v>
      </c>
      <c r="C70" s="31" t="s">
        <v>282</v>
      </c>
      <c r="D70" s="31">
        <v>111</v>
      </c>
      <c r="E70" s="31">
        <v>111</v>
      </c>
      <c r="F70" s="31" t="s">
        <v>60</v>
      </c>
    </row>
    <row r="71" spans="1:7" ht="15" hidden="1" outlineLevel="1" thickBot="1" x14ac:dyDescent="0.4">
      <c r="B71" s="29" t="s">
        <v>283</v>
      </c>
      <c r="C71" s="29" t="s">
        <v>284</v>
      </c>
      <c r="D71" s="29">
        <v>49</v>
      </c>
      <c r="E71" s="29">
        <v>49</v>
      </c>
      <c r="F71" s="29" t="s">
        <v>60</v>
      </c>
    </row>
    <row r="72" spans="1:7" collapsed="1" x14ac:dyDescent="0.35"/>
    <row r="75" spans="1:7" ht="15" thickBot="1" x14ac:dyDescent="0.4">
      <c r="A75" t="s">
        <v>53</v>
      </c>
    </row>
    <row r="76" spans="1:7" ht="15" thickBot="1" x14ac:dyDescent="0.4">
      <c r="B76" s="30" t="s">
        <v>47</v>
      </c>
      <c r="C76" s="30" t="s">
        <v>48</v>
      </c>
      <c r="D76" s="30" t="s">
        <v>54</v>
      </c>
      <c r="E76" s="30" t="s">
        <v>55</v>
      </c>
      <c r="F76" s="30" t="s">
        <v>56</v>
      </c>
      <c r="G76" s="30" t="s">
        <v>57</v>
      </c>
    </row>
    <row r="77" spans="1:7" x14ac:dyDescent="0.35">
      <c r="B77" s="31" t="s">
        <v>285</v>
      </c>
      <c r="C77" s="31" t="s">
        <v>286</v>
      </c>
      <c r="D77" s="31">
        <v>80</v>
      </c>
      <c r="E77" s="31" t="s">
        <v>287</v>
      </c>
      <c r="F77" s="31" t="s">
        <v>70</v>
      </c>
      <c r="G77" s="31">
        <v>24</v>
      </c>
    </row>
    <row r="78" spans="1:7" x14ac:dyDescent="0.35">
      <c r="B78" s="31" t="s">
        <v>285</v>
      </c>
      <c r="C78" s="31" t="s">
        <v>286</v>
      </c>
      <c r="D78" s="31">
        <v>80</v>
      </c>
      <c r="E78" s="31" t="s">
        <v>288</v>
      </c>
      <c r="F78" s="31" t="s">
        <v>74</v>
      </c>
      <c r="G78" s="31">
        <v>0</v>
      </c>
    </row>
    <row r="79" spans="1:7" x14ac:dyDescent="0.35">
      <c r="B79" s="31" t="s">
        <v>289</v>
      </c>
      <c r="C79" s="31" t="s">
        <v>290</v>
      </c>
      <c r="D79" s="31">
        <v>16</v>
      </c>
      <c r="E79" s="31" t="s">
        <v>291</v>
      </c>
      <c r="F79" s="31" t="s">
        <v>74</v>
      </c>
      <c r="G79" s="31">
        <v>0</v>
      </c>
    </row>
    <row r="80" spans="1:7" x14ac:dyDescent="0.35">
      <c r="B80" s="31" t="s">
        <v>289</v>
      </c>
      <c r="C80" s="31" t="s">
        <v>290</v>
      </c>
      <c r="D80" s="31">
        <v>16</v>
      </c>
      <c r="E80" s="31" t="s">
        <v>292</v>
      </c>
      <c r="F80" s="31" t="s">
        <v>74</v>
      </c>
      <c r="G80" s="31">
        <v>0</v>
      </c>
    </row>
    <row r="81" spans="2:7" x14ac:dyDescent="0.35">
      <c r="B81" s="31" t="s">
        <v>293</v>
      </c>
      <c r="C81" s="31" t="s">
        <v>294</v>
      </c>
      <c r="D81" s="31">
        <v>16</v>
      </c>
      <c r="E81" s="31" t="s">
        <v>295</v>
      </c>
      <c r="F81" s="31" t="s">
        <v>74</v>
      </c>
      <c r="G81" s="31">
        <v>0</v>
      </c>
    </row>
    <row r="82" spans="2:7" x14ac:dyDescent="0.35">
      <c r="B82" s="31" t="s">
        <v>293</v>
      </c>
      <c r="C82" s="31" t="s">
        <v>294</v>
      </c>
      <c r="D82" s="31">
        <v>16</v>
      </c>
      <c r="E82" s="31" t="s">
        <v>296</v>
      </c>
      <c r="F82" s="31" t="s">
        <v>74</v>
      </c>
      <c r="G82" s="31">
        <v>0</v>
      </c>
    </row>
    <row r="83" spans="2:7" x14ac:dyDescent="0.35">
      <c r="B83" s="31" t="s">
        <v>297</v>
      </c>
      <c r="C83" s="31" t="s">
        <v>298</v>
      </c>
      <c r="D83" s="31">
        <v>816</v>
      </c>
      <c r="E83" s="31" t="s">
        <v>299</v>
      </c>
      <c r="F83" s="31" t="s">
        <v>74</v>
      </c>
      <c r="G83" s="31">
        <v>0</v>
      </c>
    </row>
    <row r="84" spans="2:7" x14ac:dyDescent="0.35">
      <c r="B84" s="31" t="s">
        <v>297</v>
      </c>
      <c r="C84" s="31" t="s">
        <v>298</v>
      </c>
      <c r="D84" s="31">
        <v>816</v>
      </c>
      <c r="E84" s="31" t="s">
        <v>300</v>
      </c>
      <c r="F84" s="31" t="s">
        <v>70</v>
      </c>
      <c r="G84" s="31">
        <v>272</v>
      </c>
    </row>
    <row r="85" spans="2:7" x14ac:dyDescent="0.35">
      <c r="B85" s="31" t="s">
        <v>301</v>
      </c>
      <c r="C85" s="31" t="s">
        <v>302</v>
      </c>
      <c r="D85" s="31">
        <v>64</v>
      </c>
      <c r="E85" s="31" t="s">
        <v>303</v>
      </c>
      <c r="F85" s="31" t="s">
        <v>70</v>
      </c>
      <c r="G85" s="31">
        <v>16</v>
      </c>
    </row>
    <row r="86" spans="2:7" x14ac:dyDescent="0.35">
      <c r="B86" s="31" t="s">
        <v>301</v>
      </c>
      <c r="C86" s="31" t="s">
        <v>302</v>
      </c>
      <c r="D86" s="31">
        <v>64</v>
      </c>
      <c r="E86" s="31" t="s">
        <v>304</v>
      </c>
      <c r="F86" s="31" t="s">
        <v>74</v>
      </c>
      <c r="G86" s="31">
        <v>0</v>
      </c>
    </row>
    <row r="87" spans="2:7" x14ac:dyDescent="0.35">
      <c r="B87" s="31" t="s">
        <v>305</v>
      </c>
      <c r="C87" s="31" t="s">
        <v>306</v>
      </c>
      <c r="D87" s="31">
        <v>240</v>
      </c>
      <c r="E87" s="31" t="s">
        <v>307</v>
      </c>
      <c r="F87" s="31" t="s">
        <v>74</v>
      </c>
      <c r="G87" s="31">
        <v>0</v>
      </c>
    </row>
    <row r="88" spans="2:7" x14ac:dyDescent="0.35">
      <c r="B88" s="31" t="s">
        <v>305</v>
      </c>
      <c r="C88" s="31" t="s">
        <v>306</v>
      </c>
      <c r="D88" s="31">
        <v>240</v>
      </c>
      <c r="E88" s="31" t="s">
        <v>308</v>
      </c>
      <c r="F88" s="31" t="s">
        <v>70</v>
      </c>
      <c r="G88" s="31">
        <v>48</v>
      </c>
    </row>
    <row r="89" spans="2:7" x14ac:dyDescent="0.35">
      <c r="B89" s="31" t="s">
        <v>309</v>
      </c>
      <c r="C89" s="31" t="s">
        <v>310</v>
      </c>
      <c r="D89" s="31">
        <v>144</v>
      </c>
      <c r="E89" s="31" t="s">
        <v>311</v>
      </c>
      <c r="F89" s="31" t="s">
        <v>74</v>
      </c>
      <c r="G89" s="31">
        <v>0</v>
      </c>
    </row>
    <row r="90" spans="2:7" x14ac:dyDescent="0.35">
      <c r="B90" s="31" t="s">
        <v>309</v>
      </c>
      <c r="C90" s="31" t="s">
        <v>310</v>
      </c>
      <c r="D90" s="31">
        <v>144</v>
      </c>
      <c r="E90" s="31" t="s">
        <v>312</v>
      </c>
      <c r="F90" s="31" t="s">
        <v>70</v>
      </c>
      <c r="G90" s="31">
        <v>24</v>
      </c>
    </row>
    <row r="91" spans="2:7" x14ac:dyDescent="0.35">
      <c r="B91" s="31" t="s">
        <v>313</v>
      </c>
      <c r="C91" s="31" t="s">
        <v>314</v>
      </c>
      <c r="D91" s="31">
        <v>200</v>
      </c>
      <c r="E91" s="31" t="s">
        <v>315</v>
      </c>
      <c r="F91" s="31" t="s">
        <v>70</v>
      </c>
      <c r="G91" s="31">
        <v>40</v>
      </c>
    </row>
    <row r="92" spans="2:7" x14ac:dyDescent="0.35">
      <c r="B92" s="31" t="s">
        <v>313</v>
      </c>
      <c r="C92" s="31" t="s">
        <v>314</v>
      </c>
      <c r="D92" s="31">
        <v>200</v>
      </c>
      <c r="E92" s="31" t="s">
        <v>316</v>
      </c>
      <c r="F92" s="31" t="s">
        <v>74</v>
      </c>
      <c r="G92" s="31">
        <v>0</v>
      </c>
    </row>
    <row r="93" spans="2:7" x14ac:dyDescent="0.35">
      <c r="B93" s="31" t="s">
        <v>317</v>
      </c>
      <c r="C93" s="31" t="s">
        <v>318</v>
      </c>
      <c r="D93" s="31">
        <v>1048</v>
      </c>
      <c r="E93" s="31" t="s">
        <v>319</v>
      </c>
      <c r="F93" s="31" t="s">
        <v>70</v>
      </c>
      <c r="G93" s="31">
        <v>608</v>
      </c>
    </row>
    <row r="94" spans="2:7" x14ac:dyDescent="0.35">
      <c r="B94" s="31" t="s">
        <v>317</v>
      </c>
      <c r="C94" s="31" t="s">
        <v>318</v>
      </c>
      <c r="D94" s="31">
        <v>1048</v>
      </c>
      <c r="E94" s="31" t="s">
        <v>320</v>
      </c>
      <c r="F94" s="31" t="s">
        <v>70</v>
      </c>
      <c r="G94" s="31">
        <v>128</v>
      </c>
    </row>
    <row r="95" spans="2:7" x14ac:dyDescent="0.35">
      <c r="B95" s="31" t="s">
        <v>321</v>
      </c>
      <c r="C95" s="31" t="s">
        <v>322</v>
      </c>
      <c r="D95" s="31">
        <v>392</v>
      </c>
      <c r="E95" s="31" t="s">
        <v>323</v>
      </c>
      <c r="F95" s="31" t="s">
        <v>74</v>
      </c>
      <c r="G95" s="31">
        <v>0</v>
      </c>
    </row>
    <row r="96" spans="2:7" x14ac:dyDescent="0.35">
      <c r="B96" s="31" t="s">
        <v>321</v>
      </c>
      <c r="C96" s="31" t="s">
        <v>322</v>
      </c>
      <c r="D96" s="31">
        <v>392</v>
      </c>
      <c r="E96" s="31" t="s">
        <v>324</v>
      </c>
      <c r="F96" s="31" t="s">
        <v>70</v>
      </c>
      <c r="G96" s="31">
        <v>112</v>
      </c>
    </row>
    <row r="97" spans="2:7" x14ac:dyDescent="0.35">
      <c r="B97" s="31" t="s">
        <v>325</v>
      </c>
      <c r="C97" s="31" t="s">
        <v>326</v>
      </c>
      <c r="D97" s="31">
        <v>80</v>
      </c>
      <c r="E97" s="31" t="s">
        <v>327</v>
      </c>
      <c r="F97" s="31" t="s">
        <v>74</v>
      </c>
      <c r="G97" s="31">
        <v>0</v>
      </c>
    </row>
    <row r="98" spans="2:7" x14ac:dyDescent="0.35">
      <c r="B98" s="31" t="s">
        <v>328</v>
      </c>
      <c r="C98" s="31" t="s">
        <v>329</v>
      </c>
      <c r="D98" s="31">
        <v>296</v>
      </c>
      <c r="E98" s="31" t="s">
        <v>330</v>
      </c>
      <c r="F98" s="31" t="s">
        <v>74</v>
      </c>
      <c r="G98" s="31">
        <v>0</v>
      </c>
    </row>
    <row r="99" spans="2:7" x14ac:dyDescent="0.35">
      <c r="B99" s="31" t="s">
        <v>331</v>
      </c>
      <c r="C99" s="31" t="s">
        <v>332</v>
      </c>
      <c r="D99" s="31">
        <v>1248</v>
      </c>
      <c r="E99" s="31" t="s">
        <v>333</v>
      </c>
      <c r="F99" s="31" t="s">
        <v>74</v>
      </c>
      <c r="G99" s="31">
        <v>0</v>
      </c>
    </row>
    <row r="100" spans="2:7" x14ac:dyDescent="0.35">
      <c r="B100" s="31" t="s">
        <v>334</v>
      </c>
      <c r="C100" s="31" t="s">
        <v>335</v>
      </c>
      <c r="D100" s="31">
        <v>112</v>
      </c>
      <c r="E100" s="31" t="s">
        <v>336</v>
      </c>
      <c r="F100" s="31" t="s">
        <v>74</v>
      </c>
      <c r="G100" s="31">
        <v>0</v>
      </c>
    </row>
    <row r="101" spans="2:7" ht="15" thickBot="1" x14ac:dyDescent="0.4">
      <c r="B101" s="29" t="s">
        <v>337</v>
      </c>
      <c r="C101" s="29" t="s">
        <v>338</v>
      </c>
      <c r="D101" s="29">
        <v>1280</v>
      </c>
      <c r="E101" s="29" t="s">
        <v>339</v>
      </c>
      <c r="F101" s="29" t="s">
        <v>74</v>
      </c>
      <c r="G101" s="2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A568-C1EA-415C-8CAE-2074DFEEAC96}">
  <sheetPr>
    <tabColor rgb="FFFF0000"/>
  </sheetPr>
  <dimension ref="A1:H89"/>
  <sheetViews>
    <sheetView showGridLines="0" topLeftCell="D60" workbookViewId="0">
      <selection activeCell="S19" sqref="S19:S28"/>
    </sheetView>
  </sheetViews>
  <sheetFormatPr defaultRowHeight="14.5" outlineLevelRow="1" x14ac:dyDescent="0.35"/>
  <cols>
    <col min="1" max="1" width="2.1796875" customWidth="1"/>
    <col min="2" max="2" width="6.54296875" bestFit="1" customWidth="1"/>
    <col min="3" max="3" width="37.90625" bestFit="1" customWidth="1"/>
    <col min="4" max="4" width="5.54296875" bestFit="1" customWidth="1"/>
    <col min="5" max="5" width="8.453125" bestFit="1" customWidth="1"/>
    <col min="6" max="6" width="9.81640625" bestFit="1" customWidth="1"/>
    <col min="7" max="8" width="9" bestFit="1" customWidth="1"/>
  </cols>
  <sheetData>
    <row r="1" spans="1:8" x14ac:dyDescent="0.35">
      <c r="A1" s="12" t="s">
        <v>78</v>
      </c>
    </row>
    <row r="2" spans="1:8" x14ac:dyDescent="0.35">
      <c r="A2" s="12" t="s">
        <v>177</v>
      </c>
    </row>
    <row r="3" spans="1:8" x14ac:dyDescent="0.35">
      <c r="A3" s="12" t="s">
        <v>178</v>
      </c>
    </row>
    <row r="6" spans="1:8" ht="15" thickBot="1" x14ac:dyDescent="0.4">
      <c r="A6" t="s">
        <v>51</v>
      </c>
    </row>
    <row r="7" spans="1:8" x14ac:dyDescent="0.35">
      <c r="B7" s="35"/>
      <c r="C7" s="35"/>
      <c r="D7" s="35" t="s">
        <v>79</v>
      </c>
      <c r="E7" s="35" t="s">
        <v>81</v>
      </c>
      <c r="F7" s="35" t="s">
        <v>83</v>
      </c>
      <c r="G7" s="35" t="s">
        <v>85</v>
      </c>
      <c r="H7" s="35" t="s">
        <v>85</v>
      </c>
    </row>
    <row r="8" spans="1:8" ht="15" thickBot="1" x14ac:dyDescent="0.4">
      <c r="B8" s="36" t="s">
        <v>47</v>
      </c>
      <c r="C8" s="36" t="s">
        <v>48</v>
      </c>
      <c r="D8" s="36" t="s">
        <v>80</v>
      </c>
      <c r="E8" s="36" t="s">
        <v>82</v>
      </c>
      <c r="F8" s="36" t="s">
        <v>84</v>
      </c>
      <c r="G8" s="36" t="s">
        <v>86</v>
      </c>
      <c r="H8" s="36" t="s">
        <v>87</v>
      </c>
    </row>
    <row r="9" spans="1:8" x14ac:dyDescent="0.35">
      <c r="B9" s="91" t="s">
        <v>184</v>
      </c>
      <c r="C9" s="92"/>
      <c r="D9" s="92"/>
      <c r="E9" s="92"/>
      <c r="F9" s="92"/>
      <c r="G9" s="92"/>
      <c r="H9" s="92"/>
    </row>
    <row r="10" spans="1:8" hidden="1" outlineLevel="1" x14ac:dyDescent="0.35">
      <c r="B10" s="31" t="s">
        <v>185</v>
      </c>
      <c r="C10" s="31" t="s">
        <v>186</v>
      </c>
      <c r="D10" s="31">
        <v>8</v>
      </c>
      <c r="E10" s="31">
        <v>0</v>
      </c>
      <c r="F10" s="31">
        <v>422.40000000000003</v>
      </c>
      <c r="G10" s="31">
        <v>249.39999999999964</v>
      </c>
      <c r="H10" s="31">
        <v>0</v>
      </c>
    </row>
    <row r="11" spans="1:8" hidden="1" outlineLevel="1" x14ac:dyDescent="0.35">
      <c r="B11" s="31" t="s">
        <v>187</v>
      </c>
      <c r="C11" s="31" t="s">
        <v>188</v>
      </c>
      <c r="D11" s="31">
        <v>2</v>
      </c>
      <c r="E11" s="31">
        <v>0</v>
      </c>
      <c r="F11" s="31">
        <v>372.90000000000003</v>
      </c>
      <c r="G11" s="31">
        <v>0</v>
      </c>
      <c r="H11" s="31">
        <v>249.39999999999964</v>
      </c>
    </row>
    <row r="12" spans="1:8" hidden="1" outlineLevel="1" x14ac:dyDescent="0.35">
      <c r="B12" s="31" t="s">
        <v>189</v>
      </c>
      <c r="C12" s="31" t="s">
        <v>190</v>
      </c>
      <c r="D12" s="31">
        <v>0</v>
      </c>
      <c r="E12" s="31">
        <v>299.99999999999977</v>
      </c>
      <c r="F12" s="31">
        <v>899.50000000000011</v>
      </c>
      <c r="G12" s="31">
        <v>1E+30</v>
      </c>
      <c r="H12" s="31">
        <v>299.99999999999977</v>
      </c>
    </row>
    <row r="13" spans="1:8" hidden="1" outlineLevel="1" x14ac:dyDescent="0.35">
      <c r="B13" s="31" t="s">
        <v>191</v>
      </c>
      <c r="C13" s="31" t="s">
        <v>192</v>
      </c>
      <c r="D13" s="31">
        <v>0</v>
      </c>
      <c r="E13" s="31">
        <v>933.30000000000109</v>
      </c>
      <c r="F13" s="31">
        <v>859.90000000000009</v>
      </c>
      <c r="G13" s="31">
        <v>1E+30</v>
      </c>
      <c r="H13" s="31">
        <v>933.30000000000109</v>
      </c>
    </row>
    <row r="14" spans="1:8" hidden="1" outlineLevel="1" x14ac:dyDescent="0.35">
      <c r="B14" s="31" t="s">
        <v>193</v>
      </c>
      <c r="C14" s="31" t="s">
        <v>194</v>
      </c>
      <c r="D14" s="31">
        <v>0</v>
      </c>
      <c r="E14" s="31">
        <v>298.90000000000009</v>
      </c>
      <c r="F14" s="31">
        <v>957.80000000000018</v>
      </c>
      <c r="G14" s="31">
        <v>1E+30</v>
      </c>
      <c r="H14" s="31">
        <v>298.90000000000009</v>
      </c>
    </row>
    <row r="15" spans="1:8" hidden="1" outlineLevel="1" x14ac:dyDescent="0.35">
      <c r="B15" s="31" t="s">
        <v>195</v>
      </c>
      <c r="C15" s="31" t="s">
        <v>196</v>
      </c>
      <c r="D15" s="31">
        <v>0</v>
      </c>
      <c r="E15" s="31">
        <v>828.80000000000109</v>
      </c>
      <c r="F15" s="31">
        <v>859.90000000000009</v>
      </c>
      <c r="G15" s="31">
        <v>1E+30</v>
      </c>
      <c r="H15" s="31">
        <v>828.80000000000109</v>
      </c>
    </row>
    <row r="16" spans="1:8" hidden="1" outlineLevel="1" x14ac:dyDescent="0.35">
      <c r="B16" s="31" t="s">
        <v>197</v>
      </c>
      <c r="C16" s="31" t="s">
        <v>198</v>
      </c>
      <c r="D16" s="31">
        <v>0</v>
      </c>
      <c r="E16" s="31">
        <v>974.00000000000227</v>
      </c>
      <c r="F16" s="31">
        <v>958.90000000000055</v>
      </c>
      <c r="G16" s="31">
        <v>1E+30</v>
      </c>
      <c r="H16" s="31">
        <v>974.00000000000227</v>
      </c>
    </row>
    <row r="17" spans="2:8" hidden="1" outlineLevel="1" x14ac:dyDescent="0.35">
      <c r="B17" s="31" t="s">
        <v>199</v>
      </c>
      <c r="C17" s="31" t="s">
        <v>200</v>
      </c>
      <c r="D17" s="31">
        <v>0</v>
      </c>
      <c r="E17" s="31">
        <v>298.90000000000009</v>
      </c>
      <c r="F17" s="31">
        <v>1028.1999999999998</v>
      </c>
      <c r="G17" s="31">
        <v>1E+30</v>
      </c>
      <c r="H17" s="31">
        <v>298.90000000000009</v>
      </c>
    </row>
    <row r="18" spans="2:8" hidden="1" outlineLevel="1" x14ac:dyDescent="0.35">
      <c r="B18" s="31" t="s">
        <v>201</v>
      </c>
      <c r="C18" s="31" t="s">
        <v>202</v>
      </c>
      <c r="D18" s="31">
        <v>0</v>
      </c>
      <c r="E18" s="31">
        <v>849.69999999999936</v>
      </c>
      <c r="F18" s="31">
        <v>973.19999999999982</v>
      </c>
      <c r="G18" s="31">
        <v>1E+30</v>
      </c>
      <c r="H18" s="31">
        <v>849.69999999999936</v>
      </c>
    </row>
    <row r="19" spans="2:8" hidden="1" outlineLevel="1" x14ac:dyDescent="0.35">
      <c r="B19" s="31" t="s">
        <v>203</v>
      </c>
      <c r="C19" s="31" t="s">
        <v>204</v>
      </c>
      <c r="D19" s="31">
        <v>0</v>
      </c>
      <c r="E19" s="31">
        <v>1016.8999999999992</v>
      </c>
      <c r="F19" s="31">
        <v>1057.8999999999996</v>
      </c>
      <c r="G19" s="31">
        <v>1E+30</v>
      </c>
      <c r="H19" s="31">
        <v>1016.8999999999992</v>
      </c>
    </row>
    <row r="20" spans="2:8" hidden="1" outlineLevel="1" x14ac:dyDescent="0.35">
      <c r="B20" s="31" t="s">
        <v>205</v>
      </c>
      <c r="C20" s="31" t="s">
        <v>206</v>
      </c>
      <c r="D20" s="31">
        <v>2</v>
      </c>
      <c r="E20" s="31">
        <v>0</v>
      </c>
      <c r="F20" s="31">
        <v>868.70000000000073</v>
      </c>
      <c r="G20" s="31">
        <v>0</v>
      </c>
      <c r="H20" s="31">
        <v>249.39999999999964</v>
      </c>
    </row>
    <row r="21" spans="2:8" hidden="1" outlineLevel="1" x14ac:dyDescent="0.35">
      <c r="B21" s="31" t="s">
        <v>207</v>
      </c>
      <c r="C21" s="31" t="s">
        <v>208</v>
      </c>
      <c r="D21" s="31">
        <v>0</v>
      </c>
      <c r="E21" s="31">
        <v>0</v>
      </c>
      <c r="F21" s="31">
        <v>819.20000000000073</v>
      </c>
      <c r="G21" s="31">
        <v>1E+30</v>
      </c>
      <c r="H21" s="31">
        <v>0</v>
      </c>
    </row>
    <row r="22" spans="2:8" hidden="1" outlineLevel="1" x14ac:dyDescent="0.35">
      <c r="B22" s="31" t="s">
        <v>209</v>
      </c>
      <c r="C22" s="31" t="s">
        <v>210</v>
      </c>
      <c r="D22" s="31">
        <v>2</v>
      </c>
      <c r="E22" s="31">
        <v>0</v>
      </c>
      <c r="F22" s="31">
        <v>1045.8000000000011</v>
      </c>
      <c r="G22" s="31">
        <v>141.89999999999782</v>
      </c>
      <c r="H22" s="31">
        <v>476</v>
      </c>
    </row>
    <row r="23" spans="2:8" hidden="1" outlineLevel="1" x14ac:dyDescent="0.35">
      <c r="B23" s="31" t="s">
        <v>211</v>
      </c>
      <c r="C23" s="31" t="s">
        <v>212</v>
      </c>
      <c r="D23" s="31">
        <v>0</v>
      </c>
      <c r="E23" s="31">
        <v>0</v>
      </c>
      <c r="F23" s="31">
        <v>372.89999999999964</v>
      </c>
      <c r="G23" s="31">
        <v>249.39999999999964</v>
      </c>
      <c r="H23" s="31">
        <v>70.400000000001455</v>
      </c>
    </row>
    <row r="24" spans="2:8" hidden="1" outlineLevel="1" x14ac:dyDescent="0.35">
      <c r="B24" s="31" t="s">
        <v>213</v>
      </c>
      <c r="C24" s="31" t="s">
        <v>214</v>
      </c>
      <c r="D24" s="31">
        <v>8</v>
      </c>
      <c r="E24" s="31">
        <v>0</v>
      </c>
      <c r="F24" s="31">
        <v>1105.2000000000007</v>
      </c>
      <c r="G24" s="31">
        <v>298.90000000000009</v>
      </c>
      <c r="H24" s="31">
        <v>535.39999999999964</v>
      </c>
    </row>
    <row r="25" spans="2:8" hidden="1" outlineLevel="1" x14ac:dyDescent="0.35">
      <c r="B25" s="31" t="s">
        <v>215</v>
      </c>
      <c r="C25" s="31" t="s">
        <v>216</v>
      </c>
      <c r="D25" s="31">
        <v>0</v>
      </c>
      <c r="E25" s="31">
        <v>322</v>
      </c>
      <c r="F25" s="31">
        <v>799.39999999999964</v>
      </c>
      <c r="G25" s="31">
        <v>1E+30</v>
      </c>
      <c r="H25" s="31">
        <v>322</v>
      </c>
    </row>
    <row r="26" spans="2:8" hidden="1" outlineLevel="1" x14ac:dyDescent="0.35">
      <c r="B26" s="31" t="s">
        <v>217</v>
      </c>
      <c r="C26" s="31" t="s">
        <v>218</v>
      </c>
      <c r="D26" s="31">
        <v>0</v>
      </c>
      <c r="E26" s="31">
        <v>340.70000000000073</v>
      </c>
      <c r="F26" s="31">
        <v>771.89999999999964</v>
      </c>
      <c r="G26" s="31">
        <v>1E+30</v>
      </c>
      <c r="H26" s="31">
        <v>340.70000000000073</v>
      </c>
    </row>
    <row r="27" spans="2:8" hidden="1" outlineLevel="1" x14ac:dyDescent="0.35">
      <c r="B27" s="31" t="s">
        <v>219</v>
      </c>
      <c r="C27" s="31" t="s">
        <v>220</v>
      </c>
      <c r="D27" s="31">
        <v>25</v>
      </c>
      <c r="E27" s="31">
        <v>0</v>
      </c>
      <c r="F27" s="31">
        <v>1175.6000000000004</v>
      </c>
      <c r="G27" s="31">
        <v>70.400000000001455</v>
      </c>
      <c r="H27" s="31">
        <v>605.79999999999927</v>
      </c>
    </row>
    <row r="28" spans="2:8" hidden="1" outlineLevel="1" x14ac:dyDescent="0.35">
      <c r="B28" s="31" t="s">
        <v>221</v>
      </c>
      <c r="C28" s="31" t="s">
        <v>222</v>
      </c>
      <c r="D28" s="31">
        <v>0</v>
      </c>
      <c r="E28" s="31">
        <v>332.99999999999818</v>
      </c>
      <c r="F28" s="31">
        <v>902.79999999999927</v>
      </c>
      <c r="G28" s="31">
        <v>1E+30</v>
      </c>
      <c r="H28" s="31">
        <v>332.99999999999818</v>
      </c>
    </row>
    <row r="29" spans="2:8" hidden="1" outlineLevel="1" x14ac:dyDescent="0.35">
      <c r="B29" s="31" t="s">
        <v>223</v>
      </c>
      <c r="C29" s="31" t="s">
        <v>224</v>
      </c>
      <c r="D29" s="31">
        <v>0</v>
      </c>
      <c r="E29" s="31">
        <v>420.99999999999818</v>
      </c>
      <c r="F29" s="31">
        <v>908.29999999999927</v>
      </c>
      <c r="G29" s="31">
        <v>1E+30</v>
      </c>
      <c r="H29" s="31">
        <v>420.99999999999818</v>
      </c>
    </row>
    <row r="30" spans="2:8" hidden="1" outlineLevel="1" x14ac:dyDescent="0.35">
      <c r="B30" s="31" t="s">
        <v>225</v>
      </c>
      <c r="C30" s="31" t="s">
        <v>226</v>
      </c>
      <c r="D30" s="31">
        <v>0</v>
      </c>
      <c r="E30" s="31">
        <v>410.30000000000109</v>
      </c>
      <c r="F30" s="31">
        <v>1112.9000000000015</v>
      </c>
      <c r="G30" s="31">
        <v>1E+30</v>
      </c>
      <c r="H30" s="31">
        <v>410.30000000000109</v>
      </c>
    </row>
    <row r="31" spans="2:8" hidden="1" outlineLevel="1" x14ac:dyDescent="0.35">
      <c r="B31" s="31" t="s">
        <v>227</v>
      </c>
      <c r="C31" s="31" t="s">
        <v>228</v>
      </c>
      <c r="D31" s="31">
        <v>0</v>
      </c>
      <c r="E31" s="31">
        <v>410.30000000000109</v>
      </c>
      <c r="F31" s="31">
        <v>1063.4000000000015</v>
      </c>
      <c r="G31" s="31">
        <v>1E+30</v>
      </c>
      <c r="H31" s="31">
        <v>410.30000000000109</v>
      </c>
    </row>
    <row r="32" spans="2:8" hidden="1" outlineLevel="1" x14ac:dyDescent="0.35">
      <c r="B32" s="31" t="s">
        <v>229</v>
      </c>
      <c r="C32" s="31" t="s">
        <v>230</v>
      </c>
      <c r="D32" s="31">
        <v>0</v>
      </c>
      <c r="E32" s="31">
        <v>141.89999999999782</v>
      </c>
      <c r="F32" s="31">
        <v>1021.5999999999985</v>
      </c>
      <c r="G32" s="31">
        <v>1E+30</v>
      </c>
      <c r="H32" s="31">
        <v>141.89999999999782</v>
      </c>
    </row>
    <row r="33" spans="2:8" hidden="1" outlineLevel="1" x14ac:dyDescent="0.35">
      <c r="B33" s="31" t="s">
        <v>231</v>
      </c>
      <c r="C33" s="31" t="s">
        <v>232</v>
      </c>
      <c r="D33" s="31">
        <v>88</v>
      </c>
      <c r="E33" s="31">
        <v>0</v>
      </c>
      <c r="F33" s="31">
        <v>206.79999999999927</v>
      </c>
      <c r="G33" s="31">
        <v>70.400000000001455</v>
      </c>
      <c r="H33" s="31">
        <v>0</v>
      </c>
    </row>
    <row r="34" spans="2:8" hidden="1" outlineLevel="1" x14ac:dyDescent="0.35">
      <c r="B34" s="31" t="s">
        <v>233</v>
      </c>
      <c r="C34" s="31" t="s">
        <v>234</v>
      </c>
      <c r="D34" s="31">
        <v>0</v>
      </c>
      <c r="E34" s="31">
        <v>636.60000000000036</v>
      </c>
      <c r="F34" s="31">
        <v>1575.7000000000007</v>
      </c>
      <c r="G34" s="31">
        <v>1E+30</v>
      </c>
      <c r="H34" s="31">
        <v>636.60000000000036</v>
      </c>
    </row>
    <row r="35" spans="2:8" hidden="1" outlineLevel="1" x14ac:dyDescent="0.35">
      <c r="B35" s="31" t="s">
        <v>235</v>
      </c>
      <c r="C35" s="31" t="s">
        <v>236</v>
      </c>
      <c r="D35" s="31">
        <v>30</v>
      </c>
      <c r="E35" s="31">
        <v>0</v>
      </c>
      <c r="F35" s="31">
        <v>311.29999999999927</v>
      </c>
      <c r="G35" s="31">
        <v>1.1000000000021828</v>
      </c>
      <c r="H35" s="31">
        <v>1E+30</v>
      </c>
    </row>
    <row r="36" spans="2:8" hidden="1" outlineLevel="1" x14ac:dyDescent="0.35">
      <c r="B36" s="31" t="s">
        <v>237</v>
      </c>
      <c r="C36" s="31" t="s">
        <v>238</v>
      </c>
      <c r="D36" s="31">
        <v>18</v>
      </c>
      <c r="E36" s="31">
        <v>0</v>
      </c>
      <c r="F36" s="31">
        <v>265.09999999999854</v>
      </c>
      <c r="G36" s="31">
        <v>0</v>
      </c>
      <c r="H36" s="31">
        <v>1E+30</v>
      </c>
    </row>
    <row r="37" spans="2:8" hidden="1" outlineLevel="1" x14ac:dyDescent="0.35">
      <c r="B37" s="31" t="s">
        <v>239</v>
      </c>
      <c r="C37" s="31" t="s">
        <v>240</v>
      </c>
      <c r="D37" s="31">
        <v>0</v>
      </c>
      <c r="E37" s="31">
        <v>70.400000000001455</v>
      </c>
      <c r="F37" s="31">
        <v>1079.9000000000015</v>
      </c>
      <c r="G37" s="31">
        <v>1E+30</v>
      </c>
      <c r="H37" s="31">
        <v>70.400000000001455</v>
      </c>
    </row>
    <row r="38" spans="2:8" hidden="1" outlineLevel="1" x14ac:dyDescent="0.35">
      <c r="B38" s="31" t="s">
        <v>241</v>
      </c>
      <c r="C38" s="31" t="s">
        <v>242</v>
      </c>
      <c r="D38" s="31">
        <v>20</v>
      </c>
      <c r="E38" s="31">
        <v>0</v>
      </c>
      <c r="F38" s="31">
        <v>403.70000000000073</v>
      </c>
      <c r="G38" s="31">
        <v>11</v>
      </c>
      <c r="H38" s="31">
        <v>92.400000000001455</v>
      </c>
    </row>
    <row r="39" spans="2:8" hidden="1" outlineLevel="1" x14ac:dyDescent="0.35">
      <c r="B39" s="31" t="s">
        <v>243</v>
      </c>
      <c r="C39" s="31" t="s">
        <v>244</v>
      </c>
      <c r="D39" s="31">
        <v>0</v>
      </c>
      <c r="E39" s="31">
        <v>79.200000000000728</v>
      </c>
      <c r="F39" s="31">
        <v>400.40000000000146</v>
      </c>
      <c r="G39" s="31">
        <v>1E+30</v>
      </c>
      <c r="H39" s="31">
        <v>79.200000000000728</v>
      </c>
    </row>
    <row r="40" spans="2:8" hidden="1" outlineLevel="1" x14ac:dyDescent="0.35">
      <c r="B40" s="31" t="s">
        <v>245</v>
      </c>
      <c r="C40" s="31" t="s">
        <v>246</v>
      </c>
      <c r="D40" s="31">
        <v>0</v>
      </c>
      <c r="E40" s="31">
        <v>372.89999999999964</v>
      </c>
      <c r="F40" s="31">
        <v>1081</v>
      </c>
      <c r="G40" s="31">
        <v>1E+30</v>
      </c>
      <c r="H40" s="31">
        <v>372.89999999999964</v>
      </c>
    </row>
    <row r="41" spans="2:8" hidden="1" outlineLevel="1" x14ac:dyDescent="0.35">
      <c r="B41" s="31" t="s">
        <v>247</v>
      </c>
      <c r="C41" s="31" t="s">
        <v>248</v>
      </c>
      <c r="D41" s="31">
        <v>0</v>
      </c>
      <c r="E41" s="31">
        <v>372.89999999999964</v>
      </c>
      <c r="F41" s="31">
        <v>1031.5</v>
      </c>
      <c r="G41" s="31">
        <v>1E+30</v>
      </c>
      <c r="H41" s="31">
        <v>372.89999999999964</v>
      </c>
    </row>
    <row r="42" spans="2:8" hidden="1" outlineLevel="1" x14ac:dyDescent="0.35">
      <c r="B42" s="31" t="s">
        <v>249</v>
      </c>
      <c r="C42" s="31" t="s">
        <v>250</v>
      </c>
      <c r="D42" s="31">
        <v>0</v>
      </c>
      <c r="E42" s="31">
        <v>141.89999999999782</v>
      </c>
      <c r="F42" s="31">
        <v>1027.0999999999985</v>
      </c>
      <c r="G42" s="31">
        <v>1E+30</v>
      </c>
      <c r="H42" s="31">
        <v>141.89999999999782</v>
      </c>
    </row>
    <row r="43" spans="2:8" hidden="1" outlineLevel="1" x14ac:dyDescent="0.35">
      <c r="B43" s="31" t="s">
        <v>251</v>
      </c>
      <c r="C43" s="31" t="s">
        <v>252</v>
      </c>
      <c r="D43" s="31">
        <v>14</v>
      </c>
      <c r="E43" s="31">
        <v>0</v>
      </c>
      <c r="F43" s="31">
        <v>212.29999999999927</v>
      </c>
      <c r="G43" s="31">
        <v>0</v>
      </c>
      <c r="H43" s="31">
        <v>1E+30</v>
      </c>
    </row>
    <row r="44" spans="2:8" hidden="1" outlineLevel="1" x14ac:dyDescent="0.35">
      <c r="B44" s="31" t="s">
        <v>253</v>
      </c>
      <c r="C44" s="31" t="s">
        <v>254</v>
      </c>
      <c r="D44" s="31">
        <v>0</v>
      </c>
      <c r="E44" s="31">
        <v>636.60000000000036</v>
      </c>
      <c r="F44" s="31">
        <v>1581.2000000000007</v>
      </c>
      <c r="G44" s="31">
        <v>1E+30</v>
      </c>
      <c r="H44" s="31">
        <v>636.60000000000036</v>
      </c>
    </row>
    <row r="45" spans="2:8" hidden="1" outlineLevel="1" x14ac:dyDescent="0.35">
      <c r="B45" s="31" t="s">
        <v>255</v>
      </c>
      <c r="C45" s="31" t="s">
        <v>256</v>
      </c>
      <c r="D45" s="31">
        <v>0</v>
      </c>
      <c r="E45" s="31">
        <v>1.1000000000021828</v>
      </c>
      <c r="F45" s="31">
        <v>317.90000000000146</v>
      </c>
      <c r="G45" s="31">
        <v>1E+30</v>
      </c>
      <c r="H45" s="31">
        <v>1.1000000000021828</v>
      </c>
    </row>
    <row r="46" spans="2:8" hidden="1" outlineLevel="1" x14ac:dyDescent="0.35">
      <c r="B46" s="31" t="s">
        <v>257</v>
      </c>
      <c r="C46" s="31" t="s">
        <v>258</v>
      </c>
      <c r="D46" s="31">
        <v>0</v>
      </c>
      <c r="E46" s="31">
        <v>0</v>
      </c>
      <c r="F46" s="31">
        <v>270.59999999999854</v>
      </c>
      <c r="G46" s="31">
        <v>1E+30</v>
      </c>
      <c r="H46" s="31">
        <v>0</v>
      </c>
    </row>
    <row r="47" spans="2:8" hidden="1" outlineLevel="1" x14ac:dyDescent="0.35">
      <c r="B47" s="31" t="s">
        <v>259</v>
      </c>
      <c r="C47" s="31" t="s">
        <v>260</v>
      </c>
      <c r="D47" s="31">
        <v>0</v>
      </c>
      <c r="E47" s="31">
        <v>70.400000000001455</v>
      </c>
      <c r="F47" s="31">
        <v>1085.4000000000015</v>
      </c>
      <c r="G47" s="31">
        <v>1E+30</v>
      </c>
      <c r="H47" s="31">
        <v>70.400000000001455</v>
      </c>
    </row>
    <row r="48" spans="2:8" hidden="1" outlineLevel="1" x14ac:dyDescent="0.35">
      <c r="B48" s="31" t="s">
        <v>261</v>
      </c>
      <c r="C48" s="31" t="s">
        <v>262</v>
      </c>
      <c r="D48" s="31">
        <v>0</v>
      </c>
      <c r="E48" s="31">
        <v>11</v>
      </c>
      <c r="F48" s="31">
        <v>420.20000000000073</v>
      </c>
      <c r="G48" s="31">
        <v>1E+30</v>
      </c>
      <c r="H48" s="31">
        <v>11</v>
      </c>
    </row>
    <row r="49" spans="1:8" hidden="1" outlineLevel="1" x14ac:dyDescent="0.35">
      <c r="B49" s="31" t="s">
        <v>263</v>
      </c>
      <c r="C49" s="31" t="s">
        <v>264</v>
      </c>
      <c r="D49" s="31">
        <v>0</v>
      </c>
      <c r="E49" s="31">
        <v>79.200000000000728</v>
      </c>
      <c r="F49" s="31">
        <v>405.90000000000146</v>
      </c>
      <c r="G49" s="31">
        <v>1E+30</v>
      </c>
      <c r="H49" s="31">
        <v>79.200000000000728</v>
      </c>
    </row>
    <row r="50" spans="1:8" hidden="1" outlineLevel="1" x14ac:dyDescent="0.35">
      <c r="B50" s="31" t="s">
        <v>265</v>
      </c>
      <c r="C50" s="31" t="s">
        <v>266</v>
      </c>
      <c r="D50" s="31">
        <v>0</v>
      </c>
      <c r="E50" s="31">
        <v>1087.600000000004</v>
      </c>
      <c r="F50" s="31">
        <v>1789.1000000000022</v>
      </c>
      <c r="G50" s="31">
        <v>1E+30</v>
      </c>
      <c r="H50" s="31">
        <v>1087.600000000004</v>
      </c>
    </row>
    <row r="51" spans="1:8" hidden="1" outlineLevel="1" x14ac:dyDescent="0.35">
      <c r="B51" s="31" t="s">
        <v>267</v>
      </c>
      <c r="C51" s="31" t="s">
        <v>268</v>
      </c>
      <c r="D51" s="31">
        <v>0</v>
      </c>
      <c r="E51" s="31">
        <v>1087.6000000000004</v>
      </c>
      <c r="F51" s="31">
        <v>1739.5999999999985</v>
      </c>
      <c r="G51" s="31">
        <v>1E+30</v>
      </c>
      <c r="H51" s="31">
        <v>1087.6000000000004</v>
      </c>
    </row>
    <row r="52" spans="1:8" hidden="1" outlineLevel="1" x14ac:dyDescent="0.35">
      <c r="B52" s="31" t="s">
        <v>269</v>
      </c>
      <c r="C52" s="31" t="s">
        <v>270</v>
      </c>
      <c r="D52" s="31">
        <v>0</v>
      </c>
      <c r="E52" s="31">
        <v>630</v>
      </c>
      <c r="F52" s="31">
        <v>1508.5999999999985</v>
      </c>
      <c r="G52" s="31">
        <v>1E+30</v>
      </c>
      <c r="H52" s="31">
        <v>630</v>
      </c>
    </row>
    <row r="53" spans="1:8" hidden="1" outlineLevel="1" x14ac:dyDescent="0.35">
      <c r="B53" s="31" t="s">
        <v>271</v>
      </c>
      <c r="C53" s="31" t="s">
        <v>272</v>
      </c>
      <c r="D53" s="31">
        <v>0</v>
      </c>
      <c r="E53" s="31">
        <v>657.5</v>
      </c>
      <c r="F53" s="31">
        <v>863.19999999999709</v>
      </c>
      <c r="G53" s="31">
        <v>1E+30</v>
      </c>
      <c r="H53" s="31">
        <v>657.5</v>
      </c>
    </row>
    <row r="54" spans="1:8" hidden="1" outlineLevel="1" x14ac:dyDescent="0.35">
      <c r="B54" s="31" t="s">
        <v>273</v>
      </c>
      <c r="C54" s="31" t="s">
        <v>274</v>
      </c>
      <c r="D54" s="31">
        <v>0</v>
      </c>
      <c r="E54" s="31">
        <v>718.00000000000182</v>
      </c>
      <c r="F54" s="31">
        <v>1656</v>
      </c>
      <c r="G54" s="31">
        <v>1E+30</v>
      </c>
      <c r="H54" s="31">
        <v>718.00000000000182</v>
      </c>
    </row>
    <row r="55" spans="1:8" hidden="1" outlineLevel="1" x14ac:dyDescent="0.35">
      <c r="B55" s="31" t="s">
        <v>275</v>
      </c>
      <c r="C55" s="31" t="s">
        <v>276</v>
      </c>
      <c r="D55" s="31">
        <v>0</v>
      </c>
      <c r="E55" s="31">
        <v>512.30000000000291</v>
      </c>
      <c r="F55" s="31">
        <v>822.5</v>
      </c>
      <c r="G55" s="31">
        <v>1E+30</v>
      </c>
      <c r="H55" s="31">
        <v>512.30000000000291</v>
      </c>
    </row>
    <row r="56" spans="1:8" hidden="1" outlineLevel="1" x14ac:dyDescent="0.35">
      <c r="B56" s="31" t="s">
        <v>277</v>
      </c>
      <c r="C56" s="31" t="s">
        <v>278</v>
      </c>
      <c r="D56" s="31">
        <v>0</v>
      </c>
      <c r="E56" s="31">
        <v>146.30000000000655</v>
      </c>
      <c r="F56" s="31">
        <v>410.30000000000291</v>
      </c>
      <c r="G56" s="31">
        <v>1E+30</v>
      </c>
      <c r="H56" s="31">
        <v>146.30000000000655</v>
      </c>
    </row>
    <row r="57" spans="1:8" hidden="1" outlineLevel="1" x14ac:dyDescent="0.35">
      <c r="B57" s="31" t="s">
        <v>279</v>
      </c>
      <c r="C57" s="31" t="s">
        <v>280</v>
      </c>
      <c r="D57" s="31">
        <v>0</v>
      </c>
      <c r="E57" s="31">
        <v>150.70000000000073</v>
      </c>
      <c r="F57" s="31">
        <v>1159.0999999999985</v>
      </c>
      <c r="G57" s="31">
        <v>1E+30</v>
      </c>
      <c r="H57" s="31">
        <v>150.70000000000073</v>
      </c>
    </row>
    <row r="58" spans="1:8" hidden="1" outlineLevel="1" x14ac:dyDescent="0.35">
      <c r="B58" s="31" t="s">
        <v>281</v>
      </c>
      <c r="C58" s="31" t="s">
        <v>282</v>
      </c>
      <c r="D58" s="31">
        <v>111</v>
      </c>
      <c r="E58" s="31">
        <v>0</v>
      </c>
      <c r="F58" s="31">
        <v>402.59999999999854</v>
      </c>
      <c r="G58" s="31">
        <v>146.30000000000655</v>
      </c>
      <c r="H58" s="31">
        <v>79.200000000000728</v>
      </c>
    </row>
    <row r="59" spans="1:8" ht="15" hidden="1" outlineLevel="1" thickBot="1" x14ac:dyDescent="0.4">
      <c r="B59" s="29" t="s">
        <v>283</v>
      </c>
      <c r="C59" s="29" t="s">
        <v>284</v>
      </c>
      <c r="D59" s="29">
        <v>49</v>
      </c>
      <c r="E59" s="29">
        <v>0</v>
      </c>
      <c r="F59" s="29">
        <v>320.09999999999854</v>
      </c>
      <c r="G59" s="29">
        <v>79.200000000000728</v>
      </c>
      <c r="H59" s="29">
        <v>1E+30</v>
      </c>
    </row>
    <row r="60" spans="1:8" collapsed="1" x14ac:dyDescent="0.35"/>
    <row r="62" spans="1:8" ht="15" thickBot="1" x14ac:dyDescent="0.4">
      <c r="A62" t="s">
        <v>53</v>
      </c>
    </row>
    <row r="63" spans="1:8" x14ac:dyDescent="0.35">
      <c r="B63" s="35"/>
      <c r="C63" s="35"/>
      <c r="D63" s="35" t="s">
        <v>79</v>
      </c>
      <c r="E63" s="35" t="s">
        <v>88</v>
      </c>
      <c r="F63" s="35" t="s">
        <v>90</v>
      </c>
      <c r="G63" s="35" t="s">
        <v>85</v>
      </c>
      <c r="H63" s="35" t="s">
        <v>85</v>
      </c>
    </row>
    <row r="64" spans="1:8" ht="15" thickBot="1" x14ac:dyDescent="0.4">
      <c r="B64" s="36" t="s">
        <v>47</v>
      </c>
      <c r="C64" s="36" t="s">
        <v>48</v>
      </c>
      <c r="D64" s="36" t="s">
        <v>80</v>
      </c>
      <c r="E64" s="36" t="s">
        <v>89</v>
      </c>
      <c r="F64" s="36" t="s">
        <v>91</v>
      </c>
      <c r="G64" s="36" t="s">
        <v>86</v>
      </c>
      <c r="H64" s="36" t="s">
        <v>87</v>
      </c>
    </row>
    <row r="65" spans="2:8" x14ac:dyDescent="0.35">
      <c r="B65" s="31" t="s">
        <v>285</v>
      </c>
      <c r="C65" s="31" t="s">
        <v>286</v>
      </c>
      <c r="D65" s="31">
        <v>80</v>
      </c>
      <c r="E65" s="31">
        <v>0</v>
      </c>
      <c r="F65" s="31">
        <v>104</v>
      </c>
      <c r="G65" s="31">
        <v>1E+30</v>
      </c>
      <c r="H65" s="31">
        <v>24</v>
      </c>
    </row>
    <row r="66" spans="2:8" x14ac:dyDescent="0.35">
      <c r="B66" s="31" t="s">
        <v>285</v>
      </c>
      <c r="C66" s="31" t="s">
        <v>286</v>
      </c>
      <c r="D66" s="31">
        <v>80</v>
      </c>
      <c r="E66" s="31">
        <v>37.362499999999955</v>
      </c>
      <c r="F66" s="31">
        <v>80</v>
      </c>
      <c r="G66" s="31">
        <v>0</v>
      </c>
      <c r="H66" s="31">
        <v>16</v>
      </c>
    </row>
    <row r="67" spans="2:8" x14ac:dyDescent="0.35">
      <c r="B67" s="31" t="s">
        <v>289</v>
      </c>
      <c r="C67" s="31" t="s">
        <v>290</v>
      </c>
      <c r="D67" s="31">
        <v>16</v>
      </c>
      <c r="E67" s="31">
        <v>0</v>
      </c>
      <c r="F67" s="31">
        <v>16</v>
      </c>
      <c r="G67" s="31">
        <v>1E+30</v>
      </c>
      <c r="H67" s="31">
        <v>0</v>
      </c>
    </row>
    <row r="68" spans="2:8" x14ac:dyDescent="0.35">
      <c r="B68" s="31" t="s">
        <v>289</v>
      </c>
      <c r="C68" s="31" t="s">
        <v>290</v>
      </c>
      <c r="D68" s="31">
        <v>16</v>
      </c>
      <c r="E68" s="31">
        <v>31.174999999999955</v>
      </c>
      <c r="F68" s="31">
        <v>16</v>
      </c>
      <c r="G68" s="31">
        <v>0</v>
      </c>
      <c r="H68" s="31">
        <v>16</v>
      </c>
    </row>
    <row r="69" spans="2:8" x14ac:dyDescent="0.35">
      <c r="B69" s="31" t="s">
        <v>293</v>
      </c>
      <c r="C69" s="31" t="s">
        <v>294</v>
      </c>
      <c r="D69" s="31">
        <v>16</v>
      </c>
      <c r="E69" s="31">
        <v>0</v>
      </c>
      <c r="F69" s="31">
        <v>16</v>
      </c>
      <c r="G69" s="31">
        <v>1E+30</v>
      </c>
      <c r="H69" s="31">
        <v>0</v>
      </c>
    </row>
    <row r="70" spans="2:8" x14ac:dyDescent="0.35">
      <c r="B70" s="31" t="s">
        <v>293</v>
      </c>
      <c r="C70" s="31" t="s">
        <v>294</v>
      </c>
      <c r="D70" s="31">
        <v>16</v>
      </c>
      <c r="E70" s="31">
        <v>59.5</v>
      </c>
      <c r="F70" s="31">
        <v>16</v>
      </c>
      <c r="G70" s="31">
        <v>0</v>
      </c>
      <c r="H70" s="31">
        <v>16</v>
      </c>
    </row>
    <row r="71" spans="2:8" x14ac:dyDescent="0.35">
      <c r="B71" s="31" t="s">
        <v>297</v>
      </c>
      <c r="C71" s="31" t="s">
        <v>298</v>
      </c>
      <c r="D71" s="31">
        <v>816</v>
      </c>
      <c r="E71" s="31">
        <v>-24.612500000000182</v>
      </c>
      <c r="F71" s="31">
        <v>816</v>
      </c>
      <c r="G71" s="31">
        <v>128</v>
      </c>
      <c r="H71" s="31">
        <v>272</v>
      </c>
    </row>
    <row r="72" spans="2:8" x14ac:dyDescent="0.35">
      <c r="B72" s="31" t="s">
        <v>297</v>
      </c>
      <c r="C72" s="31" t="s">
        <v>298</v>
      </c>
      <c r="D72" s="31">
        <v>816</v>
      </c>
      <c r="E72" s="31">
        <v>0</v>
      </c>
      <c r="F72" s="31">
        <v>544</v>
      </c>
      <c r="G72" s="31">
        <v>272</v>
      </c>
      <c r="H72" s="31">
        <v>1E+30</v>
      </c>
    </row>
    <row r="73" spans="2:8" x14ac:dyDescent="0.35">
      <c r="B73" s="31" t="s">
        <v>301</v>
      </c>
      <c r="C73" s="31" t="s">
        <v>302</v>
      </c>
      <c r="D73" s="31">
        <v>64</v>
      </c>
      <c r="E73" s="31">
        <v>0</v>
      </c>
      <c r="F73" s="31">
        <v>80</v>
      </c>
      <c r="G73" s="31">
        <v>1E+30</v>
      </c>
      <c r="H73" s="31">
        <v>16</v>
      </c>
    </row>
    <row r="74" spans="2:8" x14ac:dyDescent="0.35">
      <c r="B74" s="31" t="s">
        <v>301</v>
      </c>
      <c r="C74" s="31" t="s">
        <v>302</v>
      </c>
      <c r="D74" s="31">
        <v>64</v>
      </c>
      <c r="E74" s="31">
        <v>66.924999999999955</v>
      </c>
      <c r="F74" s="31">
        <v>64</v>
      </c>
      <c r="G74" s="31">
        <v>0</v>
      </c>
      <c r="H74" s="31">
        <v>64</v>
      </c>
    </row>
    <row r="75" spans="2:8" x14ac:dyDescent="0.35">
      <c r="B75" s="31" t="s">
        <v>305</v>
      </c>
      <c r="C75" s="31" t="s">
        <v>306</v>
      </c>
      <c r="D75" s="31">
        <v>240</v>
      </c>
      <c r="E75" s="31">
        <v>-11.550000000000182</v>
      </c>
      <c r="F75" s="31">
        <v>240</v>
      </c>
      <c r="G75" s="31">
        <v>128</v>
      </c>
      <c r="H75" s="31">
        <v>48</v>
      </c>
    </row>
    <row r="76" spans="2:8" x14ac:dyDescent="0.35">
      <c r="B76" s="31" t="s">
        <v>305</v>
      </c>
      <c r="C76" s="31" t="s">
        <v>306</v>
      </c>
      <c r="D76" s="31">
        <v>240</v>
      </c>
      <c r="E76" s="31">
        <v>0</v>
      </c>
      <c r="F76" s="31">
        <v>192</v>
      </c>
      <c r="G76" s="31">
        <v>48</v>
      </c>
      <c r="H76" s="31">
        <v>1E+30</v>
      </c>
    </row>
    <row r="77" spans="2:8" x14ac:dyDescent="0.35">
      <c r="B77" s="31" t="s">
        <v>309</v>
      </c>
      <c r="C77" s="31" t="s">
        <v>310</v>
      </c>
      <c r="D77" s="31">
        <v>144</v>
      </c>
      <c r="E77" s="31">
        <v>-17.325000000000273</v>
      </c>
      <c r="F77" s="31">
        <v>144</v>
      </c>
      <c r="G77" s="31">
        <v>128</v>
      </c>
      <c r="H77" s="31">
        <v>24</v>
      </c>
    </row>
    <row r="78" spans="2:8" x14ac:dyDescent="0.35">
      <c r="B78" s="31" t="s">
        <v>309</v>
      </c>
      <c r="C78" s="31" t="s">
        <v>310</v>
      </c>
      <c r="D78" s="31">
        <v>144</v>
      </c>
      <c r="E78" s="31">
        <v>0</v>
      </c>
      <c r="F78" s="31">
        <v>120</v>
      </c>
      <c r="G78" s="31">
        <v>24</v>
      </c>
      <c r="H78" s="31">
        <v>1E+30</v>
      </c>
    </row>
    <row r="79" spans="2:8" x14ac:dyDescent="0.35">
      <c r="B79" s="31" t="s">
        <v>313</v>
      </c>
      <c r="C79" s="31" t="s">
        <v>314</v>
      </c>
      <c r="D79" s="31">
        <v>200</v>
      </c>
      <c r="E79" s="31">
        <v>0</v>
      </c>
      <c r="F79" s="31">
        <v>240</v>
      </c>
      <c r="G79" s="31">
        <v>1E+30</v>
      </c>
      <c r="H79" s="31">
        <v>40</v>
      </c>
    </row>
    <row r="80" spans="2:8" x14ac:dyDescent="0.35">
      <c r="B80" s="31" t="s">
        <v>313</v>
      </c>
      <c r="C80" s="31" t="s">
        <v>314</v>
      </c>
      <c r="D80" s="31">
        <v>200</v>
      </c>
      <c r="E80" s="31">
        <v>75.724999999999909</v>
      </c>
      <c r="F80" s="31">
        <v>200</v>
      </c>
      <c r="G80" s="31">
        <v>0</v>
      </c>
      <c r="H80" s="31">
        <v>200</v>
      </c>
    </row>
    <row r="81" spans="2:8" x14ac:dyDescent="0.35">
      <c r="B81" s="31" t="s">
        <v>317</v>
      </c>
      <c r="C81" s="31" t="s">
        <v>318</v>
      </c>
      <c r="D81" s="31">
        <v>1048</v>
      </c>
      <c r="E81" s="31">
        <v>0</v>
      </c>
      <c r="F81" s="31">
        <v>1656</v>
      </c>
      <c r="G81" s="31">
        <v>1E+30</v>
      </c>
      <c r="H81" s="31">
        <v>608</v>
      </c>
    </row>
    <row r="82" spans="2:8" x14ac:dyDescent="0.35">
      <c r="B82" s="31" t="s">
        <v>317</v>
      </c>
      <c r="C82" s="31" t="s">
        <v>318</v>
      </c>
      <c r="D82" s="31">
        <v>1048</v>
      </c>
      <c r="E82" s="31">
        <v>0</v>
      </c>
      <c r="F82" s="31">
        <v>920</v>
      </c>
      <c r="G82" s="31">
        <v>128</v>
      </c>
      <c r="H82" s="31">
        <v>1E+30</v>
      </c>
    </row>
    <row r="83" spans="2:8" x14ac:dyDescent="0.35">
      <c r="B83" s="31" t="s">
        <v>321</v>
      </c>
      <c r="C83" s="31" t="s">
        <v>322</v>
      </c>
      <c r="D83" s="31">
        <v>392</v>
      </c>
      <c r="E83" s="31">
        <v>-10.3125</v>
      </c>
      <c r="F83" s="31">
        <v>392</v>
      </c>
      <c r="G83" s="31">
        <v>128</v>
      </c>
      <c r="H83" s="31">
        <v>112</v>
      </c>
    </row>
    <row r="84" spans="2:8" x14ac:dyDescent="0.35">
      <c r="B84" s="31" t="s">
        <v>321</v>
      </c>
      <c r="C84" s="31" t="s">
        <v>322</v>
      </c>
      <c r="D84" s="31">
        <v>392</v>
      </c>
      <c r="E84" s="31">
        <v>0</v>
      </c>
      <c r="F84" s="31">
        <v>280</v>
      </c>
      <c r="G84" s="31">
        <v>112</v>
      </c>
      <c r="H84" s="31">
        <v>1E+30</v>
      </c>
    </row>
    <row r="85" spans="2:8" x14ac:dyDescent="0.35">
      <c r="B85" s="31" t="s">
        <v>325</v>
      </c>
      <c r="C85" s="31" t="s">
        <v>326</v>
      </c>
      <c r="D85" s="31">
        <v>80</v>
      </c>
      <c r="E85" s="31">
        <v>15.437500000000057</v>
      </c>
      <c r="F85" s="31">
        <v>80</v>
      </c>
      <c r="G85" s="31">
        <v>16</v>
      </c>
      <c r="H85" s="31">
        <v>0</v>
      </c>
    </row>
    <row r="86" spans="2:8" x14ac:dyDescent="0.35">
      <c r="B86" s="31" t="s">
        <v>328</v>
      </c>
      <c r="C86" s="31" t="s">
        <v>329</v>
      </c>
      <c r="D86" s="31">
        <v>296</v>
      </c>
      <c r="E86" s="31">
        <v>71.225000000000136</v>
      </c>
      <c r="F86" s="31">
        <v>296</v>
      </c>
      <c r="G86" s="31">
        <v>608</v>
      </c>
      <c r="H86" s="31">
        <v>0</v>
      </c>
    </row>
    <row r="87" spans="2:8" x14ac:dyDescent="0.35">
      <c r="B87" s="31" t="s">
        <v>331</v>
      </c>
      <c r="C87" s="31" t="s">
        <v>332</v>
      </c>
      <c r="D87" s="31">
        <v>1248</v>
      </c>
      <c r="E87" s="31">
        <v>50.462500000000091</v>
      </c>
      <c r="F87" s="31">
        <v>1248</v>
      </c>
      <c r="G87" s="31">
        <v>608</v>
      </c>
      <c r="H87" s="31">
        <v>128</v>
      </c>
    </row>
    <row r="88" spans="2:8" x14ac:dyDescent="0.35">
      <c r="B88" s="31" t="s">
        <v>334</v>
      </c>
      <c r="C88" s="31" t="s">
        <v>335</v>
      </c>
      <c r="D88" s="31">
        <v>112</v>
      </c>
      <c r="E88" s="31">
        <v>51.150000000000091</v>
      </c>
      <c r="F88" s="31">
        <v>112</v>
      </c>
      <c r="G88" s="31">
        <v>608</v>
      </c>
      <c r="H88" s="31">
        <v>112</v>
      </c>
    </row>
    <row r="89" spans="2:8" ht="15" thickBot="1" x14ac:dyDescent="0.4">
      <c r="B89" s="29" t="s">
        <v>337</v>
      </c>
      <c r="C89" s="29" t="s">
        <v>338</v>
      </c>
      <c r="D89" s="29">
        <v>1280</v>
      </c>
      <c r="E89" s="29">
        <v>50.324999999999818</v>
      </c>
      <c r="F89" s="29">
        <v>1280</v>
      </c>
      <c r="G89" s="29">
        <v>608</v>
      </c>
      <c r="H89" s="29">
        <v>128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4C6A-2355-47AD-91D1-F39A13E9F550}">
  <sheetPr>
    <tabColor rgb="FF00B0F0"/>
  </sheetPr>
  <dimension ref="B1:T139"/>
  <sheetViews>
    <sheetView tabSelected="1" topLeftCell="H1" workbookViewId="0">
      <selection activeCell="S19" sqref="S19:S28"/>
    </sheetView>
  </sheetViews>
  <sheetFormatPr defaultRowHeight="14.5" x14ac:dyDescent="0.35"/>
  <cols>
    <col min="5" max="5" width="30.90625" customWidth="1"/>
    <col min="6" max="6" width="14.54296875" bestFit="1" customWidth="1"/>
    <col min="7" max="7" width="10.453125" bestFit="1" customWidth="1"/>
    <col min="8" max="8" width="14.6328125" bestFit="1" customWidth="1"/>
    <col min="9" max="9" width="13.7265625" bestFit="1" customWidth="1"/>
    <col min="10" max="10" width="11" bestFit="1" customWidth="1"/>
    <col min="11" max="11" width="12.6328125" bestFit="1" customWidth="1"/>
    <col min="12" max="12" width="16.26953125" bestFit="1" customWidth="1"/>
    <col min="13" max="13" width="13.453125" bestFit="1" customWidth="1"/>
    <col min="14" max="14" width="11.7265625" bestFit="1" customWidth="1"/>
    <col min="15" max="15" width="14" bestFit="1" customWidth="1"/>
    <col min="16" max="16" width="17" bestFit="1" customWidth="1"/>
    <col min="17" max="17" width="16.1796875" bestFit="1" customWidth="1"/>
    <col min="18" max="18" width="19.08984375" customWidth="1"/>
    <col min="19" max="19" width="17" bestFit="1" customWidth="1"/>
    <col min="20" max="20" width="14" customWidth="1"/>
  </cols>
  <sheetData>
    <row r="1" spans="2:16" ht="15" thickBot="1" x14ac:dyDescent="0.4"/>
    <row r="2" spans="2:16" ht="15" thickBot="1" x14ac:dyDescent="0.4">
      <c r="B2" s="41" t="s">
        <v>155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3"/>
    </row>
    <row r="3" spans="2:16" ht="16" thickTop="1" x14ac:dyDescent="0.35">
      <c r="B3" s="4"/>
      <c r="P3" s="48" t="s">
        <v>139</v>
      </c>
    </row>
    <row r="4" spans="2:16" ht="15.5" x14ac:dyDescent="0.35">
      <c r="B4" s="4"/>
      <c r="F4" t="s">
        <v>128</v>
      </c>
      <c r="G4" t="s">
        <v>129</v>
      </c>
      <c r="H4" t="s">
        <v>130</v>
      </c>
      <c r="I4" t="s">
        <v>131</v>
      </c>
      <c r="J4" t="s">
        <v>132</v>
      </c>
      <c r="K4" t="s">
        <v>133</v>
      </c>
      <c r="L4" t="s">
        <v>134</v>
      </c>
      <c r="M4" t="s">
        <v>135</v>
      </c>
      <c r="N4" t="s">
        <v>136</v>
      </c>
      <c r="O4" t="s">
        <v>137</v>
      </c>
      <c r="P4" s="49" t="s">
        <v>125</v>
      </c>
    </row>
    <row r="5" spans="2:16" x14ac:dyDescent="0.35">
      <c r="B5" s="50" t="s">
        <v>156</v>
      </c>
      <c r="C5" s="51"/>
      <c r="D5" s="51"/>
      <c r="E5" s="51"/>
      <c r="F5" s="16">
        <v>422.40000000000003</v>
      </c>
      <c r="G5" s="16">
        <v>372.90000000000003</v>
      </c>
      <c r="H5" s="16">
        <v>899.5</v>
      </c>
      <c r="I5" s="16">
        <v>859.90000000000009</v>
      </c>
      <c r="J5" s="16">
        <v>957.80000000000007</v>
      </c>
      <c r="K5" s="16">
        <v>859.90000000000009</v>
      </c>
      <c r="L5" s="16">
        <v>958.90000000000009</v>
      </c>
      <c r="M5" s="16">
        <v>1028.2</v>
      </c>
      <c r="N5" s="16">
        <v>973.2</v>
      </c>
      <c r="O5" s="16">
        <v>1057.9000000000001</v>
      </c>
      <c r="P5" s="46">
        <v>80</v>
      </c>
    </row>
    <row r="6" spans="2:16" x14ac:dyDescent="0.35">
      <c r="B6" s="50" t="s">
        <v>157</v>
      </c>
      <c r="C6" s="51"/>
      <c r="D6" s="51"/>
      <c r="E6" s="51"/>
      <c r="F6" s="16">
        <v>868.7</v>
      </c>
      <c r="G6" s="16">
        <v>819.2</v>
      </c>
      <c r="H6" s="16">
        <v>1045.8000000000002</v>
      </c>
      <c r="I6" s="16">
        <v>372.90000000000003</v>
      </c>
      <c r="J6" s="16">
        <v>1105.2</v>
      </c>
      <c r="K6" s="16">
        <v>799.40000000000009</v>
      </c>
      <c r="L6" s="16">
        <v>771.90000000000009</v>
      </c>
      <c r="M6" s="16">
        <v>1175.5999999999999</v>
      </c>
      <c r="N6" s="16">
        <v>902.80000000000007</v>
      </c>
      <c r="O6" s="16">
        <v>908.30000000000007</v>
      </c>
      <c r="P6" s="46">
        <v>296</v>
      </c>
    </row>
    <row r="7" spans="2:16" x14ac:dyDescent="0.35">
      <c r="B7" s="50" t="s">
        <v>158</v>
      </c>
      <c r="C7" s="51"/>
      <c r="D7" s="51"/>
      <c r="E7" s="51"/>
      <c r="F7" s="16">
        <v>1112.9000000000001</v>
      </c>
      <c r="G7" s="16">
        <v>1063.4000000000001</v>
      </c>
      <c r="H7" s="16">
        <v>1021.6</v>
      </c>
      <c r="I7" s="16">
        <v>206.8</v>
      </c>
      <c r="J7" s="16">
        <v>1575.7</v>
      </c>
      <c r="K7" s="16">
        <v>311.3</v>
      </c>
      <c r="L7" s="16">
        <v>265.10000000000002</v>
      </c>
      <c r="M7" s="16">
        <v>1079.9000000000001</v>
      </c>
      <c r="N7" s="16">
        <v>403.70000000000005</v>
      </c>
      <c r="O7" s="16">
        <v>400.40000000000003</v>
      </c>
      <c r="P7" s="46">
        <v>1248</v>
      </c>
    </row>
    <row r="8" spans="2:16" x14ac:dyDescent="0.35">
      <c r="B8" s="50" t="s">
        <v>159</v>
      </c>
      <c r="C8" s="51"/>
      <c r="D8" s="51"/>
      <c r="E8" s="51"/>
      <c r="F8" s="16">
        <v>1081</v>
      </c>
      <c r="G8" s="16">
        <v>1031.5</v>
      </c>
      <c r="H8" s="16">
        <v>1027.0999999999999</v>
      </c>
      <c r="I8" s="16">
        <v>212.3</v>
      </c>
      <c r="J8" s="16">
        <v>1581.2</v>
      </c>
      <c r="K8" s="16">
        <v>317.90000000000003</v>
      </c>
      <c r="L8" s="16">
        <v>270.60000000000002</v>
      </c>
      <c r="M8" s="16">
        <v>1085.4000000000001</v>
      </c>
      <c r="N8" s="16">
        <v>420.20000000000005</v>
      </c>
      <c r="O8" s="16">
        <v>405.90000000000003</v>
      </c>
      <c r="P8" s="46">
        <v>112</v>
      </c>
    </row>
    <row r="9" spans="2:16" x14ac:dyDescent="0.35">
      <c r="B9" s="50" t="s">
        <v>160</v>
      </c>
      <c r="C9" s="51"/>
      <c r="D9" s="51"/>
      <c r="E9" s="51"/>
      <c r="F9" s="16">
        <v>1789.1000000000001</v>
      </c>
      <c r="G9" s="16">
        <v>1739.6000000000001</v>
      </c>
      <c r="H9" s="16">
        <v>1508.6</v>
      </c>
      <c r="I9" s="16">
        <v>863.2</v>
      </c>
      <c r="J9" s="16">
        <v>1656</v>
      </c>
      <c r="K9" s="16">
        <v>822.5</v>
      </c>
      <c r="L9" s="16">
        <v>410.3</v>
      </c>
      <c r="M9" s="16">
        <v>1159.0999999999999</v>
      </c>
      <c r="N9" s="16">
        <v>402.6</v>
      </c>
      <c r="O9" s="16">
        <v>320.10000000000002</v>
      </c>
      <c r="P9" s="46">
        <v>1280</v>
      </c>
    </row>
    <row r="10" spans="2:16" x14ac:dyDescent="0.35">
      <c r="B10" s="4"/>
      <c r="P10" s="46"/>
    </row>
    <row r="11" spans="2:16" x14ac:dyDescent="0.35">
      <c r="B11" s="50" t="s">
        <v>145</v>
      </c>
      <c r="C11" s="51"/>
      <c r="D11" s="51"/>
      <c r="E11" s="51"/>
      <c r="F11">
        <v>80</v>
      </c>
      <c r="G11">
        <v>16</v>
      </c>
      <c r="H11">
        <v>16</v>
      </c>
      <c r="I11">
        <v>544</v>
      </c>
      <c r="J11">
        <v>64</v>
      </c>
      <c r="K11">
        <v>192</v>
      </c>
      <c r="L11">
        <v>120</v>
      </c>
      <c r="M11">
        <v>200</v>
      </c>
      <c r="N11">
        <v>920</v>
      </c>
      <c r="O11">
        <v>280</v>
      </c>
      <c r="P11" s="46"/>
    </row>
    <row r="12" spans="2:16" x14ac:dyDescent="0.35">
      <c r="B12" s="50" t="s">
        <v>146</v>
      </c>
      <c r="C12" s="51"/>
      <c r="D12" s="51"/>
      <c r="E12" s="51"/>
      <c r="F12">
        <v>30</v>
      </c>
      <c r="G12">
        <v>0</v>
      </c>
      <c r="H12">
        <v>0</v>
      </c>
      <c r="I12">
        <v>50</v>
      </c>
      <c r="J12">
        <v>25</v>
      </c>
      <c r="K12">
        <v>25</v>
      </c>
      <c r="L12">
        <v>20</v>
      </c>
      <c r="M12">
        <v>20</v>
      </c>
      <c r="N12">
        <v>80</v>
      </c>
      <c r="O12">
        <v>40</v>
      </c>
      <c r="P12" s="46"/>
    </row>
    <row r="13" spans="2:16" x14ac:dyDescent="0.35">
      <c r="B13" s="50" t="s">
        <v>147</v>
      </c>
      <c r="C13" s="51"/>
      <c r="D13" s="51"/>
      <c r="E13" s="51"/>
      <c r="F13">
        <v>24</v>
      </c>
      <c r="G13">
        <v>0</v>
      </c>
      <c r="H13">
        <v>0</v>
      </c>
      <c r="I13">
        <v>272</v>
      </c>
      <c r="J13">
        <v>16</v>
      </c>
      <c r="K13">
        <v>48</v>
      </c>
      <c r="L13">
        <v>24</v>
      </c>
      <c r="M13">
        <v>40</v>
      </c>
      <c r="N13">
        <v>736</v>
      </c>
      <c r="O13">
        <v>112</v>
      </c>
      <c r="P13" s="46"/>
    </row>
    <row r="14" spans="2:16" ht="15" thickBot="1" x14ac:dyDescent="0.4">
      <c r="B14" s="52" t="s">
        <v>148</v>
      </c>
      <c r="C14" s="53"/>
      <c r="D14" s="53"/>
      <c r="E14" s="53"/>
      <c r="F14" s="9">
        <v>104</v>
      </c>
      <c r="G14" s="9">
        <v>16</v>
      </c>
      <c r="H14" s="9">
        <v>16</v>
      </c>
      <c r="I14" s="9">
        <v>816</v>
      </c>
      <c r="J14" s="9">
        <v>80</v>
      </c>
      <c r="K14" s="9">
        <v>240</v>
      </c>
      <c r="L14" s="9">
        <v>144</v>
      </c>
      <c r="M14" s="9">
        <v>240</v>
      </c>
      <c r="N14" s="9">
        <v>1656</v>
      </c>
      <c r="O14" s="9">
        <v>392</v>
      </c>
      <c r="P14" s="47"/>
    </row>
    <row r="17" spans="4:20" ht="14.5" customHeight="1" x14ac:dyDescent="0.35">
      <c r="D17" s="54" t="s">
        <v>161</v>
      </c>
      <c r="E17" s="55"/>
      <c r="F17" s="56" t="s">
        <v>128</v>
      </c>
      <c r="G17" s="57" t="s">
        <v>129</v>
      </c>
      <c r="H17" s="57" t="s">
        <v>130</v>
      </c>
      <c r="I17" s="57" t="s">
        <v>131</v>
      </c>
      <c r="J17" s="57" t="s">
        <v>132</v>
      </c>
      <c r="K17" s="57" t="s">
        <v>133</v>
      </c>
      <c r="L17" s="57" t="s">
        <v>134</v>
      </c>
      <c r="M17" s="57" t="s">
        <v>135</v>
      </c>
      <c r="N17" s="57" t="s">
        <v>136</v>
      </c>
      <c r="O17" s="58" t="s">
        <v>137</v>
      </c>
      <c r="P17" s="59" t="s">
        <v>162</v>
      </c>
      <c r="Q17" s="60" t="s">
        <v>163</v>
      </c>
      <c r="R17" s="93" t="s">
        <v>340</v>
      </c>
      <c r="S17" s="94" t="s">
        <v>341</v>
      </c>
      <c r="T17" s="95" t="s">
        <v>342</v>
      </c>
    </row>
    <row r="18" spans="4:20" ht="14.5" customHeight="1" x14ac:dyDescent="0.35">
      <c r="D18" s="63"/>
      <c r="E18" s="64"/>
      <c r="F18" s="65"/>
      <c r="G18" s="66"/>
      <c r="H18" s="66"/>
      <c r="I18" s="66"/>
      <c r="J18" s="66"/>
      <c r="K18" s="66"/>
      <c r="L18" s="66"/>
      <c r="M18" s="66"/>
      <c r="N18" s="66"/>
      <c r="O18" s="67"/>
      <c r="P18" s="96"/>
      <c r="Q18" s="97"/>
      <c r="R18" s="98"/>
      <c r="S18" s="99"/>
      <c r="T18" s="100"/>
    </row>
    <row r="19" spans="4:20" x14ac:dyDescent="0.35">
      <c r="D19" s="72" t="s">
        <v>114</v>
      </c>
      <c r="E19" s="73"/>
      <c r="F19">
        <v>10</v>
      </c>
      <c r="G19">
        <v>2</v>
      </c>
      <c r="H19">
        <v>2</v>
      </c>
      <c r="I19">
        <v>0</v>
      </c>
      <c r="J19">
        <v>8</v>
      </c>
      <c r="K19">
        <v>0</v>
      </c>
      <c r="L19">
        <v>0</v>
      </c>
      <c r="M19">
        <v>25</v>
      </c>
      <c r="N19">
        <v>0</v>
      </c>
      <c r="O19" s="74">
        <v>0</v>
      </c>
      <c r="P19" s="75">
        <f>SUM(F19:O19)</f>
        <v>47</v>
      </c>
      <c r="Q19">
        <f>SUM(F19:O19)*8</f>
        <v>376</v>
      </c>
      <c r="R19" s="3">
        <f>SUM(Q19:Q23)</f>
        <v>3016</v>
      </c>
      <c r="S19" s="3" t="s">
        <v>166</v>
      </c>
      <c r="T19" s="74">
        <v>3016</v>
      </c>
    </row>
    <row r="20" spans="4:20" x14ac:dyDescent="0.35">
      <c r="D20" s="76" t="s">
        <v>115</v>
      </c>
      <c r="E20" s="77"/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74">
        <v>0</v>
      </c>
      <c r="P20" s="75">
        <f t="shared" ref="P20:P23" si="0">SUM(F20:O20)</f>
        <v>0</v>
      </c>
      <c r="Q20">
        <f t="shared" ref="Q20:Q23" si="1">SUM(F20:O20)*8</f>
        <v>0</v>
      </c>
      <c r="R20" s="3"/>
      <c r="T20" s="74"/>
    </row>
    <row r="21" spans="4:20" x14ac:dyDescent="0.35">
      <c r="D21" s="76" t="s">
        <v>116</v>
      </c>
      <c r="E21" s="77"/>
      <c r="F21">
        <v>0</v>
      </c>
      <c r="G21">
        <v>0</v>
      </c>
      <c r="H21">
        <v>0</v>
      </c>
      <c r="I21">
        <v>102</v>
      </c>
      <c r="J21">
        <v>0</v>
      </c>
      <c r="K21">
        <v>30</v>
      </c>
      <c r="L21">
        <v>18</v>
      </c>
      <c r="M21">
        <v>0</v>
      </c>
      <c r="N21">
        <v>0</v>
      </c>
      <c r="O21" s="74">
        <v>0</v>
      </c>
      <c r="P21" s="75">
        <f t="shared" si="0"/>
        <v>150</v>
      </c>
      <c r="Q21">
        <f t="shared" si="1"/>
        <v>1200</v>
      </c>
      <c r="R21" s="3"/>
      <c r="T21" s="74"/>
    </row>
    <row r="22" spans="4:20" x14ac:dyDescent="0.35">
      <c r="D22" s="76" t="s">
        <v>117</v>
      </c>
      <c r="E22" s="77"/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74">
        <v>0</v>
      </c>
      <c r="P22" s="75">
        <f t="shared" si="0"/>
        <v>0</v>
      </c>
      <c r="Q22">
        <f t="shared" si="1"/>
        <v>0</v>
      </c>
      <c r="R22" s="3"/>
      <c r="T22" s="74"/>
    </row>
    <row r="23" spans="4:20" x14ac:dyDescent="0.35">
      <c r="D23" s="76" t="s">
        <v>118</v>
      </c>
      <c r="E23" s="77"/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131</v>
      </c>
      <c r="O23" s="74">
        <v>49</v>
      </c>
      <c r="P23" s="101">
        <f t="shared" si="0"/>
        <v>180</v>
      </c>
      <c r="Q23" s="78">
        <f t="shared" si="1"/>
        <v>1440</v>
      </c>
      <c r="R23" s="79"/>
      <c r="S23" s="78"/>
      <c r="T23" s="80"/>
    </row>
    <row r="24" spans="4:20" x14ac:dyDescent="0.35">
      <c r="D24" s="81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3"/>
      <c r="P24" s="75"/>
    </row>
    <row r="25" spans="4:20" ht="15.5" x14ac:dyDescent="0.35">
      <c r="D25" s="84" t="s">
        <v>145</v>
      </c>
      <c r="E25" s="85"/>
      <c r="F25">
        <f>F11</f>
        <v>80</v>
      </c>
      <c r="G25">
        <f t="shared" ref="G25:O25" si="2">G11</f>
        <v>16</v>
      </c>
      <c r="H25">
        <f t="shared" si="2"/>
        <v>16</v>
      </c>
      <c r="I25">
        <f t="shared" si="2"/>
        <v>544</v>
      </c>
      <c r="J25">
        <f t="shared" si="2"/>
        <v>64</v>
      </c>
      <c r="K25">
        <f t="shared" si="2"/>
        <v>192</v>
      </c>
      <c r="L25">
        <f t="shared" si="2"/>
        <v>120</v>
      </c>
      <c r="M25">
        <f t="shared" si="2"/>
        <v>200</v>
      </c>
      <c r="N25">
        <f t="shared" si="2"/>
        <v>920</v>
      </c>
      <c r="O25">
        <f t="shared" si="2"/>
        <v>280</v>
      </c>
      <c r="P25" s="75"/>
      <c r="Q25" s="86" t="s">
        <v>167</v>
      </c>
    </row>
    <row r="26" spans="4:20" x14ac:dyDescent="0.35">
      <c r="D26" s="87" t="s">
        <v>168</v>
      </c>
      <c r="E26" s="51"/>
      <c r="P26" s="75"/>
      <c r="Q26" s="16">
        <f>SUMPRODUCT(F5:O9,F19:O23)</f>
        <v>143766.1</v>
      </c>
    </row>
    <row r="27" spans="4:20" x14ac:dyDescent="0.35">
      <c r="D27" s="84" t="s">
        <v>169</v>
      </c>
      <c r="E27" s="85"/>
      <c r="F27">
        <f t="shared" ref="F27:O27" si="3">8*SUM(F19:F23)</f>
        <v>80</v>
      </c>
      <c r="G27">
        <f t="shared" si="3"/>
        <v>16</v>
      </c>
      <c r="H27">
        <f t="shared" si="3"/>
        <v>16</v>
      </c>
      <c r="I27">
        <f t="shared" si="3"/>
        <v>816</v>
      </c>
      <c r="J27">
        <f t="shared" si="3"/>
        <v>64</v>
      </c>
      <c r="K27">
        <f t="shared" si="3"/>
        <v>240</v>
      </c>
      <c r="L27">
        <f t="shared" si="3"/>
        <v>144</v>
      </c>
      <c r="M27">
        <f t="shared" si="3"/>
        <v>200</v>
      </c>
      <c r="N27">
        <f t="shared" si="3"/>
        <v>1048</v>
      </c>
      <c r="O27" s="74">
        <f t="shared" si="3"/>
        <v>392</v>
      </c>
      <c r="P27" s="75"/>
    </row>
    <row r="28" spans="4:20" x14ac:dyDescent="0.35">
      <c r="D28" s="87" t="s">
        <v>170</v>
      </c>
      <c r="E28" s="51"/>
      <c r="P28" s="75"/>
      <c r="S28" s="3"/>
    </row>
    <row r="29" spans="4:20" x14ac:dyDescent="0.35">
      <c r="D29" s="88" t="s">
        <v>148</v>
      </c>
      <c r="E29" s="89"/>
      <c r="F29" s="78">
        <f>F14</f>
        <v>104</v>
      </c>
      <c r="G29" s="78">
        <f t="shared" ref="G29:O29" si="4">G14</f>
        <v>16</v>
      </c>
      <c r="H29" s="78">
        <f t="shared" si="4"/>
        <v>16</v>
      </c>
      <c r="I29" s="78">
        <f t="shared" si="4"/>
        <v>816</v>
      </c>
      <c r="J29" s="78">
        <f t="shared" si="4"/>
        <v>80</v>
      </c>
      <c r="K29" s="78">
        <f t="shared" si="4"/>
        <v>240</v>
      </c>
      <c r="L29" s="78">
        <f t="shared" si="4"/>
        <v>144</v>
      </c>
      <c r="M29" s="78">
        <f t="shared" si="4"/>
        <v>240</v>
      </c>
      <c r="N29" s="78">
        <f t="shared" si="4"/>
        <v>1656</v>
      </c>
      <c r="O29" s="78">
        <f t="shared" si="4"/>
        <v>392</v>
      </c>
      <c r="P29" s="75"/>
      <c r="S29" s="16"/>
    </row>
    <row r="31" spans="4:20" ht="18.5" x14ac:dyDescent="0.45">
      <c r="D31" s="90" t="s">
        <v>171</v>
      </c>
      <c r="E31" s="90"/>
    </row>
    <row r="32" spans="4:20" x14ac:dyDescent="0.35">
      <c r="D32" t="s">
        <v>343</v>
      </c>
    </row>
    <row r="33" spans="4:4" x14ac:dyDescent="0.35">
      <c r="D33" t="s">
        <v>173</v>
      </c>
    </row>
    <row r="34" spans="4:4" x14ac:dyDescent="0.35">
      <c r="D34" t="s">
        <v>174</v>
      </c>
    </row>
    <row r="35" spans="4:4" x14ac:dyDescent="0.35">
      <c r="D35" t="s">
        <v>175</v>
      </c>
    </row>
    <row r="36" spans="4:4" x14ac:dyDescent="0.35">
      <c r="D36" t="s">
        <v>176</v>
      </c>
    </row>
    <row r="135" spans="5:8" x14ac:dyDescent="0.35">
      <c r="E135" s="50" t="s">
        <v>114</v>
      </c>
      <c r="F135" s="51"/>
      <c r="G135" s="51"/>
      <c r="H135" s="51"/>
    </row>
    <row r="136" spans="5:8" x14ac:dyDescent="0.35">
      <c r="E136" s="50" t="s">
        <v>115</v>
      </c>
      <c r="F136" s="51"/>
      <c r="G136" s="51"/>
      <c r="H136" s="51"/>
    </row>
    <row r="137" spans="5:8" x14ac:dyDescent="0.35">
      <c r="E137" s="50" t="s">
        <v>116</v>
      </c>
      <c r="F137" s="51"/>
      <c r="G137" s="51"/>
      <c r="H137" s="51"/>
    </row>
    <row r="138" spans="5:8" x14ac:dyDescent="0.35">
      <c r="E138" s="50" t="s">
        <v>117</v>
      </c>
      <c r="F138" s="51"/>
      <c r="G138" s="51"/>
      <c r="H138" s="51"/>
    </row>
    <row r="139" spans="5:8" x14ac:dyDescent="0.35">
      <c r="E139" s="50" t="s">
        <v>118</v>
      </c>
      <c r="F139" s="51"/>
      <c r="G139" s="51"/>
      <c r="H139" s="51"/>
    </row>
  </sheetData>
  <mergeCells count="42">
    <mergeCell ref="D31:E31"/>
    <mergeCell ref="E135:H135"/>
    <mergeCell ref="E136:H136"/>
    <mergeCell ref="E137:H137"/>
    <mergeCell ref="E138:H138"/>
    <mergeCell ref="E139:H139"/>
    <mergeCell ref="D23:E23"/>
    <mergeCell ref="D25:E25"/>
    <mergeCell ref="D26:E26"/>
    <mergeCell ref="D27:E27"/>
    <mergeCell ref="D28:E28"/>
    <mergeCell ref="D29:E29"/>
    <mergeCell ref="S17:S18"/>
    <mergeCell ref="T17:T18"/>
    <mergeCell ref="D19:E19"/>
    <mergeCell ref="D20:E20"/>
    <mergeCell ref="D21:E21"/>
    <mergeCell ref="D22:E22"/>
    <mergeCell ref="M17:M18"/>
    <mergeCell ref="N17:N18"/>
    <mergeCell ref="O17:O18"/>
    <mergeCell ref="P17:P18"/>
    <mergeCell ref="Q17:Q18"/>
    <mergeCell ref="R17:R18"/>
    <mergeCell ref="G17:G18"/>
    <mergeCell ref="H17:H18"/>
    <mergeCell ref="I17:I18"/>
    <mergeCell ref="J17:J18"/>
    <mergeCell ref="K17:K18"/>
    <mergeCell ref="L17:L18"/>
    <mergeCell ref="B11:E11"/>
    <mergeCell ref="B12:E12"/>
    <mergeCell ref="B13:E13"/>
    <mergeCell ref="B14:E14"/>
    <mergeCell ref="D17:E18"/>
    <mergeCell ref="F17:F18"/>
    <mergeCell ref="B2:P2"/>
    <mergeCell ref="B5:E5"/>
    <mergeCell ref="B6:E6"/>
    <mergeCell ref="B7:E7"/>
    <mergeCell ref="B8:E8"/>
    <mergeCell ref="B9:E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3008-A990-4AED-B2F7-B5AD202DDE66}">
  <sheetPr>
    <tabColor rgb="FF00B0F0"/>
  </sheetPr>
  <dimension ref="A1:G97"/>
  <sheetViews>
    <sheetView showGridLines="0" topLeftCell="A14" workbookViewId="0">
      <selection activeCell="S19" sqref="S19:S28"/>
    </sheetView>
  </sheetViews>
  <sheetFormatPr defaultRowHeight="14.5" outlineLevelRow="1" x14ac:dyDescent="0.35"/>
  <cols>
    <col min="1" max="1" width="2.1796875" customWidth="1"/>
    <col min="2" max="2" width="6.54296875" bestFit="1" customWidth="1"/>
    <col min="3" max="3" width="47.90625" bestFit="1" customWidth="1"/>
    <col min="4" max="4" width="12.453125" bestFit="1" customWidth="1"/>
    <col min="5" max="5" width="14.36328125" bestFit="1" customWidth="1"/>
    <col min="6" max="6" width="10.453125" bestFit="1" customWidth="1"/>
    <col min="7" max="7" width="5" bestFit="1" customWidth="1"/>
  </cols>
  <sheetData>
    <row r="1" spans="1:5" x14ac:dyDescent="0.35">
      <c r="A1" s="12" t="s">
        <v>37</v>
      </c>
    </row>
    <row r="2" spans="1:5" x14ac:dyDescent="0.35">
      <c r="A2" s="12" t="s">
        <v>344</v>
      </c>
    </row>
    <row r="3" spans="1:5" x14ac:dyDescent="0.35">
      <c r="A3" s="12" t="s">
        <v>345</v>
      </c>
    </row>
    <row r="4" spans="1:5" x14ac:dyDescent="0.35">
      <c r="A4" s="12" t="s">
        <v>39</v>
      </c>
    </row>
    <row r="5" spans="1:5" x14ac:dyDescent="0.35">
      <c r="A5" s="12" t="s">
        <v>40</v>
      </c>
    </row>
    <row r="6" spans="1:5" hidden="1" outlineLevel="1" x14ac:dyDescent="0.35">
      <c r="A6" s="12"/>
      <c r="B6" t="s">
        <v>41</v>
      </c>
    </row>
    <row r="7" spans="1:5" hidden="1" outlineLevel="1" x14ac:dyDescent="0.35">
      <c r="A7" s="12"/>
      <c r="B7" t="s">
        <v>346</v>
      </c>
    </row>
    <row r="8" spans="1:5" hidden="1" outlineLevel="1" x14ac:dyDescent="0.35">
      <c r="A8" s="12"/>
      <c r="B8" t="s">
        <v>347</v>
      </c>
    </row>
    <row r="9" spans="1:5" collapsed="1" x14ac:dyDescent="0.35">
      <c r="A9" s="12" t="s">
        <v>43</v>
      </c>
    </row>
    <row r="10" spans="1:5" hidden="1" outlineLevel="1" x14ac:dyDescent="0.35">
      <c r="B10" t="s">
        <v>44</v>
      </c>
    </row>
    <row r="11" spans="1:5" hidden="1" outlineLevel="1" x14ac:dyDescent="0.35">
      <c r="B11" t="s">
        <v>45</v>
      </c>
    </row>
    <row r="12" spans="1:5" collapsed="1" x14ac:dyDescent="0.35"/>
    <row r="14" spans="1:5" ht="15" thickBot="1" x14ac:dyDescent="0.4">
      <c r="A14" t="s">
        <v>181</v>
      </c>
    </row>
    <row r="15" spans="1:5" ht="15" thickBot="1" x14ac:dyDescent="0.4">
      <c r="B15" s="30" t="s">
        <v>47</v>
      </c>
      <c r="C15" s="30" t="s">
        <v>48</v>
      </c>
      <c r="D15" s="30" t="s">
        <v>49</v>
      </c>
      <c r="E15" s="30" t="s">
        <v>50</v>
      </c>
    </row>
    <row r="16" spans="1:5" ht="15" thickBot="1" x14ac:dyDescent="0.4">
      <c r="B16" s="29" t="s">
        <v>182</v>
      </c>
      <c r="C16" s="29" t="s">
        <v>183</v>
      </c>
      <c r="D16" s="32">
        <v>149914.5</v>
      </c>
      <c r="E16" s="32">
        <v>143766.1</v>
      </c>
    </row>
    <row r="19" spans="1:6" ht="15" thickBot="1" x14ac:dyDescent="0.4">
      <c r="A19" t="s">
        <v>51</v>
      </c>
    </row>
    <row r="20" spans="1:6" ht="15" thickBot="1" x14ac:dyDescent="0.4">
      <c r="B20" s="30" t="s">
        <v>47</v>
      </c>
      <c r="C20" s="30" t="s">
        <v>48</v>
      </c>
      <c r="D20" s="30" t="s">
        <v>49</v>
      </c>
      <c r="E20" s="30" t="s">
        <v>50</v>
      </c>
      <c r="F20" s="30" t="s">
        <v>52</v>
      </c>
    </row>
    <row r="21" spans="1:6" x14ac:dyDescent="0.35">
      <c r="B21" s="91" t="s">
        <v>184</v>
      </c>
      <c r="C21" s="92"/>
      <c r="D21" s="92"/>
      <c r="E21" s="92"/>
      <c r="F21" s="92"/>
    </row>
    <row r="22" spans="1:6" hidden="1" outlineLevel="1" x14ac:dyDescent="0.35">
      <c r="B22" s="31" t="s">
        <v>185</v>
      </c>
      <c r="C22" s="31" t="s">
        <v>186</v>
      </c>
      <c r="D22" s="31">
        <v>8</v>
      </c>
      <c r="E22" s="31">
        <v>10</v>
      </c>
      <c r="F22" s="31" t="s">
        <v>60</v>
      </c>
    </row>
    <row r="23" spans="1:6" hidden="1" outlineLevel="1" x14ac:dyDescent="0.35">
      <c r="B23" s="31" t="s">
        <v>187</v>
      </c>
      <c r="C23" s="31" t="s">
        <v>188</v>
      </c>
      <c r="D23" s="31">
        <v>2</v>
      </c>
      <c r="E23" s="31">
        <v>2</v>
      </c>
      <c r="F23" s="31" t="s">
        <v>60</v>
      </c>
    </row>
    <row r="24" spans="1:6" hidden="1" outlineLevel="1" x14ac:dyDescent="0.35">
      <c r="B24" s="31" t="s">
        <v>189</v>
      </c>
      <c r="C24" s="31" t="s">
        <v>190</v>
      </c>
      <c r="D24" s="31">
        <v>0</v>
      </c>
      <c r="E24" s="31">
        <v>2</v>
      </c>
      <c r="F24" s="31" t="s">
        <v>60</v>
      </c>
    </row>
    <row r="25" spans="1:6" hidden="1" outlineLevel="1" x14ac:dyDescent="0.35">
      <c r="B25" s="31" t="s">
        <v>191</v>
      </c>
      <c r="C25" s="31" t="s">
        <v>192</v>
      </c>
      <c r="D25" s="31">
        <v>0</v>
      </c>
      <c r="E25" s="31">
        <v>0</v>
      </c>
      <c r="F25" s="31" t="s">
        <v>60</v>
      </c>
    </row>
    <row r="26" spans="1:6" hidden="1" outlineLevel="1" x14ac:dyDescent="0.35">
      <c r="B26" s="31" t="s">
        <v>193</v>
      </c>
      <c r="C26" s="31" t="s">
        <v>194</v>
      </c>
      <c r="D26" s="31">
        <v>0</v>
      </c>
      <c r="E26" s="31">
        <v>8</v>
      </c>
      <c r="F26" s="31" t="s">
        <v>60</v>
      </c>
    </row>
    <row r="27" spans="1:6" hidden="1" outlineLevel="1" x14ac:dyDescent="0.35">
      <c r="B27" s="31" t="s">
        <v>195</v>
      </c>
      <c r="C27" s="31" t="s">
        <v>196</v>
      </c>
      <c r="D27" s="31">
        <v>0</v>
      </c>
      <c r="E27" s="31">
        <v>0</v>
      </c>
      <c r="F27" s="31" t="s">
        <v>60</v>
      </c>
    </row>
    <row r="28" spans="1:6" hidden="1" outlineLevel="1" x14ac:dyDescent="0.35">
      <c r="B28" s="31" t="s">
        <v>197</v>
      </c>
      <c r="C28" s="31" t="s">
        <v>198</v>
      </c>
      <c r="D28" s="31">
        <v>0</v>
      </c>
      <c r="E28" s="31">
        <v>0</v>
      </c>
      <c r="F28" s="31" t="s">
        <v>60</v>
      </c>
    </row>
    <row r="29" spans="1:6" hidden="1" outlineLevel="1" x14ac:dyDescent="0.35">
      <c r="B29" s="31" t="s">
        <v>199</v>
      </c>
      <c r="C29" s="31" t="s">
        <v>200</v>
      </c>
      <c r="D29" s="31">
        <v>0</v>
      </c>
      <c r="E29" s="31">
        <v>25</v>
      </c>
      <c r="F29" s="31" t="s">
        <v>60</v>
      </c>
    </row>
    <row r="30" spans="1:6" hidden="1" outlineLevel="1" x14ac:dyDescent="0.35">
      <c r="B30" s="31" t="s">
        <v>201</v>
      </c>
      <c r="C30" s="31" t="s">
        <v>202</v>
      </c>
      <c r="D30" s="31">
        <v>0</v>
      </c>
      <c r="E30" s="31">
        <v>0</v>
      </c>
      <c r="F30" s="31" t="s">
        <v>60</v>
      </c>
    </row>
    <row r="31" spans="1:6" hidden="1" outlineLevel="1" x14ac:dyDescent="0.35">
      <c r="B31" s="31" t="s">
        <v>203</v>
      </c>
      <c r="C31" s="31" t="s">
        <v>204</v>
      </c>
      <c r="D31" s="31">
        <v>0</v>
      </c>
      <c r="E31" s="31">
        <v>0</v>
      </c>
      <c r="F31" s="31" t="s">
        <v>60</v>
      </c>
    </row>
    <row r="32" spans="1:6" hidden="1" outlineLevel="1" x14ac:dyDescent="0.35">
      <c r="B32" s="31" t="s">
        <v>205</v>
      </c>
      <c r="C32" s="31" t="s">
        <v>206</v>
      </c>
      <c r="D32" s="31">
        <v>2</v>
      </c>
      <c r="E32" s="31">
        <v>0</v>
      </c>
      <c r="F32" s="31" t="s">
        <v>60</v>
      </c>
    </row>
    <row r="33" spans="2:6" hidden="1" outlineLevel="1" x14ac:dyDescent="0.35">
      <c r="B33" s="31" t="s">
        <v>207</v>
      </c>
      <c r="C33" s="31" t="s">
        <v>208</v>
      </c>
      <c r="D33" s="31">
        <v>0</v>
      </c>
      <c r="E33" s="31">
        <v>0</v>
      </c>
      <c r="F33" s="31" t="s">
        <v>60</v>
      </c>
    </row>
    <row r="34" spans="2:6" hidden="1" outlineLevel="1" x14ac:dyDescent="0.35">
      <c r="B34" s="31" t="s">
        <v>209</v>
      </c>
      <c r="C34" s="31" t="s">
        <v>210</v>
      </c>
      <c r="D34" s="31">
        <v>2</v>
      </c>
      <c r="E34" s="31">
        <v>0</v>
      </c>
      <c r="F34" s="31" t="s">
        <v>60</v>
      </c>
    </row>
    <row r="35" spans="2:6" hidden="1" outlineLevel="1" x14ac:dyDescent="0.35">
      <c r="B35" s="31" t="s">
        <v>211</v>
      </c>
      <c r="C35" s="31" t="s">
        <v>212</v>
      </c>
      <c r="D35" s="31">
        <v>0</v>
      </c>
      <c r="E35" s="31">
        <v>0</v>
      </c>
      <c r="F35" s="31" t="s">
        <v>60</v>
      </c>
    </row>
    <row r="36" spans="2:6" hidden="1" outlineLevel="1" x14ac:dyDescent="0.35">
      <c r="B36" s="31" t="s">
        <v>213</v>
      </c>
      <c r="C36" s="31" t="s">
        <v>214</v>
      </c>
      <c r="D36" s="31">
        <v>8</v>
      </c>
      <c r="E36" s="31">
        <v>0</v>
      </c>
      <c r="F36" s="31" t="s">
        <v>60</v>
      </c>
    </row>
    <row r="37" spans="2:6" hidden="1" outlineLevel="1" x14ac:dyDescent="0.35">
      <c r="B37" s="31" t="s">
        <v>215</v>
      </c>
      <c r="C37" s="31" t="s">
        <v>216</v>
      </c>
      <c r="D37" s="31">
        <v>0</v>
      </c>
      <c r="E37" s="31">
        <v>0</v>
      </c>
      <c r="F37" s="31" t="s">
        <v>60</v>
      </c>
    </row>
    <row r="38" spans="2:6" hidden="1" outlineLevel="1" x14ac:dyDescent="0.35">
      <c r="B38" s="31" t="s">
        <v>217</v>
      </c>
      <c r="C38" s="31" t="s">
        <v>218</v>
      </c>
      <c r="D38" s="31">
        <v>0</v>
      </c>
      <c r="E38" s="31">
        <v>0</v>
      </c>
      <c r="F38" s="31" t="s">
        <v>60</v>
      </c>
    </row>
    <row r="39" spans="2:6" hidden="1" outlineLevel="1" x14ac:dyDescent="0.35">
      <c r="B39" s="31" t="s">
        <v>219</v>
      </c>
      <c r="C39" s="31" t="s">
        <v>220</v>
      </c>
      <c r="D39" s="31">
        <v>25</v>
      </c>
      <c r="E39" s="31">
        <v>0</v>
      </c>
      <c r="F39" s="31" t="s">
        <v>60</v>
      </c>
    </row>
    <row r="40" spans="2:6" hidden="1" outlineLevel="1" x14ac:dyDescent="0.35">
      <c r="B40" s="31" t="s">
        <v>221</v>
      </c>
      <c r="C40" s="31" t="s">
        <v>222</v>
      </c>
      <c r="D40" s="31">
        <v>0</v>
      </c>
      <c r="E40" s="31">
        <v>0</v>
      </c>
      <c r="F40" s="31" t="s">
        <v>60</v>
      </c>
    </row>
    <row r="41" spans="2:6" hidden="1" outlineLevel="1" x14ac:dyDescent="0.35">
      <c r="B41" s="31" t="s">
        <v>223</v>
      </c>
      <c r="C41" s="31" t="s">
        <v>224</v>
      </c>
      <c r="D41" s="31">
        <v>0</v>
      </c>
      <c r="E41" s="31">
        <v>0</v>
      </c>
      <c r="F41" s="31" t="s">
        <v>60</v>
      </c>
    </row>
    <row r="42" spans="2:6" hidden="1" outlineLevel="1" x14ac:dyDescent="0.35">
      <c r="B42" s="31" t="s">
        <v>225</v>
      </c>
      <c r="C42" s="31" t="s">
        <v>226</v>
      </c>
      <c r="D42" s="31">
        <v>0</v>
      </c>
      <c r="E42" s="31">
        <v>0</v>
      </c>
      <c r="F42" s="31" t="s">
        <v>60</v>
      </c>
    </row>
    <row r="43" spans="2:6" hidden="1" outlineLevel="1" x14ac:dyDescent="0.35">
      <c r="B43" s="31" t="s">
        <v>227</v>
      </c>
      <c r="C43" s="31" t="s">
        <v>228</v>
      </c>
      <c r="D43" s="31">
        <v>0</v>
      </c>
      <c r="E43" s="31">
        <v>0</v>
      </c>
      <c r="F43" s="31" t="s">
        <v>60</v>
      </c>
    </row>
    <row r="44" spans="2:6" hidden="1" outlineLevel="1" x14ac:dyDescent="0.35">
      <c r="B44" s="31" t="s">
        <v>229</v>
      </c>
      <c r="C44" s="31" t="s">
        <v>230</v>
      </c>
      <c r="D44" s="31">
        <v>0</v>
      </c>
      <c r="E44" s="31">
        <v>0</v>
      </c>
      <c r="F44" s="31" t="s">
        <v>60</v>
      </c>
    </row>
    <row r="45" spans="2:6" hidden="1" outlineLevel="1" x14ac:dyDescent="0.35">
      <c r="B45" s="31" t="s">
        <v>231</v>
      </c>
      <c r="C45" s="31" t="s">
        <v>232</v>
      </c>
      <c r="D45" s="31">
        <v>88</v>
      </c>
      <c r="E45" s="31">
        <v>102</v>
      </c>
      <c r="F45" s="31" t="s">
        <v>60</v>
      </c>
    </row>
    <row r="46" spans="2:6" hidden="1" outlineLevel="1" x14ac:dyDescent="0.35">
      <c r="B46" s="31" t="s">
        <v>233</v>
      </c>
      <c r="C46" s="31" t="s">
        <v>234</v>
      </c>
      <c r="D46" s="31">
        <v>0</v>
      </c>
      <c r="E46" s="31">
        <v>0</v>
      </c>
      <c r="F46" s="31" t="s">
        <v>60</v>
      </c>
    </row>
    <row r="47" spans="2:6" hidden="1" outlineLevel="1" x14ac:dyDescent="0.35">
      <c r="B47" s="31" t="s">
        <v>235</v>
      </c>
      <c r="C47" s="31" t="s">
        <v>236</v>
      </c>
      <c r="D47" s="31">
        <v>30</v>
      </c>
      <c r="E47" s="31">
        <v>30</v>
      </c>
      <c r="F47" s="31" t="s">
        <v>60</v>
      </c>
    </row>
    <row r="48" spans="2:6" hidden="1" outlineLevel="1" x14ac:dyDescent="0.35">
      <c r="B48" s="31" t="s">
        <v>237</v>
      </c>
      <c r="C48" s="31" t="s">
        <v>238</v>
      </c>
      <c r="D48" s="31">
        <v>18</v>
      </c>
      <c r="E48" s="31">
        <v>18</v>
      </c>
      <c r="F48" s="31" t="s">
        <v>60</v>
      </c>
    </row>
    <row r="49" spans="2:6" hidden="1" outlineLevel="1" x14ac:dyDescent="0.35">
      <c r="B49" s="31" t="s">
        <v>239</v>
      </c>
      <c r="C49" s="31" t="s">
        <v>240</v>
      </c>
      <c r="D49" s="31">
        <v>0</v>
      </c>
      <c r="E49" s="31">
        <v>0</v>
      </c>
      <c r="F49" s="31" t="s">
        <v>60</v>
      </c>
    </row>
    <row r="50" spans="2:6" hidden="1" outlineLevel="1" x14ac:dyDescent="0.35">
      <c r="B50" s="31" t="s">
        <v>241</v>
      </c>
      <c r="C50" s="31" t="s">
        <v>242</v>
      </c>
      <c r="D50" s="31">
        <v>20</v>
      </c>
      <c r="E50" s="31">
        <v>0</v>
      </c>
      <c r="F50" s="31" t="s">
        <v>60</v>
      </c>
    </row>
    <row r="51" spans="2:6" hidden="1" outlineLevel="1" x14ac:dyDescent="0.35">
      <c r="B51" s="31" t="s">
        <v>243</v>
      </c>
      <c r="C51" s="31" t="s">
        <v>244</v>
      </c>
      <c r="D51" s="31">
        <v>0</v>
      </c>
      <c r="E51" s="31">
        <v>0</v>
      </c>
      <c r="F51" s="31" t="s">
        <v>60</v>
      </c>
    </row>
    <row r="52" spans="2:6" hidden="1" outlineLevel="1" x14ac:dyDescent="0.35">
      <c r="B52" s="31" t="s">
        <v>245</v>
      </c>
      <c r="C52" s="31" t="s">
        <v>246</v>
      </c>
      <c r="D52" s="31">
        <v>0</v>
      </c>
      <c r="E52" s="31">
        <v>0</v>
      </c>
      <c r="F52" s="31" t="s">
        <v>60</v>
      </c>
    </row>
    <row r="53" spans="2:6" hidden="1" outlineLevel="1" x14ac:dyDescent="0.35">
      <c r="B53" s="31" t="s">
        <v>247</v>
      </c>
      <c r="C53" s="31" t="s">
        <v>248</v>
      </c>
      <c r="D53" s="31">
        <v>0</v>
      </c>
      <c r="E53" s="31">
        <v>0</v>
      </c>
      <c r="F53" s="31" t="s">
        <v>60</v>
      </c>
    </row>
    <row r="54" spans="2:6" hidden="1" outlineLevel="1" x14ac:dyDescent="0.35">
      <c r="B54" s="31" t="s">
        <v>249</v>
      </c>
      <c r="C54" s="31" t="s">
        <v>250</v>
      </c>
      <c r="D54" s="31">
        <v>0</v>
      </c>
      <c r="E54" s="31">
        <v>0</v>
      </c>
      <c r="F54" s="31" t="s">
        <v>60</v>
      </c>
    </row>
    <row r="55" spans="2:6" hidden="1" outlineLevel="1" x14ac:dyDescent="0.35">
      <c r="B55" s="31" t="s">
        <v>251</v>
      </c>
      <c r="C55" s="31" t="s">
        <v>252</v>
      </c>
      <c r="D55" s="31">
        <v>14</v>
      </c>
      <c r="E55" s="31">
        <v>0</v>
      </c>
      <c r="F55" s="31" t="s">
        <v>60</v>
      </c>
    </row>
    <row r="56" spans="2:6" hidden="1" outlineLevel="1" x14ac:dyDescent="0.35">
      <c r="B56" s="31" t="s">
        <v>253</v>
      </c>
      <c r="C56" s="31" t="s">
        <v>254</v>
      </c>
      <c r="D56" s="31">
        <v>0</v>
      </c>
      <c r="E56" s="31">
        <v>0</v>
      </c>
      <c r="F56" s="31" t="s">
        <v>60</v>
      </c>
    </row>
    <row r="57" spans="2:6" hidden="1" outlineLevel="1" x14ac:dyDescent="0.35">
      <c r="B57" s="31" t="s">
        <v>255</v>
      </c>
      <c r="C57" s="31" t="s">
        <v>256</v>
      </c>
      <c r="D57" s="31">
        <v>0</v>
      </c>
      <c r="E57" s="31">
        <v>0</v>
      </c>
      <c r="F57" s="31" t="s">
        <v>60</v>
      </c>
    </row>
    <row r="58" spans="2:6" hidden="1" outlineLevel="1" x14ac:dyDescent="0.35">
      <c r="B58" s="31" t="s">
        <v>257</v>
      </c>
      <c r="C58" s="31" t="s">
        <v>258</v>
      </c>
      <c r="D58" s="31">
        <v>0</v>
      </c>
      <c r="E58" s="31">
        <v>0</v>
      </c>
      <c r="F58" s="31" t="s">
        <v>60</v>
      </c>
    </row>
    <row r="59" spans="2:6" hidden="1" outlineLevel="1" x14ac:dyDescent="0.35">
      <c r="B59" s="31" t="s">
        <v>259</v>
      </c>
      <c r="C59" s="31" t="s">
        <v>260</v>
      </c>
      <c r="D59" s="31">
        <v>0</v>
      </c>
      <c r="E59" s="31">
        <v>0</v>
      </c>
      <c r="F59" s="31" t="s">
        <v>60</v>
      </c>
    </row>
    <row r="60" spans="2:6" hidden="1" outlineLevel="1" x14ac:dyDescent="0.35">
      <c r="B60" s="31" t="s">
        <v>261</v>
      </c>
      <c r="C60" s="31" t="s">
        <v>262</v>
      </c>
      <c r="D60" s="31">
        <v>0</v>
      </c>
      <c r="E60" s="31">
        <v>0</v>
      </c>
      <c r="F60" s="31" t="s">
        <v>60</v>
      </c>
    </row>
    <row r="61" spans="2:6" hidden="1" outlineLevel="1" x14ac:dyDescent="0.35">
      <c r="B61" s="31" t="s">
        <v>263</v>
      </c>
      <c r="C61" s="31" t="s">
        <v>264</v>
      </c>
      <c r="D61" s="31">
        <v>0</v>
      </c>
      <c r="E61" s="31">
        <v>0</v>
      </c>
      <c r="F61" s="31" t="s">
        <v>60</v>
      </c>
    </row>
    <row r="62" spans="2:6" hidden="1" outlineLevel="1" x14ac:dyDescent="0.35">
      <c r="B62" s="31" t="s">
        <v>265</v>
      </c>
      <c r="C62" s="31" t="s">
        <v>266</v>
      </c>
      <c r="D62" s="31">
        <v>0</v>
      </c>
      <c r="E62" s="31">
        <v>0</v>
      </c>
      <c r="F62" s="31" t="s">
        <v>60</v>
      </c>
    </row>
    <row r="63" spans="2:6" hidden="1" outlineLevel="1" x14ac:dyDescent="0.35">
      <c r="B63" s="31" t="s">
        <v>267</v>
      </c>
      <c r="C63" s="31" t="s">
        <v>268</v>
      </c>
      <c r="D63" s="31">
        <v>0</v>
      </c>
      <c r="E63" s="31">
        <v>0</v>
      </c>
      <c r="F63" s="31" t="s">
        <v>60</v>
      </c>
    </row>
    <row r="64" spans="2:6" hidden="1" outlineLevel="1" x14ac:dyDescent="0.35">
      <c r="B64" s="31" t="s">
        <v>269</v>
      </c>
      <c r="C64" s="31" t="s">
        <v>270</v>
      </c>
      <c r="D64" s="31">
        <v>0</v>
      </c>
      <c r="E64" s="31">
        <v>0</v>
      </c>
      <c r="F64" s="31" t="s">
        <v>60</v>
      </c>
    </row>
    <row r="65" spans="1:7" hidden="1" outlineLevel="1" x14ac:dyDescent="0.35">
      <c r="B65" s="31" t="s">
        <v>271</v>
      </c>
      <c r="C65" s="31" t="s">
        <v>272</v>
      </c>
      <c r="D65" s="31">
        <v>0</v>
      </c>
      <c r="E65" s="31">
        <v>0</v>
      </c>
      <c r="F65" s="31" t="s">
        <v>60</v>
      </c>
    </row>
    <row r="66" spans="1:7" hidden="1" outlineLevel="1" x14ac:dyDescent="0.35">
      <c r="B66" s="31" t="s">
        <v>273</v>
      </c>
      <c r="C66" s="31" t="s">
        <v>274</v>
      </c>
      <c r="D66" s="31">
        <v>0</v>
      </c>
      <c r="E66" s="31">
        <v>0</v>
      </c>
      <c r="F66" s="31" t="s">
        <v>60</v>
      </c>
    </row>
    <row r="67" spans="1:7" hidden="1" outlineLevel="1" x14ac:dyDescent="0.35">
      <c r="B67" s="31" t="s">
        <v>275</v>
      </c>
      <c r="C67" s="31" t="s">
        <v>276</v>
      </c>
      <c r="D67" s="31">
        <v>0</v>
      </c>
      <c r="E67" s="31">
        <v>0</v>
      </c>
      <c r="F67" s="31" t="s">
        <v>60</v>
      </c>
    </row>
    <row r="68" spans="1:7" hidden="1" outlineLevel="1" x14ac:dyDescent="0.35">
      <c r="B68" s="31" t="s">
        <v>277</v>
      </c>
      <c r="C68" s="31" t="s">
        <v>278</v>
      </c>
      <c r="D68" s="31">
        <v>0</v>
      </c>
      <c r="E68" s="31">
        <v>0</v>
      </c>
      <c r="F68" s="31" t="s">
        <v>60</v>
      </c>
    </row>
    <row r="69" spans="1:7" hidden="1" outlineLevel="1" x14ac:dyDescent="0.35">
      <c r="B69" s="31" t="s">
        <v>279</v>
      </c>
      <c r="C69" s="31" t="s">
        <v>280</v>
      </c>
      <c r="D69" s="31">
        <v>0</v>
      </c>
      <c r="E69" s="31">
        <v>0</v>
      </c>
      <c r="F69" s="31" t="s">
        <v>60</v>
      </c>
    </row>
    <row r="70" spans="1:7" hidden="1" outlineLevel="1" x14ac:dyDescent="0.35">
      <c r="B70" s="31" t="s">
        <v>281</v>
      </c>
      <c r="C70" s="31" t="s">
        <v>282</v>
      </c>
      <c r="D70" s="31">
        <v>111</v>
      </c>
      <c r="E70" s="31">
        <v>131</v>
      </c>
      <c r="F70" s="31" t="s">
        <v>60</v>
      </c>
    </row>
    <row r="71" spans="1:7" ht="15" hidden="1" outlineLevel="1" thickBot="1" x14ac:dyDescent="0.4">
      <c r="B71" s="29" t="s">
        <v>283</v>
      </c>
      <c r="C71" s="29" t="s">
        <v>284</v>
      </c>
      <c r="D71" s="29">
        <v>49</v>
      </c>
      <c r="E71" s="29">
        <v>49</v>
      </c>
      <c r="F71" s="29" t="s">
        <v>60</v>
      </c>
    </row>
    <row r="72" spans="1:7" collapsed="1" x14ac:dyDescent="0.35"/>
    <row r="75" spans="1:7" ht="15" thickBot="1" x14ac:dyDescent="0.4">
      <c r="A75" t="s">
        <v>53</v>
      </c>
    </row>
    <row r="76" spans="1:7" ht="15" thickBot="1" x14ac:dyDescent="0.4">
      <c r="B76" s="30" t="s">
        <v>47</v>
      </c>
      <c r="C76" s="30" t="s">
        <v>48</v>
      </c>
      <c r="D76" s="30" t="s">
        <v>54</v>
      </c>
      <c r="E76" s="30" t="s">
        <v>55</v>
      </c>
      <c r="F76" s="30" t="s">
        <v>56</v>
      </c>
      <c r="G76" s="30" t="s">
        <v>57</v>
      </c>
    </row>
    <row r="77" spans="1:7" x14ac:dyDescent="0.35">
      <c r="B77" s="31" t="s">
        <v>285</v>
      </c>
      <c r="C77" s="31" t="s">
        <v>286</v>
      </c>
      <c r="D77" s="31">
        <v>80</v>
      </c>
      <c r="E77" s="31" t="s">
        <v>287</v>
      </c>
      <c r="F77" s="31" t="s">
        <v>70</v>
      </c>
      <c r="G77" s="31">
        <v>24</v>
      </c>
    </row>
    <row r="78" spans="1:7" x14ac:dyDescent="0.35">
      <c r="B78" s="31" t="s">
        <v>285</v>
      </c>
      <c r="C78" s="31" t="s">
        <v>286</v>
      </c>
      <c r="D78" s="31">
        <v>80</v>
      </c>
      <c r="E78" s="31" t="s">
        <v>288</v>
      </c>
      <c r="F78" s="31" t="s">
        <v>74</v>
      </c>
      <c r="G78" s="31">
        <v>0</v>
      </c>
    </row>
    <row r="79" spans="1:7" x14ac:dyDescent="0.35">
      <c r="B79" s="31" t="s">
        <v>289</v>
      </c>
      <c r="C79" s="31" t="s">
        <v>290</v>
      </c>
      <c r="D79" s="31">
        <v>16</v>
      </c>
      <c r="E79" s="31" t="s">
        <v>291</v>
      </c>
      <c r="F79" s="31" t="s">
        <v>74</v>
      </c>
      <c r="G79" s="31">
        <v>0</v>
      </c>
    </row>
    <row r="80" spans="1:7" x14ac:dyDescent="0.35">
      <c r="B80" s="31" t="s">
        <v>289</v>
      </c>
      <c r="C80" s="31" t="s">
        <v>290</v>
      </c>
      <c r="D80" s="31">
        <v>16</v>
      </c>
      <c r="E80" s="31" t="s">
        <v>292</v>
      </c>
      <c r="F80" s="31" t="s">
        <v>74</v>
      </c>
      <c r="G80" s="31">
        <v>0</v>
      </c>
    </row>
    <row r="81" spans="2:7" x14ac:dyDescent="0.35">
      <c r="B81" s="31" t="s">
        <v>293</v>
      </c>
      <c r="C81" s="31" t="s">
        <v>294</v>
      </c>
      <c r="D81" s="31">
        <v>16</v>
      </c>
      <c r="E81" s="31" t="s">
        <v>295</v>
      </c>
      <c r="F81" s="31" t="s">
        <v>74</v>
      </c>
      <c r="G81" s="31">
        <v>0</v>
      </c>
    </row>
    <row r="82" spans="2:7" x14ac:dyDescent="0.35">
      <c r="B82" s="31" t="s">
        <v>293</v>
      </c>
      <c r="C82" s="31" t="s">
        <v>294</v>
      </c>
      <c r="D82" s="31">
        <v>16</v>
      </c>
      <c r="E82" s="31" t="s">
        <v>296</v>
      </c>
      <c r="F82" s="31" t="s">
        <v>74</v>
      </c>
      <c r="G82" s="31">
        <v>0</v>
      </c>
    </row>
    <row r="83" spans="2:7" x14ac:dyDescent="0.35">
      <c r="B83" s="31" t="s">
        <v>297</v>
      </c>
      <c r="C83" s="31" t="s">
        <v>298</v>
      </c>
      <c r="D83" s="31">
        <v>816</v>
      </c>
      <c r="E83" s="31" t="s">
        <v>299</v>
      </c>
      <c r="F83" s="31" t="s">
        <v>74</v>
      </c>
      <c r="G83" s="31">
        <v>0</v>
      </c>
    </row>
    <row r="84" spans="2:7" x14ac:dyDescent="0.35">
      <c r="B84" s="31" t="s">
        <v>297</v>
      </c>
      <c r="C84" s="31" t="s">
        <v>298</v>
      </c>
      <c r="D84" s="31">
        <v>816</v>
      </c>
      <c r="E84" s="31" t="s">
        <v>300</v>
      </c>
      <c r="F84" s="31" t="s">
        <v>70</v>
      </c>
      <c r="G84" s="31">
        <v>272</v>
      </c>
    </row>
    <row r="85" spans="2:7" x14ac:dyDescent="0.35">
      <c r="B85" s="31" t="s">
        <v>301</v>
      </c>
      <c r="C85" s="31" t="s">
        <v>302</v>
      </c>
      <c r="D85" s="31">
        <v>64</v>
      </c>
      <c r="E85" s="31" t="s">
        <v>303</v>
      </c>
      <c r="F85" s="31" t="s">
        <v>70</v>
      </c>
      <c r="G85" s="31">
        <v>16</v>
      </c>
    </row>
    <row r="86" spans="2:7" x14ac:dyDescent="0.35">
      <c r="B86" s="31" t="s">
        <v>301</v>
      </c>
      <c r="C86" s="31" t="s">
        <v>302</v>
      </c>
      <c r="D86" s="31">
        <v>64</v>
      </c>
      <c r="E86" s="31" t="s">
        <v>304</v>
      </c>
      <c r="F86" s="31" t="s">
        <v>74</v>
      </c>
      <c r="G86" s="31">
        <v>0</v>
      </c>
    </row>
    <row r="87" spans="2:7" x14ac:dyDescent="0.35">
      <c r="B87" s="31" t="s">
        <v>305</v>
      </c>
      <c r="C87" s="31" t="s">
        <v>306</v>
      </c>
      <c r="D87" s="31">
        <v>240</v>
      </c>
      <c r="E87" s="31" t="s">
        <v>307</v>
      </c>
      <c r="F87" s="31" t="s">
        <v>74</v>
      </c>
      <c r="G87" s="31">
        <v>0</v>
      </c>
    </row>
    <row r="88" spans="2:7" x14ac:dyDescent="0.35">
      <c r="B88" s="31" t="s">
        <v>305</v>
      </c>
      <c r="C88" s="31" t="s">
        <v>306</v>
      </c>
      <c r="D88" s="31">
        <v>240</v>
      </c>
      <c r="E88" s="31" t="s">
        <v>308</v>
      </c>
      <c r="F88" s="31" t="s">
        <v>70</v>
      </c>
      <c r="G88" s="31">
        <v>48</v>
      </c>
    </row>
    <row r="89" spans="2:7" x14ac:dyDescent="0.35">
      <c r="B89" s="31" t="s">
        <v>309</v>
      </c>
      <c r="C89" s="31" t="s">
        <v>310</v>
      </c>
      <c r="D89" s="31">
        <v>144</v>
      </c>
      <c r="E89" s="31" t="s">
        <v>311</v>
      </c>
      <c r="F89" s="31" t="s">
        <v>74</v>
      </c>
      <c r="G89" s="31">
        <v>0</v>
      </c>
    </row>
    <row r="90" spans="2:7" x14ac:dyDescent="0.35">
      <c r="B90" s="31" t="s">
        <v>309</v>
      </c>
      <c r="C90" s="31" t="s">
        <v>310</v>
      </c>
      <c r="D90" s="31">
        <v>144</v>
      </c>
      <c r="E90" s="31" t="s">
        <v>312</v>
      </c>
      <c r="F90" s="31" t="s">
        <v>70</v>
      </c>
      <c r="G90" s="31">
        <v>24</v>
      </c>
    </row>
    <row r="91" spans="2:7" x14ac:dyDescent="0.35">
      <c r="B91" s="31" t="s">
        <v>313</v>
      </c>
      <c r="C91" s="31" t="s">
        <v>314</v>
      </c>
      <c r="D91" s="31">
        <v>200</v>
      </c>
      <c r="E91" s="31" t="s">
        <v>315</v>
      </c>
      <c r="F91" s="31" t="s">
        <v>70</v>
      </c>
      <c r="G91" s="31">
        <v>40</v>
      </c>
    </row>
    <row r="92" spans="2:7" x14ac:dyDescent="0.35">
      <c r="B92" s="31" t="s">
        <v>313</v>
      </c>
      <c r="C92" s="31" t="s">
        <v>314</v>
      </c>
      <c r="D92" s="31">
        <v>200</v>
      </c>
      <c r="E92" s="31" t="s">
        <v>316</v>
      </c>
      <c r="F92" s="31" t="s">
        <v>74</v>
      </c>
      <c r="G92" s="31">
        <v>0</v>
      </c>
    </row>
    <row r="93" spans="2:7" x14ac:dyDescent="0.35">
      <c r="B93" s="31" t="s">
        <v>317</v>
      </c>
      <c r="C93" s="31" t="s">
        <v>318</v>
      </c>
      <c r="D93" s="31">
        <v>1048</v>
      </c>
      <c r="E93" s="31" t="s">
        <v>319</v>
      </c>
      <c r="F93" s="31" t="s">
        <v>70</v>
      </c>
      <c r="G93" s="31">
        <v>608</v>
      </c>
    </row>
    <row r="94" spans="2:7" x14ac:dyDescent="0.35">
      <c r="B94" s="31" t="s">
        <v>317</v>
      </c>
      <c r="C94" s="31" t="s">
        <v>318</v>
      </c>
      <c r="D94" s="31">
        <v>1048</v>
      </c>
      <c r="E94" s="31" t="s">
        <v>320</v>
      </c>
      <c r="F94" s="31" t="s">
        <v>70</v>
      </c>
      <c r="G94" s="31">
        <v>128</v>
      </c>
    </row>
    <row r="95" spans="2:7" x14ac:dyDescent="0.35">
      <c r="B95" s="31" t="s">
        <v>321</v>
      </c>
      <c r="C95" s="31" t="s">
        <v>322</v>
      </c>
      <c r="D95" s="31">
        <v>392</v>
      </c>
      <c r="E95" s="31" t="s">
        <v>323</v>
      </c>
      <c r="F95" s="31" t="s">
        <v>74</v>
      </c>
      <c r="G95" s="31">
        <v>0</v>
      </c>
    </row>
    <row r="96" spans="2:7" x14ac:dyDescent="0.35">
      <c r="B96" s="31" t="s">
        <v>321</v>
      </c>
      <c r="C96" s="31" t="s">
        <v>322</v>
      </c>
      <c r="D96" s="31">
        <v>392</v>
      </c>
      <c r="E96" s="31" t="s">
        <v>324</v>
      </c>
      <c r="F96" s="31" t="s">
        <v>70</v>
      </c>
      <c r="G96" s="31">
        <v>112</v>
      </c>
    </row>
    <row r="97" spans="2:7" ht="15" thickBot="1" x14ac:dyDescent="0.4">
      <c r="B97" s="29" t="s">
        <v>348</v>
      </c>
      <c r="C97" s="29" t="s">
        <v>349</v>
      </c>
      <c r="D97" s="29">
        <v>3016</v>
      </c>
      <c r="E97" s="29" t="s">
        <v>350</v>
      </c>
      <c r="F97" s="29" t="s">
        <v>74</v>
      </c>
      <c r="G97" s="2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C44B-7DC1-4D8F-A88E-F68CD8827427}">
  <sheetPr>
    <tabColor rgb="FF00B0F0"/>
  </sheetPr>
  <dimension ref="A1:H85"/>
  <sheetViews>
    <sheetView showGridLines="0" workbookViewId="0">
      <selection activeCell="S19" sqref="S19:S28"/>
    </sheetView>
  </sheetViews>
  <sheetFormatPr defaultRowHeight="14.5" outlineLevelRow="1" x14ac:dyDescent="0.35"/>
  <cols>
    <col min="1" max="1" width="2.1796875" customWidth="1"/>
    <col min="2" max="2" width="6.54296875" bestFit="1" customWidth="1"/>
    <col min="3" max="3" width="37.90625" bestFit="1" customWidth="1"/>
    <col min="4" max="4" width="5.54296875" bestFit="1" customWidth="1"/>
    <col min="5" max="5" width="8.453125" bestFit="1" customWidth="1"/>
    <col min="6" max="6" width="9.81640625" bestFit="1" customWidth="1"/>
    <col min="7" max="8" width="9" bestFit="1" customWidth="1"/>
  </cols>
  <sheetData>
    <row r="1" spans="1:8" x14ac:dyDescent="0.35">
      <c r="A1" s="12" t="s">
        <v>78</v>
      </c>
    </row>
    <row r="2" spans="1:8" x14ac:dyDescent="0.35">
      <c r="A2" s="12" t="s">
        <v>344</v>
      </c>
    </row>
    <row r="3" spans="1:8" x14ac:dyDescent="0.35">
      <c r="A3" s="12" t="s">
        <v>351</v>
      </c>
    </row>
    <row r="6" spans="1:8" ht="15" thickBot="1" x14ac:dyDescent="0.4">
      <c r="A6" t="s">
        <v>51</v>
      </c>
    </row>
    <row r="7" spans="1:8" x14ac:dyDescent="0.35">
      <c r="B7" s="35"/>
      <c r="C7" s="35"/>
      <c r="D7" s="35" t="s">
        <v>79</v>
      </c>
      <c r="E7" s="35" t="s">
        <v>81</v>
      </c>
      <c r="F7" s="35" t="s">
        <v>83</v>
      </c>
      <c r="G7" s="35" t="s">
        <v>85</v>
      </c>
      <c r="H7" s="35" t="s">
        <v>85</v>
      </c>
    </row>
    <row r="8" spans="1:8" ht="15" thickBot="1" x14ac:dyDescent="0.4">
      <c r="B8" s="36" t="s">
        <v>47</v>
      </c>
      <c r="C8" s="36" t="s">
        <v>48</v>
      </c>
      <c r="D8" s="36" t="s">
        <v>80</v>
      </c>
      <c r="E8" s="36" t="s">
        <v>82</v>
      </c>
      <c r="F8" s="36" t="s">
        <v>84</v>
      </c>
      <c r="G8" s="36" t="s">
        <v>86</v>
      </c>
      <c r="H8" s="36" t="s">
        <v>87</v>
      </c>
    </row>
    <row r="9" spans="1:8" x14ac:dyDescent="0.35">
      <c r="B9" s="91" t="s">
        <v>184</v>
      </c>
      <c r="C9" s="92"/>
      <c r="D9" s="92"/>
      <c r="E9" s="92"/>
      <c r="F9" s="92"/>
      <c r="G9" s="92"/>
      <c r="H9" s="92"/>
    </row>
    <row r="10" spans="1:8" hidden="1" outlineLevel="1" x14ac:dyDescent="0.35">
      <c r="B10" s="31" t="s">
        <v>185</v>
      </c>
      <c r="C10" s="31" t="s">
        <v>186</v>
      </c>
      <c r="D10" s="31">
        <v>10</v>
      </c>
      <c r="E10" s="31">
        <v>0</v>
      </c>
      <c r="F10" s="31">
        <v>422.40000000000003</v>
      </c>
      <c r="G10" s="31">
        <v>446.30000000000069</v>
      </c>
      <c r="H10" s="31">
        <v>19.800000000001546</v>
      </c>
    </row>
    <row r="11" spans="1:8" hidden="1" outlineLevel="1" x14ac:dyDescent="0.35">
      <c r="B11" s="31" t="s">
        <v>187</v>
      </c>
      <c r="C11" s="31" t="s">
        <v>188</v>
      </c>
      <c r="D11" s="31">
        <v>2</v>
      </c>
      <c r="E11" s="31">
        <v>0</v>
      </c>
      <c r="F11" s="31">
        <v>372.90000000000003</v>
      </c>
      <c r="G11" s="31">
        <v>29.699999999998454</v>
      </c>
      <c r="H11" s="31">
        <v>1E+30</v>
      </c>
    </row>
    <row r="12" spans="1:8" hidden="1" outlineLevel="1" x14ac:dyDescent="0.35">
      <c r="B12" s="31" t="s">
        <v>189</v>
      </c>
      <c r="C12" s="31" t="s">
        <v>190</v>
      </c>
      <c r="D12" s="31">
        <v>2</v>
      </c>
      <c r="E12" s="31">
        <v>0</v>
      </c>
      <c r="F12" s="31">
        <v>899.50000000000011</v>
      </c>
      <c r="G12" s="31">
        <v>122.09999999999843</v>
      </c>
      <c r="H12" s="31">
        <v>496.90000000000157</v>
      </c>
    </row>
    <row r="13" spans="1:8" hidden="1" outlineLevel="1" x14ac:dyDescent="0.35">
      <c r="B13" s="31" t="s">
        <v>191</v>
      </c>
      <c r="C13" s="31" t="s">
        <v>192</v>
      </c>
      <c r="D13" s="31">
        <v>0</v>
      </c>
      <c r="E13" s="31">
        <v>653.10000000000082</v>
      </c>
      <c r="F13" s="31">
        <v>859.90000000000009</v>
      </c>
      <c r="G13" s="31">
        <v>1E+30</v>
      </c>
      <c r="H13" s="31">
        <v>653.10000000000082</v>
      </c>
    </row>
    <row r="14" spans="1:8" hidden="1" outlineLevel="1" x14ac:dyDescent="0.35">
      <c r="B14" s="31" t="s">
        <v>193</v>
      </c>
      <c r="C14" s="31" t="s">
        <v>194</v>
      </c>
      <c r="D14" s="31">
        <v>8</v>
      </c>
      <c r="E14" s="31">
        <v>0</v>
      </c>
      <c r="F14" s="31">
        <v>957.80000000000018</v>
      </c>
      <c r="G14" s="31">
        <v>147.40000000000055</v>
      </c>
      <c r="H14" s="31">
        <v>555.20000000000164</v>
      </c>
    </row>
    <row r="15" spans="1:8" hidden="1" outlineLevel="1" x14ac:dyDescent="0.35">
      <c r="B15" s="31" t="s">
        <v>195</v>
      </c>
      <c r="C15" s="31" t="s">
        <v>196</v>
      </c>
      <c r="D15" s="31">
        <v>0</v>
      </c>
      <c r="E15" s="31">
        <v>548.60000000000082</v>
      </c>
      <c r="F15" s="31">
        <v>859.90000000000009</v>
      </c>
      <c r="G15" s="31">
        <v>1E+30</v>
      </c>
      <c r="H15" s="31">
        <v>548.60000000000082</v>
      </c>
    </row>
    <row r="16" spans="1:8" hidden="1" outlineLevel="1" x14ac:dyDescent="0.35">
      <c r="B16" s="31" t="s">
        <v>197</v>
      </c>
      <c r="C16" s="31" t="s">
        <v>198</v>
      </c>
      <c r="D16" s="31">
        <v>0</v>
      </c>
      <c r="E16" s="31">
        <v>693.800000000002</v>
      </c>
      <c r="F16" s="31">
        <v>958.90000000000055</v>
      </c>
      <c r="G16" s="31">
        <v>1E+30</v>
      </c>
      <c r="H16" s="31">
        <v>693.800000000002</v>
      </c>
    </row>
    <row r="17" spans="2:8" hidden="1" outlineLevel="1" x14ac:dyDescent="0.35">
      <c r="B17" s="31" t="s">
        <v>199</v>
      </c>
      <c r="C17" s="31" t="s">
        <v>200</v>
      </c>
      <c r="D17" s="31">
        <v>25</v>
      </c>
      <c r="E17" s="31">
        <v>0</v>
      </c>
      <c r="F17" s="31">
        <v>1028.1999999999998</v>
      </c>
      <c r="G17" s="31">
        <v>51.700000000001637</v>
      </c>
      <c r="H17" s="31">
        <v>625.60000000000127</v>
      </c>
    </row>
    <row r="18" spans="2:8" hidden="1" outlineLevel="1" x14ac:dyDescent="0.35">
      <c r="B18" s="31" t="s">
        <v>201</v>
      </c>
      <c r="C18" s="31" t="s">
        <v>202</v>
      </c>
      <c r="D18" s="31">
        <v>0</v>
      </c>
      <c r="E18" s="31">
        <v>570.60000000000127</v>
      </c>
      <c r="F18" s="31">
        <v>973.19999999999982</v>
      </c>
      <c r="G18" s="31">
        <v>1E+30</v>
      </c>
      <c r="H18" s="31">
        <v>570.60000000000127</v>
      </c>
    </row>
    <row r="19" spans="2:8" hidden="1" outlineLevel="1" x14ac:dyDescent="0.35">
      <c r="B19" s="31" t="s">
        <v>203</v>
      </c>
      <c r="C19" s="31" t="s">
        <v>204</v>
      </c>
      <c r="D19" s="31">
        <v>0</v>
      </c>
      <c r="E19" s="31">
        <v>737.80000000000109</v>
      </c>
      <c r="F19" s="31">
        <v>1057.8999999999996</v>
      </c>
      <c r="G19" s="31">
        <v>1E+30</v>
      </c>
      <c r="H19" s="31">
        <v>737.80000000000109</v>
      </c>
    </row>
    <row r="20" spans="2:8" hidden="1" outlineLevel="1" x14ac:dyDescent="0.35">
      <c r="B20" s="31" t="s">
        <v>205</v>
      </c>
      <c r="C20" s="31" t="s">
        <v>206</v>
      </c>
      <c r="D20" s="31">
        <v>0</v>
      </c>
      <c r="E20" s="31">
        <v>446.30000000000069</v>
      </c>
      <c r="F20" s="31">
        <v>868.70000000000073</v>
      </c>
      <c r="G20" s="31">
        <v>1E+30</v>
      </c>
      <c r="H20" s="31">
        <v>446.30000000000069</v>
      </c>
    </row>
    <row r="21" spans="2:8" hidden="1" outlineLevel="1" x14ac:dyDescent="0.35">
      <c r="B21" s="31" t="s">
        <v>207</v>
      </c>
      <c r="C21" s="31" t="s">
        <v>208</v>
      </c>
      <c r="D21" s="31">
        <v>0</v>
      </c>
      <c r="E21" s="31">
        <v>446.30000000000069</v>
      </c>
      <c r="F21" s="31">
        <v>819.20000000000073</v>
      </c>
      <c r="G21" s="31">
        <v>1E+30</v>
      </c>
      <c r="H21" s="31">
        <v>446.30000000000069</v>
      </c>
    </row>
    <row r="22" spans="2:8" hidden="1" outlineLevel="1" x14ac:dyDescent="0.35">
      <c r="B22" s="31" t="s">
        <v>209</v>
      </c>
      <c r="C22" s="31" t="s">
        <v>210</v>
      </c>
      <c r="D22" s="31">
        <v>0</v>
      </c>
      <c r="E22" s="31">
        <v>146.30000000000098</v>
      </c>
      <c r="F22" s="31">
        <v>1045.8000000000011</v>
      </c>
      <c r="G22" s="31">
        <v>1E+30</v>
      </c>
      <c r="H22" s="31">
        <v>146.30000000000098</v>
      </c>
    </row>
    <row r="23" spans="2:8" hidden="1" outlineLevel="1" x14ac:dyDescent="0.35">
      <c r="B23" s="31" t="s">
        <v>211</v>
      </c>
      <c r="C23" s="31" t="s">
        <v>212</v>
      </c>
      <c r="D23" s="31">
        <v>0</v>
      </c>
      <c r="E23" s="31">
        <v>166.10000000000036</v>
      </c>
      <c r="F23" s="31">
        <v>372.89999999999964</v>
      </c>
      <c r="G23" s="31">
        <v>1E+30</v>
      </c>
      <c r="H23" s="31">
        <v>166.10000000000036</v>
      </c>
    </row>
    <row r="24" spans="2:8" hidden="1" outlineLevel="1" x14ac:dyDescent="0.35">
      <c r="B24" s="31" t="s">
        <v>213</v>
      </c>
      <c r="C24" s="31" t="s">
        <v>214</v>
      </c>
      <c r="D24" s="31">
        <v>0</v>
      </c>
      <c r="E24" s="31">
        <v>147.40000000000055</v>
      </c>
      <c r="F24" s="31">
        <v>1105.2000000000007</v>
      </c>
      <c r="G24" s="31">
        <v>1E+30</v>
      </c>
      <c r="H24" s="31">
        <v>147.40000000000055</v>
      </c>
    </row>
    <row r="25" spans="2:8" hidden="1" outlineLevel="1" x14ac:dyDescent="0.35">
      <c r="B25" s="31" t="s">
        <v>215</v>
      </c>
      <c r="C25" s="31" t="s">
        <v>216</v>
      </c>
      <c r="D25" s="31">
        <v>0</v>
      </c>
      <c r="E25" s="31">
        <v>488.10000000000036</v>
      </c>
      <c r="F25" s="31">
        <v>799.39999999999964</v>
      </c>
      <c r="G25" s="31">
        <v>1E+30</v>
      </c>
      <c r="H25" s="31">
        <v>488.10000000000036</v>
      </c>
    </row>
    <row r="26" spans="2:8" hidden="1" outlineLevel="1" x14ac:dyDescent="0.35">
      <c r="B26" s="31" t="s">
        <v>217</v>
      </c>
      <c r="C26" s="31" t="s">
        <v>218</v>
      </c>
      <c r="D26" s="31">
        <v>0</v>
      </c>
      <c r="E26" s="31">
        <v>506.80000000000109</v>
      </c>
      <c r="F26" s="31">
        <v>771.89999999999964</v>
      </c>
      <c r="G26" s="31">
        <v>1E+30</v>
      </c>
      <c r="H26" s="31">
        <v>506.80000000000109</v>
      </c>
    </row>
    <row r="27" spans="2:8" hidden="1" outlineLevel="1" x14ac:dyDescent="0.35">
      <c r="B27" s="31" t="s">
        <v>219</v>
      </c>
      <c r="C27" s="31" t="s">
        <v>220</v>
      </c>
      <c r="D27" s="31">
        <v>0</v>
      </c>
      <c r="E27" s="31">
        <v>147.40000000000055</v>
      </c>
      <c r="F27" s="31">
        <v>1175.6000000000004</v>
      </c>
      <c r="G27" s="31">
        <v>1E+30</v>
      </c>
      <c r="H27" s="31">
        <v>147.40000000000055</v>
      </c>
    </row>
    <row r="28" spans="2:8" hidden="1" outlineLevel="1" x14ac:dyDescent="0.35">
      <c r="B28" s="31" t="s">
        <v>221</v>
      </c>
      <c r="C28" s="31" t="s">
        <v>222</v>
      </c>
      <c r="D28" s="31">
        <v>0</v>
      </c>
      <c r="E28" s="31">
        <v>500.20000000000073</v>
      </c>
      <c r="F28" s="31">
        <v>902.79999999999927</v>
      </c>
      <c r="G28" s="31">
        <v>1E+30</v>
      </c>
      <c r="H28" s="31">
        <v>500.20000000000073</v>
      </c>
    </row>
    <row r="29" spans="2:8" hidden="1" outlineLevel="1" x14ac:dyDescent="0.35">
      <c r="B29" s="31" t="s">
        <v>223</v>
      </c>
      <c r="C29" s="31" t="s">
        <v>224</v>
      </c>
      <c r="D29" s="31">
        <v>0</v>
      </c>
      <c r="E29" s="31">
        <v>588.20000000000073</v>
      </c>
      <c r="F29" s="31">
        <v>908.29999999999927</v>
      </c>
      <c r="G29" s="31">
        <v>1E+30</v>
      </c>
      <c r="H29" s="31">
        <v>588.20000000000073</v>
      </c>
    </row>
    <row r="30" spans="2:8" hidden="1" outlineLevel="1" x14ac:dyDescent="0.35">
      <c r="B30" s="31" t="s">
        <v>225</v>
      </c>
      <c r="C30" s="31" t="s">
        <v>226</v>
      </c>
      <c r="D30" s="31">
        <v>0</v>
      </c>
      <c r="E30" s="31">
        <v>690.50000000000136</v>
      </c>
      <c r="F30" s="31">
        <v>1112.9000000000015</v>
      </c>
      <c r="G30" s="31">
        <v>1E+30</v>
      </c>
      <c r="H30" s="31">
        <v>690.50000000000136</v>
      </c>
    </row>
    <row r="31" spans="2:8" hidden="1" outlineLevel="1" x14ac:dyDescent="0.35">
      <c r="B31" s="31" t="s">
        <v>227</v>
      </c>
      <c r="C31" s="31" t="s">
        <v>228</v>
      </c>
      <c r="D31" s="31">
        <v>0</v>
      </c>
      <c r="E31" s="31">
        <v>690.50000000000136</v>
      </c>
      <c r="F31" s="31">
        <v>1063.4000000000015</v>
      </c>
      <c r="G31" s="31">
        <v>1E+30</v>
      </c>
      <c r="H31" s="31">
        <v>690.50000000000136</v>
      </c>
    </row>
    <row r="32" spans="2:8" hidden="1" outlineLevel="1" x14ac:dyDescent="0.35">
      <c r="B32" s="31" t="s">
        <v>229</v>
      </c>
      <c r="C32" s="31" t="s">
        <v>230</v>
      </c>
      <c r="D32" s="31">
        <v>0</v>
      </c>
      <c r="E32" s="31">
        <v>122.09999999999843</v>
      </c>
      <c r="F32" s="31">
        <v>1021.5999999999985</v>
      </c>
      <c r="G32" s="31">
        <v>1E+30</v>
      </c>
      <c r="H32" s="31">
        <v>122.09999999999843</v>
      </c>
    </row>
    <row r="33" spans="2:8" hidden="1" outlineLevel="1" x14ac:dyDescent="0.35">
      <c r="B33" s="31" t="s">
        <v>231</v>
      </c>
      <c r="C33" s="31" t="s">
        <v>232</v>
      </c>
      <c r="D33" s="31">
        <v>102</v>
      </c>
      <c r="E33" s="31">
        <v>0</v>
      </c>
      <c r="F33" s="31">
        <v>206.79999999999927</v>
      </c>
      <c r="G33" s="31">
        <v>5.5</v>
      </c>
      <c r="H33" s="31">
        <v>1E+30</v>
      </c>
    </row>
    <row r="34" spans="2:8" hidden="1" outlineLevel="1" x14ac:dyDescent="0.35">
      <c r="B34" s="31" t="s">
        <v>233</v>
      </c>
      <c r="C34" s="31" t="s">
        <v>234</v>
      </c>
      <c r="D34" s="31">
        <v>0</v>
      </c>
      <c r="E34" s="31">
        <v>617.90000000000055</v>
      </c>
      <c r="F34" s="31">
        <v>1575.7000000000007</v>
      </c>
      <c r="G34" s="31">
        <v>1E+30</v>
      </c>
      <c r="H34" s="31">
        <v>617.90000000000055</v>
      </c>
    </row>
    <row r="35" spans="2:8" hidden="1" outlineLevel="1" x14ac:dyDescent="0.35">
      <c r="B35" s="31" t="s">
        <v>235</v>
      </c>
      <c r="C35" s="31" t="s">
        <v>236</v>
      </c>
      <c r="D35" s="31">
        <v>30</v>
      </c>
      <c r="E35" s="31">
        <v>0</v>
      </c>
      <c r="F35" s="31">
        <v>311.29999999999927</v>
      </c>
      <c r="G35" s="31">
        <v>6.6000000000021828</v>
      </c>
      <c r="H35" s="31">
        <v>1E+30</v>
      </c>
    </row>
    <row r="36" spans="2:8" hidden="1" outlineLevel="1" x14ac:dyDescent="0.35">
      <c r="B36" s="31" t="s">
        <v>237</v>
      </c>
      <c r="C36" s="31" t="s">
        <v>238</v>
      </c>
      <c r="D36" s="31">
        <v>18</v>
      </c>
      <c r="E36" s="31">
        <v>0</v>
      </c>
      <c r="F36" s="31">
        <v>265.09999999999854</v>
      </c>
      <c r="G36" s="31">
        <v>5.5</v>
      </c>
      <c r="H36" s="31">
        <v>1E+30</v>
      </c>
    </row>
    <row r="37" spans="2:8" hidden="1" outlineLevel="1" x14ac:dyDescent="0.35">
      <c r="B37" s="31" t="s">
        <v>239</v>
      </c>
      <c r="C37" s="31" t="s">
        <v>240</v>
      </c>
      <c r="D37" s="31">
        <v>0</v>
      </c>
      <c r="E37" s="31">
        <v>51.700000000001637</v>
      </c>
      <c r="F37" s="31">
        <v>1079.9000000000015</v>
      </c>
      <c r="G37" s="31">
        <v>1E+30</v>
      </c>
      <c r="H37" s="31">
        <v>51.700000000001637</v>
      </c>
    </row>
    <row r="38" spans="2:8" hidden="1" outlineLevel="1" x14ac:dyDescent="0.35">
      <c r="B38" s="31" t="s">
        <v>241</v>
      </c>
      <c r="C38" s="31" t="s">
        <v>242</v>
      </c>
      <c r="D38" s="31">
        <v>0</v>
      </c>
      <c r="E38" s="31">
        <v>1.1000000000021828</v>
      </c>
      <c r="F38" s="31">
        <v>403.70000000000073</v>
      </c>
      <c r="G38" s="31">
        <v>1E+30</v>
      </c>
      <c r="H38" s="31">
        <v>1.1000000000021828</v>
      </c>
    </row>
    <row r="39" spans="2:8" hidden="1" outlineLevel="1" x14ac:dyDescent="0.35">
      <c r="B39" s="31" t="s">
        <v>243</v>
      </c>
      <c r="C39" s="31" t="s">
        <v>244</v>
      </c>
      <c r="D39" s="31">
        <v>0</v>
      </c>
      <c r="E39" s="31">
        <v>80.30000000000291</v>
      </c>
      <c r="F39" s="31">
        <v>400.40000000000146</v>
      </c>
      <c r="G39" s="31">
        <v>1E+30</v>
      </c>
      <c r="H39" s="31">
        <v>80.30000000000291</v>
      </c>
    </row>
    <row r="40" spans="2:8" hidden="1" outlineLevel="1" x14ac:dyDescent="0.35">
      <c r="B40" s="31" t="s">
        <v>245</v>
      </c>
      <c r="C40" s="31" t="s">
        <v>246</v>
      </c>
      <c r="D40" s="31">
        <v>0</v>
      </c>
      <c r="E40" s="31">
        <v>658.59999999999991</v>
      </c>
      <c r="F40" s="31">
        <v>1081</v>
      </c>
      <c r="G40" s="31">
        <v>1E+30</v>
      </c>
      <c r="H40" s="31">
        <v>658.59999999999991</v>
      </c>
    </row>
    <row r="41" spans="2:8" hidden="1" outlineLevel="1" x14ac:dyDescent="0.35">
      <c r="B41" s="31" t="s">
        <v>247</v>
      </c>
      <c r="C41" s="31" t="s">
        <v>248</v>
      </c>
      <c r="D41" s="31">
        <v>0</v>
      </c>
      <c r="E41" s="31">
        <v>658.59999999999991</v>
      </c>
      <c r="F41" s="31">
        <v>1031.5</v>
      </c>
      <c r="G41" s="31">
        <v>1E+30</v>
      </c>
      <c r="H41" s="31">
        <v>658.59999999999991</v>
      </c>
    </row>
    <row r="42" spans="2:8" hidden="1" outlineLevel="1" x14ac:dyDescent="0.35">
      <c r="B42" s="31" t="s">
        <v>249</v>
      </c>
      <c r="C42" s="31" t="s">
        <v>250</v>
      </c>
      <c r="D42" s="31">
        <v>0</v>
      </c>
      <c r="E42" s="31">
        <v>127.59999999999843</v>
      </c>
      <c r="F42" s="31">
        <v>1027.0999999999985</v>
      </c>
      <c r="G42" s="31">
        <v>1E+30</v>
      </c>
      <c r="H42" s="31">
        <v>127.59999999999843</v>
      </c>
    </row>
    <row r="43" spans="2:8" hidden="1" outlineLevel="1" x14ac:dyDescent="0.35">
      <c r="B43" s="31" t="s">
        <v>251</v>
      </c>
      <c r="C43" s="31" t="s">
        <v>252</v>
      </c>
      <c r="D43" s="31">
        <v>0</v>
      </c>
      <c r="E43" s="31">
        <v>5.5</v>
      </c>
      <c r="F43" s="31">
        <v>212.29999999999927</v>
      </c>
      <c r="G43" s="31">
        <v>1E+30</v>
      </c>
      <c r="H43" s="31">
        <v>5.5</v>
      </c>
    </row>
    <row r="44" spans="2:8" hidden="1" outlineLevel="1" x14ac:dyDescent="0.35">
      <c r="B44" s="31" t="s">
        <v>253</v>
      </c>
      <c r="C44" s="31" t="s">
        <v>254</v>
      </c>
      <c r="D44" s="31">
        <v>0</v>
      </c>
      <c r="E44" s="31">
        <v>623.40000000000055</v>
      </c>
      <c r="F44" s="31">
        <v>1581.2000000000007</v>
      </c>
      <c r="G44" s="31">
        <v>1E+30</v>
      </c>
      <c r="H44" s="31">
        <v>623.40000000000055</v>
      </c>
    </row>
    <row r="45" spans="2:8" hidden="1" outlineLevel="1" x14ac:dyDescent="0.35">
      <c r="B45" s="31" t="s">
        <v>255</v>
      </c>
      <c r="C45" s="31" t="s">
        <v>256</v>
      </c>
      <c r="D45" s="31">
        <v>0</v>
      </c>
      <c r="E45" s="31">
        <v>6.6000000000021828</v>
      </c>
      <c r="F45" s="31">
        <v>317.90000000000146</v>
      </c>
      <c r="G45" s="31">
        <v>1E+30</v>
      </c>
      <c r="H45" s="31">
        <v>6.6000000000021828</v>
      </c>
    </row>
    <row r="46" spans="2:8" hidden="1" outlineLevel="1" x14ac:dyDescent="0.35">
      <c r="B46" s="31" t="s">
        <v>257</v>
      </c>
      <c r="C46" s="31" t="s">
        <v>258</v>
      </c>
      <c r="D46" s="31">
        <v>0</v>
      </c>
      <c r="E46" s="31">
        <v>5.5</v>
      </c>
      <c r="F46" s="31">
        <v>270.59999999999854</v>
      </c>
      <c r="G46" s="31">
        <v>1E+30</v>
      </c>
      <c r="H46" s="31">
        <v>5.5</v>
      </c>
    </row>
    <row r="47" spans="2:8" hidden="1" outlineLevel="1" x14ac:dyDescent="0.35">
      <c r="B47" s="31" t="s">
        <v>259</v>
      </c>
      <c r="C47" s="31" t="s">
        <v>260</v>
      </c>
      <c r="D47" s="31">
        <v>0</v>
      </c>
      <c r="E47" s="31">
        <v>57.200000000001637</v>
      </c>
      <c r="F47" s="31">
        <v>1085.4000000000015</v>
      </c>
      <c r="G47" s="31">
        <v>1E+30</v>
      </c>
      <c r="H47" s="31">
        <v>57.200000000001637</v>
      </c>
    </row>
    <row r="48" spans="2:8" hidden="1" outlineLevel="1" x14ac:dyDescent="0.35">
      <c r="B48" s="31" t="s">
        <v>261</v>
      </c>
      <c r="C48" s="31" t="s">
        <v>262</v>
      </c>
      <c r="D48" s="31">
        <v>0</v>
      </c>
      <c r="E48" s="31">
        <v>17.600000000002183</v>
      </c>
      <c r="F48" s="31">
        <v>420.20000000000073</v>
      </c>
      <c r="G48" s="31">
        <v>1E+30</v>
      </c>
      <c r="H48" s="31">
        <v>17.600000000002183</v>
      </c>
    </row>
    <row r="49" spans="1:8" hidden="1" outlineLevel="1" x14ac:dyDescent="0.35">
      <c r="B49" s="31" t="s">
        <v>263</v>
      </c>
      <c r="C49" s="31" t="s">
        <v>264</v>
      </c>
      <c r="D49" s="31">
        <v>0</v>
      </c>
      <c r="E49" s="31">
        <v>85.80000000000291</v>
      </c>
      <c r="F49" s="31">
        <v>405.90000000000146</v>
      </c>
      <c r="G49" s="31">
        <v>1E+30</v>
      </c>
      <c r="H49" s="31">
        <v>85.80000000000291</v>
      </c>
    </row>
    <row r="50" spans="1:8" hidden="1" outlineLevel="1" x14ac:dyDescent="0.35">
      <c r="B50" s="31" t="s">
        <v>265</v>
      </c>
      <c r="C50" s="31" t="s">
        <v>266</v>
      </c>
      <c r="D50" s="31">
        <v>0</v>
      </c>
      <c r="E50" s="31">
        <v>1366.7000000000021</v>
      </c>
      <c r="F50" s="31">
        <v>1789.1000000000022</v>
      </c>
      <c r="G50" s="31">
        <v>1E+30</v>
      </c>
      <c r="H50" s="31">
        <v>1366.7000000000021</v>
      </c>
    </row>
    <row r="51" spans="1:8" hidden="1" outlineLevel="1" x14ac:dyDescent="0.35">
      <c r="B51" s="31" t="s">
        <v>267</v>
      </c>
      <c r="C51" s="31" t="s">
        <v>268</v>
      </c>
      <c r="D51" s="31">
        <v>0</v>
      </c>
      <c r="E51" s="31">
        <v>1366.6999999999985</v>
      </c>
      <c r="F51" s="31">
        <v>1739.5999999999985</v>
      </c>
      <c r="G51" s="31">
        <v>1E+30</v>
      </c>
      <c r="H51" s="31">
        <v>1366.6999999999985</v>
      </c>
    </row>
    <row r="52" spans="1:8" hidden="1" outlineLevel="1" x14ac:dyDescent="0.35">
      <c r="B52" s="31" t="s">
        <v>269</v>
      </c>
      <c r="C52" s="31" t="s">
        <v>270</v>
      </c>
      <c r="D52" s="31">
        <v>0</v>
      </c>
      <c r="E52" s="31">
        <v>609.09999999999843</v>
      </c>
      <c r="F52" s="31">
        <v>1508.5999999999985</v>
      </c>
      <c r="G52" s="31">
        <v>1E+30</v>
      </c>
      <c r="H52" s="31">
        <v>609.09999999999843</v>
      </c>
    </row>
    <row r="53" spans="1:8" hidden="1" outlineLevel="1" x14ac:dyDescent="0.35">
      <c r="B53" s="31" t="s">
        <v>271</v>
      </c>
      <c r="C53" s="31" t="s">
        <v>272</v>
      </c>
      <c r="D53" s="31">
        <v>0</v>
      </c>
      <c r="E53" s="31">
        <v>656.39999999999782</v>
      </c>
      <c r="F53" s="31">
        <v>863.19999999999709</v>
      </c>
      <c r="G53" s="31">
        <v>1E+30</v>
      </c>
      <c r="H53" s="31">
        <v>656.39999999999782</v>
      </c>
    </row>
    <row r="54" spans="1:8" hidden="1" outlineLevel="1" x14ac:dyDescent="0.35">
      <c r="B54" s="31" t="s">
        <v>273</v>
      </c>
      <c r="C54" s="31" t="s">
        <v>274</v>
      </c>
      <c r="D54" s="31">
        <v>0</v>
      </c>
      <c r="E54" s="31">
        <v>698.19999999999982</v>
      </c>
      <c r="F54" s="31">
        <v>1656</v>
      </c>
      <c r="G54" s="31">
        <v>1E+30</v>
      </c>
      <c r="H54" s="31">
        <v>698.19999999999982</v>
      </c>
    </row>
    <row r="55" spans="1:8" hidden="1" outlineLevel="1" x14ac:dyDescent="0.35">
      <c r="B55" s="31" t="s">
        <v>275</v>
      </c>
      <c r="C55" s="31" t="s">
        <v>276</v>
      </c>
      <c r="D55" s="31">
        <v>0</v>
      </c>
      <c r="E55" s="31">
        <v>511.20000000000073</v>
      </c>
      <c r="F55" s="31">
        <v>822.5</v>
      </c>
      <c r="G55" s="31">
        <v>1E+30</v>
      </c>
      <c r="H55" s="31">
        <v>511.20000000000073</v>
      </c>
    </row>
    <row r="56" spans="1:8" hidden="1" outlineLevel="1" x14ac:dyDescent="0.35">
      <c r="B56" s="31" t="s">
        <v>277</v>
      </c>
      <c r="C56" s="31" t="s">
        <v>278</v>
      </c>
      <c r="D56" s="31">
        <v>0</v>
      </c>
      <c r="E56" s="31">
        <v>145.20000000000437</v>
      </c>
      <c r="F56" s="31">
        <v>410.30000000000291</v>
      </c>
      <c r="G56" s="31">
        <v>1E+30</v>
      </c>
      <c r="H56" s="31">
        <v>145.20000000000437</v>
      </c>
    </row>
    <row r="57" spans="1:8" hidden="1" outlineLevel="1" x14ac:dyDescent="0.35">
      <c r="B57" s="31" t="s">
        <v>279</v>
      </c>
      <c r="C57" s="31" t="s">
        <v>280</v>
      </c>
      <c r="D57" s="31">
        <v>0</v>
      </c>
      <c r="E57" s="31">
        <v>130.89999999999873</v>
      </c>
      <c r="F57" s="31">
        <v>1159.0999999999985</v>
      </c>
      <c r="G57" s="31">
        <v>1E+30</v>
      </c>
      <c r="H57" s="31">
        <v>130.89999999999873</v>
      </c>
    </row>
    <row r="58" spans="1:8" hidden="1" outlineLevel="1" x14ac:dyDescent="0.35">
      <c r="B58" s="31" t="s">
        <v>281</v>
      </c>
      <c r="C58" s="31" t="s">
        <v>282</v>
      </c>
      <c r="D58" s="31">
        <v>131</v>
      </c>
      <c r="E58" s="31">
        <v>0</v>
      </c>
      <c r="F58" s="31">
        <v>402.59999999999854</v>
      </c>
      <c r="G58" s="31">
        <v>1.1000000000021828</v>
      </c>
      <c r="H58" s="31">
        <v>29.699999999998454</v>
      </c>
    </row>
    <row r="59" spans="1:8" ht="15" hidden="1" outlineLevel="1" thickBot="1" x14ac:dyDescent="0.4">
      <c r="B59" s="29" t="s">
        <v>283</v>
      </c>
      <c r="C59" s="29" t="s">
        <v>284</v>
      </c>
      <c r="D59" s="29">
        <v>49</v>
      </c>
      <c r="E59" s="29">
        <v>0</v>
      </c>
      <c r="F59" s="29">
        <v>320.09999999999854</v>
      </c>
      <c r="G59" s="29">
        <v>80.30000000000291</v>
      </c>
      <c r="H59" s="29">
        <v>1E+30</v>
      </c>
    </row>
    <row r="60" spans="1:8" collapsed="1" x14ac:dyDescent="0.35"/>
    <row r="62" spans="1:8" ht="15" thickBot="1" x14ac:dyDescent="0.4">
      <c r="A62" t="s">
        <v>53</v>
      </c>
    </row>
    <row r="63" spans="1:8" x14ac:dyDescent="0.35">
      <c r="B63" s="35"/>
      <c r="C63" s="35"/>
      <c r="D63" s="35" t="s">
        <v>79</v>
      </c>
      <c r="E63" s="35" t="s">
        <v>88</v>
      </c>
      <c r="F63" s="35" t="s">
        <v>90</v>
      </c>
      <c r="G63" s="35" t="s">
        <v>85</v>
      </c>
      <c r="H63" s="35" t="s">
        <v>85</v>
      </c>
    </row>
    <row r="64" spans="1:8" ht="15" thickBot="1" x14ac:dyDescent="0.4">
      <c r="B64" s="36" t="s">
        <v>47</v>
      </c>
      <c r="C64" s="36" t="s">
        <v>48</v>
      </c>
      <c r="D64" s="36" t="s">
        <v>80</v>
      </c>
      <c r="E64" s="36" t="s">
        <v>89</v>
      </c>
      <c r="F64" s="36" t="s">
        <v>91</v>
      </c>
      <c r="G64" s="36" t="s">
        <v>86</v>
      </c>
      <c r="H64" s="36" t="s">
        <v>87</v>
      </c>
    </row>
    <row r="65" spans="2:8" x14ac:dyDescent="0.35">
      <c r="B65" s="31" t="s">
        <v>285</v>
      </c>
      <c r="C65" s="31" t="s">
        <v>286</v>
      </c>
      <c r="D65" s="31">
        <v>80</v>
      </c>
      <c r="E65" s="31">
        <v>0</v>
      </c>
      <c r="F65" s="31">
        <v>104</v>
      </c>
      <c r="G65" s="31">
        <v>1E+30</v>
      </c>
      <c r="H65" s="31">
        <v>24</v>
      </c>
    </row>
    <row r="66" spans="2:8" x14ac:dyDescent="0.35">
      <c r="B66" s="31" t="s">
        <v>285</v>
      </c>
      <c r="C66" s="31" t="s">
        <v>286</v>
      </c>
      <c r="D66" s="31">
        <v>80</v>
      </c>
      <c r="E66" s="31">
        <v>2.4750000000001933</v>
      </c>
      <c r="F66" s="31">
        <v>80</v>
      </c>
      <c r="G66" s="31">
        <v>24</v>
      </c>
      <c r="H66" s="31">
        <v>80</v>
      </c>
    </row>
    <row r="67" spans="2:8" x14ac:dyDescent="0.35">
      <c r="B67" s="31" t="s">
        <v>289</v>
      </c>
      <c r="C67" s="31" t="s">
        <v>290</v>
      </c>
      <c r="D67" s="31">
        <v>16</v>
      </c>
      <c r="E67" s="31">
        <v>-3.7124999999998067</v>
      </c>
      <c r="F67" s="31">
        <v>16</v>
      </c>
      <c r="G67" s="31">
        <v>128</v>
      </c>
      <c r="H67" s="31">
        <v>0</v>
      </c>
    </row>
    <row r="68" spans="2:8" x14ac:dyDescent="0.35">
      <c r="B68" s="31" t="s">
        <v>289</v>
      </c>
      <c r="C68" s="31" t="s">
        <v>290</v>
      </c>
      <c r="D68" s="31">
        <v>16</v>
      </c>
      <c r="E68" s="31">
        <v>0</v>
      </c>
      <c r="F68" s="31">
        <v>16</v>
      </c>
      <c r="G68" s="31">
        <v>0</v>
      </c>
      <c r="H68" s="31">
        <v>1E+30</v>
      </c>
    </row>
    <row r="69" spans="2:8" x14ac:dyDescent="0.35">
      <c r="B69" s="31" t="s">
        <v>293</v>
      </c>
      <c r="C69" s="31" t="s">
        <v>294</v>
      </c>
      <c r="D69" s="31">
        <v>16</v>
      </c>
      <c r="E69" s="31">
        <v>0</v>
      </c>
      <c r="F69" s="31">
        <v>16</v>
      </c>
      <c r="G69" s="31">
        <v>1E+30</v>
      </c>
      <c r="H69" s="31">
        <v>0</v>
      </c>
    </row>
    <row r="70" spans="2:8" x14ac:dyDescent="0.35">
      <c r="B70" s="31" t="s">
        <v>293</v>
      </c>
      <c r="C70" s="31" t="s">
        <v>294</v>
      </c>
      <c r="D70" s="31">
        <v>16</v>
      </c>
      <c r="E70" s="31">
        <v>62.112500000000196</v>
      </c>
      <c r="F70" s="31">
        <v>16</v>
      </c>
      <c r="G70" s="31">
        <v>0</v>
      </c>
      <c r="H70" s="31">
        <v>16</v>
      </c>
    </row>
    <row r="71" spans="2:8" x14ac:dyDescent="0.35">
      <c r="B71" s="31" t="s">
        <v>297</v>
      </c>
      <c r="C71" s="31" t="s">
        <v>298</v>
      </c>
      <c r="D71" s="31">
        <v>816</v>
      </c>
      <c r="E71" s="31">
        <v>-24.474999999999909</v>
      </c>
      <c r="F71" s="31">
        <v>816</v>
      </c>
      <c r="G71" s="31">
        <v>128</v>
      </c>
      <c r="H71" s="31">
        <v>272</v>
      </c>
    </row>
    <row r="72" spans="2:8" x14ac:dyDescent="0.35">
      <c r="B72" s="31" t="s">
        <v>297</v>
      </c>
      <c r="C72" s="31" t="s">
        <v>298</v>
      </c>
      <c r="D72" s="31">
        <v>816</v>
      </c>
      <c r="E72" s="31">
        <v>0</v>
      </c>
      <c r="F72" s="31">
        <v>544</v>
      </c>
      <c r="G72" s="31">
        <v>272</v>
      </c>
      <c r="H72" s="31">
        <v>1E+30</v>
      </c>
    </row>
    <row r="73" spans="2:8" x14ac:dyDescent="0.35">
      <c r="B73" s="31" t="s">
        <v>301</v>
      </c>
      <c r="C73" s="31" t="s">
        <v>302</v>
      </c>
      <c r="D73" s="31">
        <v>64</v>
      </c>
      <c r="E73" s="31">
        <v>0</v>
      </c>
      <c r="F73" s="31">
        <v>80</v>
      </c>
      <c r="G73" s="31">
        <v>1E+30</v>
      </c>
      <c r="H73" s="31">
        <v>16</v>
      </c>
    </row>
    <row r="74" spans="2:8" x14ac:dyDescent="0.35">
      <c r="B74" s="31" t="s">
        <v>301</v>
      </c>
      <c r="C74" s="31" t="s">
        <v>302</v>
      </c>
      <c r="D74" s="31">
        <v>64</v>
      </c>
      <c r="E74" s="31">
        <v>69.400000000000205</v>
      </c>
      <c r="F74" s="31">
        <v>64</v>
      </c>
      <c r="G74" s="31">
        <v>16</v>
      </c>
      <c r="H74" s="31">
        <v>64</v>
      </c>
    </row>
    <row r="75" spans="2:8" x14ac:dyDescent="0.35">
      <c r="B75" s="31" t="s">
        <v>305</v>
      </c>
      <c r="C75" s="31" t="s">
        <v>306</v>
      </c>
      <c r="D75" s="31">
        <v>240</v>
      </c>
      <c r="E75" s="31">
        <v>-11.412499999999909</v>
      </c>
      <c r="F75" s="31">
        <v>240</v>
      </c>
      <c r="G75" s="31">
        <v>128</v>
      </c>
      <c r="H75" s="31">
        <v>48</v>
      </c>
    </row>
    <row r="76" spans="2:8" x14ac:dyDescent="0.35">
      <c r="B76" s="31" t="s">
        <v>305</v>
      </c>
      <c r="C76" s="31" t="s">
        <v>306</v>
      </c>
      <c r="D76" s="31">
        <v>240</v>
      </c>
      <c r="E76" s="31">
        <v>0</v>
      </c>
      <c r="F76" s="31">
        <v>192</v>
      </c>
      <c r="G76" s="31">
        <v>48</v>
      </c>
      <c r="H76" s="31">
        <v>1E+30</v>
      </c>
    </row>
    <row r="77" spans="2:8" x14ac:dyDescent="0.35">
      <c r="B77" s="31" t="s">
        <v>309</v>
      </c>
      <c r="C77" s="31" t="s">
        <v>310</v>
      </c>
      <c r="D77" s="31">
        <v>144</v>
      </c>
      <c r="E77" s="31">
        <v>-17.1875</v>
      </c>
      <c r="F77" s="31">
        <v>144</v>
      </c>
      <c r="G77" s="31">
        <v>128</v>
      </c>
      <c r="H77" s="31">
        <v>24</v>
      </c>
    </row>
    <row r="78" spans="2:8" x14ac:dyDescent="0.35">
      <c r="B78" s="31" t="s">
        <v>309</v>
      </c>
      <c r="C78" s="31" t="s">
        <v>310</v>
      </c>
      <c r="D78" s="31">
        <v>144</v>
      </c>
      <c r="E78" s="31">
        <v>0</v>
      </c>
      <c r="F78" s="31">
        <v>120</v>
      </c>
      <c r="G78" s="31">
        <v>24</v>
      </c>
      <c r="H78" s="31">
        <v>1E+30</v>
      </c>
    </row>
    <row r="79" spans="2:8" x14ac:dyDescent="0.35">
      <c r="B79" s="31" t="s">
        <v>313</v>
      </c>
      <c r="C79" s="31" t="s">
        <v>314</v>
      </c>
      <c r="D79" s="31">
        <v>200</v>
      </c>
      <c r="E79" s="31">
        <v>0</v>
      </c>
      <c r="F79" s="31">
        <v>240</v>
      </c>
      <c r="G79" s="31">
        <v>1E+30</v>
      </c>
      <c r="H79" s="31">
        <v>40</v>
      </c>
    </row>
    <row r="80" spans="2:8" x14ac:dyDescent="0.35">
      <c r="B80" s="31" t="s">
        <v>313</v>
      </c>
      <c r="C80" s="31" t="s">
        <v>314</v>
      </c>
      <c r="D80" s="31">
        <v>200</v>
      </c>
      <c r="E80" s="31">
        <v>78.200000000000159</v>
      </c>
      <c r="F80" s="31">
        <v>200</v>
      </c>
      <c r="G80" s="31">
        <v>40</v>
      </c>
      <c r="H80" s="31">
        <v>200</v>
      </c>
    </row>
    <row r="81" spans="2:8" x14ac:dyDescent="0.35">
      <c r="B81" s="31" t="s">
        <v>317</v>
      </c>
      <c r="C81" s="31" t="s">
        <v>318</v>
      </c>
      <c r="D81" s="31">
        <v>1048</v>
      </c>
      <c r="E81" s="31">
        <v>0</v>
      </c>
      <c r="F81" s="31">
        <v>1656</v>
      </c>
      <c r="G81" s="31">
        <v>1E+30</v>
      </c>
      <c r="H81" s="31">
        <v>608</v>
      </c>
    </row>
    <row r="82" spans="2:8" x14ac:dyDescent="0.35">
      <c r="B82" s="31" t="s">
        <v>317</v>
      </c>
      <c r="C82" s="31" t="s">
        <v>318</v>
      </c>
      <c r="D82" s="31">
        <v>1048</v>
      </c>
      <c r="E82" s="31">
        <v>0</v>
      </c>
      <c r="F82" s="31">
        <v>920</v>
      </c>
      <c r="G82" s="31">
        <v>128</v>
      </c>
      <c r="H82" s="31">
        <v>1E+30</v>
      </c>
    </row>
    <row r="83" spans="2:8" x14ac:dyDescent="0.35">
      <c r="B83" s="31" t="s">
        <v>321</v>
      </c>
      <c r="C83" s="31" t="s">
        <v>322</v>
      </c>
      <c r="D83" s="31">
        <v>392</v>
      </c>
      <c r="E83" s="31">
        <v>-10.3125</v>
      </c>
      <c r="F83" s="31">
        <v>392</v>
      </c>
      <c r="G83" s="31">
        <v>128</v>
      </c>
      <c r="H83" s="31">
        <v>112</v>
      </c>
    </row>
    <row r="84" spans="2:8" x14ac:dyDescent="0.35">
      <c r="B84" s="31" t="s">
        <v>321</v>
      </c>
      <c r="C84" s="31" t="s">
        <v>322</v>
      </c>
      <c r="D84" s="31">
        <v>392</v>
      </c>
      <c r="E84" s="31">
        <v>0</v>
      </c>
      <c r="F84" s="31">
        <v>280</v>
      </c>
      <c r="G84" s="31">
        <v>112</v>
      </c>
      <c r="H84" s="31">
        <v>1E+30</v>
      </c>
    </row>
    <row r="85" spans="2:8" ht="15" thickBot="1" x14ac:dyDescent="0.4">
      <c r="B85" s="29" t="s">
        <v>348</v>
      </c>
      <c r="C85" s="29" t="s">
        <v>349</v>
      </c>
      <c r="D85" s="29">
        <v>3016</v>
      </c>
      <c r="E85" s="29">
        <v>50.324999999999818</v>
      </c>
      <c r="F85" s="29">
        <v>3016</v>
      </c>
      <c r="G85" s="29">
        <v>608</v>
      </c>
      <c r="H85" s="29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L22"/>
  <sheetViews>
    <sheetView topLeftCell="C1" workbookViewId="0">
      <selection activeCell="C17" sqref="C17"/>
    </sheetView>
  </sheetViews>
  <sheetFormatPr defaultRowHeight="14.5" x14ac:dyDescent="0.35"/>
  <cols>
    <col min="2" max="2" width="37.1796875" bestFit="1" customWidth="1"/>
    <col min="3" max="3" width="25" bestFit="1" customWidth="1"/>
    <col min="4" max="4" width="28.453125" bestFit="1" customWidth="1"/>
    <col min="5" max="5" width="26.81640625" customWidth="1"/>
    <col min="6" max="6" width="20.36328125" customWidth="1"/>
    <col min="7" max="7" width="23.08984375" customWidth="1"/>
    <col min="8" max="8" width="10.81640625" bestFit="1" customWidth="1"/>
    <col min="12" max="12" width="28.1796875" customWidth="1"/>
  </cols>
  <sheetData>
    <row r="1" spans="2:8" ht="15" thickBot="1" x14ac:dyDescent="0.4"/>
    <row r="2" spans="2:8" ht="15" thickBot="1" x14ac:dyDescent="0.4">
      <c r="B2" s="41" t="s">
        <v>32</v>
      </c>
      <c r="C2" s="42"/>
      <c r="D2" s="45"/>
      <c r="E2" s="44" t="s">
        <v>34</v>
      </c>
      <c r="F2" s="42"/>
      <c r="G2" s="42"/>
      <c r="H2" s="43"/>
    </row>
    <row r="3" spans="2:8" ht="29.5" thickTop="1" x14ac:dyDescent="0.35">
      <c r="B3" s="4" t="s">
        <v>1</v>
      </c>
      <c r="C3" s="5" t="s">
        <v>2</v>
      </c>
      <c r="D3" s="17" t="s">
        <v>31</v>
      </c>
      <c r="E3" s="5" t="s">
        <v>101</v>
      </c>
      <c r="F3" s="5" t="s">
        <v>100</v>
      </c>
      <c r="G3" s="5" t="s">
        <v>33</v>
      </c>
      <c r="H3" s="6" t="s">
        <v>35</v>
      </c>
    </row>
    <row r="4" spans="2:8" x14ac:dyDescent="0.35">
      <c r="B4" s="4" t="s">
        <v>6</v>
      </c>
      <c r="C4" s="1">
        <v>600</v>
      </c>
      <c r="D4" s="18">
        <v>40000</v>
      </c>
      <c r="E4" s="16">
        <v>1700</v>
      </c>
      <c r="F4" s="1">
        <f t="shared" ref="F4:F10" si="0">C4+E4</f>
        <v>2300</v>
      </c>
      <c r="G4" s="24">
        <f>E4/100</f>
        <v>17</v>
      </c>
      <c r="H4" s="21">
        <f t="shared" ref="H4:H10" si="1">G4*D4</f>
        <v>680000</v>
      </c>
    </row>
    <row r="5" spans="2:8" x14ac:dyDescent="0.35">
      <c r="B5" s="4" t="s">
        <v>7</v>
      </c>
      <c r="C5" s="1">
        <v>300</v>
      </c>
      <c r="D5" s="18">
        <v>2000</v>
      </c>
      <c r="E5" s="16">
        <v>0</v>
      </c>
      <c r="F5" s="1">
        <f t="shared" si="0"/>
        <v>300</v>
      </c>
      <c r="G5" s="24">
        <f t="shared" ref="G5:G10" si="2">E5/100</f>
        <v>0</v>
      </c>
      <c r="H5" s="21">
        <f t="shared" si="1"/>
        <v>0</v>
      </c>
    </row>
    <row r="6" spans="2:8" x14ac:dyDescent="0.35">
      <c r="B6" s="4" t="s">
        <v>8</v>
      </c>
      <c r="C6" s="1">
        <v>300</v>
      </c>
      <c r="D6" s="18">
        <v>16000</v>
      </c>
      <c r="E6" s="16">
        <v>0</v>
      </c>
      <c r="F6" s="1">
        <f t="shared" si="0"/>
        <v>300</v>
      </c>
      <c r="G6" s="24">
        <f t="shared" si="2"/>
        <v>0</v>
      </c>
      <c r="H6" s="21">
        <f t="shared" si="1"/>
        <v>0</v>
      </c>
    </row>
    <row r="7" spans="2:8" x14ac:dyDescent="0.35">
      <c r="B7" s="4" t="s">
        <v>9</v>
      </c>
      <c r="C7" s="1">
        <v>400</v>
      </c>
      <c r="D7" s="18">
        <v>15000</v>
      </c>
      <c r="E7" s="16">
        <v>200</v>
      </c>
      <c r="F7" s="1">
        <f t="shared" si="0"/>
        <v>600</v>
      </c>
      <c r="G7" s="24">
        <f t="shared" si="2"/>
        <v>2</v>
      </c>
      <c r="H7" s="21">
        <f t="shared" si="1"/>
        <v>30000</v>
      </c>
    </row>
    <row r="8" spans="2:8" x14ac:dyDescent="0.35">
      <c r="B8" s="4" t="s">
        <v>10</v>
      </c>
      <c r="C8" s="1">
        <v>200</v>
      </c>
      <c r="D8" s="18">
        <v>3000</v>
      </c>
      <c r="E8" s="16">
        <v>0</v>
      </c>
      <c r="F8" s="1">
        <f t="shared" si="0"/>
        <v>200</v>
      </c>
      <c r="G8" s="24">
        <f t="shared" si="2"/>
        <v>0</v>
      </c>
      <c r="H8" s="21">
        <f t="shared" si="1"/>
        <v>0</v>
      </c>
    </row>
    <row r="9" spans="2:8" x14ac:dyDescent="0.35">
      <c r="B9" s="4" t="s">
        <v>11</v>
      </c>
      <c r="C9" s="1">
        <v>200</v>
      </c>
      <c r="D9" s="18">
        <v>1000</v>
      </c>
      <c r="E9" s="16">
        <v>0</v>
      </c>
      <c r="F9" s="1">
        <f t="shared" si="0"/>
        <v>200</v>
      </c>
      <c r="G9" s="24">
        <f t="shared" si="2"/>
        <v>0</v>
      </c>
      <c r="H9" s="21">
        <f t="shared" si="1"/>
        <v>0</v>
      </c>
    </row>
    <row r="10" spans="2:8" ht="15" thickBot="1" x14ac:dyDescent="0.4">
      <c r="B10" s="7" t="s">
        <v>12</v>
      </c>
      <c r="C10" s="8">
        <v>100</v>
      </c>
      <c r="D10" s="27">
        <v>-18000</v>
      </c>
      <c r="E10" s="25">
        <v>0</v>
      </c>
      <c r="F10" s="8">
        <f t="shared" si="0"/>
        <v>100</v>
      </c>
      <c r="G10" s="26">
        <f t="shared" si="2"/>
        <v>0</v>
      </c>
      <c r="H10" s="23">
        <f t="shared" si="1"/>
        <v>0</v>
      </c>
    </row>
    <row r="11" spans="2:8" ht="18.5" x14ac:dyDescent="0.45">
      <c r="C11" s="1"/>
      <c r="D11" s="1"/>
      <c r="E11" s="1"/>
      <c r="G11" s="28" t="s">
        <v>36</v>
      </c>
      <c r="H11" s="16">
        <f>SUM(H4:H10)</f>
        <v>710000</v>
      </c>
    </row>
    <row r="13" spans="2:8" ht="18.5" x14ac:dyDescent="0.45">
      <c r="B13" s="14" t="s">
        <v>13</v>
      </c>
      <c r="E13" s="14" t="s">
        <v>13</v>
      </c>
    </row>
    <row r="14" spans="2:8" ht="15.5" x14ac:dyDescent="0.35">
      <c r="B14" s="13" t="s">
        <v>14</v>
      </c>
      <c r="E14" s="13" t="s">
        <v>14</v>
      </c>
    </row>
    <row r="15" spans="2:8" x14ac:dyDescent="0.35">
      <c r="B15" t="s">
        <v>15</v>
      </c>
      <c r="C15" s="1">
        <f>SUM(F4:F5)</f>
        <v>2600</v>
      </c>
      <c r="D15" s="3" t="s">
        <v>16</v>
      </c>
      <c r="E15" s="1">
        <v>1200</v>
      </c>
      <c r="F15" s="40" t="s">
        <v>17</v>
      </c>
      <c r="G15" s="40"/>
      <c r="H15" s="40"/>
    </row>
    <row r="16" spans="2:8" x14ac:dyDescent="0.35">
      <c r="B16" t="s">
        <v>18</v>
      </c>
      <c r="C16" s="1">
        <f>SUM(F7:F9)</f>
        <v>1000</v>
      </c>
      <c r="D16" s="3" t="s">
        <v>16</v>
      </c>
      <c r="E16" s="1">
        <v>1000</v>
      </c>
      <c r="F16" s="40" t="s">
        <v>19</v>
      </c>
      <c r="G16" s="40"/>
      <c r="H16" s="40"/>
    </row>
    <row r="17" spans="2:12" x14ac:dyDescent="0.35">
      <c r="B17" t="s">
        <v>20</v>
      </c>
      <c r="C17" s="1">
        <f>SUM(F4:F10)</f>
        <v>4000</v>
      </c>
      <c r="D17" s="3" t="s">
        <v>21</v>
      </c>
      <c r="E17" s="1">
        <v>4000</v>
      </c>
      <c r="F17" s="40" t="s">
        <v>22</v>
      </c>
      <c r="G17" s="40"/>
      <c r="H17" s="40"/>
      <c r="I17" s="40"/>
      <c r="J17" s="40"/>
      <c r="K17" s="40"/>
      <c r="L17" s="40"/>
    </row>
    <row r="19" spans="2:12" ht="18.5" x14ac:dyDescent="0.45">
      <c r="B19" s="14"/>
      <c r="E19" s="13"/>
    </row>
    <row r="20" spans="2:12" x14ac:dyDescent="0.35">
      <c r="C20" s="2"/>
      <c r="E20" s="40"/>
      <c r="F20" s="40"/>
      <c r="G20" s="40"/>
    </row>
    <row r="21" spans="2:12" x14ac:dyDescent="0.35">
      <c r="C21" s="2"/>
      <c r="E21" s="40"/>
      <c r="F21" s="40"/>
      <c r="G21" s="40"/>
    </row>
    <row r="22" spans="2:12" ht="15.5" x14ac:dyDescent="0.35">
      <c r="B22" s="13"/>
      <c r="C22" s="2"/>
      <c r="E22" s="40"/>
      <c r="F22" s="40"/>
    </row>
  </sheetData>
  <scenarios current="0">
    <scenario name="Case study 1 LP solution" count="7" user="Nicklin" comment="Created by Nicklin on 5/25/2023">
      <inputCells r="F4" val="2300" numFmtId="6"/>
      <inputCells r="F5" val="300" numFmtId="6"/>
      <inputCells r="F6" val="300" numFmtId="6"/>
      <inputCells r="F7" val="600" numFmtId="6"/>
      <inputCells r="F8" val="200" numFmtId="6"/>
      <inputCells r="F9" val="200" numFmtId="6"/>
      <inputCells r="F10" val="100" numFmtId="6"/>
    </scenario>
  </scenarios>
  <mergeCells count="8">
    <mergeCell ref="E20:G20"/>
    <mergeCell ref="E21:G21"/>
    <mergeCell ref="E22:F22"/>
    <mergeCell ref="E2:H2"/>
    <mergeCell ref="B2:D2"/>
    <mergeCell ref="F15:H15"/>
    <mergeCell ref="F16:H16"/>
    <mergeCell ref="F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G34"/>
  <sheetViews>
    <sheetView showGridLines="0" topLeftCell="A12" workbookViewId="0"/>
  </sheetViews>
  <sheetFormatPr defaultRowHeight="14.5" outlineLevelRow="1" x14ac:dyDescent="0.35"/>
  <cols>
    <col min="1" max="1" width="2.1796875" customWidth="1"/>
    <col min="2" max="2" width="5.90625" bestFit="1" customWidth="1"/>
    <col min="3" max="3" width="56.90625" bestFit="1" customWidth="1"/>
    <col min="4" max="4" width="12.453125" bestFit="1" customWidth="1"/>
    <col min="5" max="5" width="13" bestFit="1" customWidth="1"/>
    <col min="6" max="6" width="10.453125" bestFit="1" customWidth="1"/>
    <col min="7" max="7" width="6.26953125" bestFit="1" customWidth="1"/>
  </cols>
  <sheetData>
    <row r="1" spans="1:5" x14ac:dyDescent="0.35">
      <c r="A1" s="12" t="s">
        <v>37</v>
      </c>
    </row>
    <row r="2" spans="1:5" x14ac:dyDescent="0.35">
      <c r="A2" s="12" t="s">
        <v>38</v>
      </c>
    </row>
    <row r="3" spans="1:5" x14ac:dyDescent="0.35">
      <c r="A3" s="12" t="s">
        <v>110</v>
      </c>
    </row>
    <row r="4" spans="1:5" x14ac:dyDescent="0.35">
      <c r="A4" s="12" t="s">
        <v>39</v>
      </c>
    </row>
    <row r="5" spans="1:5" x14ac:dyDescent="0.35">
      <c r="A5" s="12" t="s">
        <v>40</v>
      </c>
    </row>
    <row r="6" spans="1:5" hidden="1" outlineLevel="1" x14ac:dyDescent="0.35">
      <c r="A6" s="12"/>
      <c r="B6" t="s">
        <v>41</v>
      </c>
    </row>
    <row r="7" spans="1:5" hidden="1" outlineLevel="1" x14ac:dyDescent="0.35">
      <c r="A7" s="12"/>
      <c r="B7" t="s">
        <v>93</v>
      </c>
    </row>
    <row r="8" spans="1:5" hidden="1" outlineLevel="1" x14ac:dyDescent="0.35">
      <c r="A8" s="12"/>
      <c r="B8" t="s">
        <v>42</v>
      </c>
    </row>
    <row r="9" spans="1:5" collapsed="1" x14ac:dyDescent="0.35">
      <c r="A9" s="12" t="s">
        <v>43</v>
      </c>
    </row>
    <row r="10" spans="1:5" hidden="1" outlineLevel="1" x14ac:dyDescent="0.35">
      <c r="B10" t="s">
        <v>44</v>
      </c>
    </row>
    <row r="11" spans="1:5" hidden="1" outlineLevel="1" x14ac:dyDescent="0.35">
      <c r="B11" t="s">
        <v>45</v>
      </c>
    </row>
    <row r="12" spans="1:5" collapsed="1" x14ac:dyDescent="0.35"/>
    <row r="14" spans="1:5" ht="15" thickBot="1" x14ac:dyDescent="0.4">
      <c r="A14" t="s">
        <v>46</v>
      </c>
    </row>
    <row r="15" spans="1:5" ht="15" thickBot="1" x14ac:dyDescent="0.4">
      <c r="B15" s="30" t="s">
        <v>47</v>
      </c>
      <c r="C15" s="30" t="s">
        <v>48</v>
      </c>
      <c r="D15" s="30" t="s">
        <v>49</v>
      </c>
      <c r="E15" s="30" t="s">
        <v>50</v>
      </c>
    </row>
    <row r="16" spans="1:5" ht="15" thickBot="1" x14ac:dyDescent="0.4">
      <c r="B16" s="29" t="s">
        <v>102</v>
      </c>
      <c r="C16" s="29" t="s">
        <v>58</v>
      </c>
      <c r="D16" s="32">
        <v>710000</v>
      </c>
      <c r="E16" s="32">
        <v>710000</v>
      </c>
    </row>
    <row r="19" spans="1:7" ht="15" thickBot="1" x14ac:dyDescent="0.4">
      <c r="A19" t="s">
        <v>51</v>
      </c>
    </row>
    <row r="20" spans="1:7" ht="15" thickBot="1" x14ac:dyDescent="0.4">
      <c r="B20" s="30" t="s">
        <v>47</v>
      </c>
      <c r="C20" s="30" t="s">
        <v>48</v>
      </c>
      <c r="D20" s="30" t="s">
        <v>49</v>
      </c>
      <c r="E20" s="30" t="s">
        <v>50</v>
      </c>
      <c r="F20" s="30" t="s">
        <v>52</v>
      </c>
    </row>
    <row r="21" spans="1:7" x14ac:dyDescent="0.35">
      <c r="B21" s="31" t="s">
        <v>59</v>
      </c>
      <c r="C21" s="31" t="s">
        <v>103</v>
      </c>
      <c r="D21" s="39">
        <v>1700</v>
      </c>
      <c r="E21" s="39">
        <v>1700</v>
      </c>
      <c r="F21" s="31" t="s">
        <v>60</v>
      </c>
    </row>
    <row r="22" spans="1:7" x14ac:dyDescent="0.35">
      <c r="B22" s="31" t="s">
        <v>61</v>
      </c>
      <c r="C22" s="31" t="s">
        <v>104</v>
      </c>
      <c r="D22" s="39">
        <v>0</v>
      </c>
      <c r="E22" s="39">
        <v>0</v>
      </c>
      <c r="F22" s="31" t="s">
        <v>60</v>
      </c>
    </row>
    <row r="23" spans="1:7" x14ac:dyDescent="0.35">
      <c r="B23" s="31" t="s">
        <v>62</v>
      </c>
      <c r="C23" s="31" t="s">
        <v>105</v>
      </c>
      <c r="D23" s="39">
        <v>0</v>
      </c>
      <c r="E23" s="39">
        <v>0</v>
      </c>
      <c r="F23" s="31" t="s">
        <v>60</v>
      </c>
    </row>
    <row r="24" spans="1:7" x14ac:dyDescent="0.35">
      <c r="B24" s="31" t="s">
        <v>63</v>
      </c>
      <c r="C24" s="31" t="s">
        <v>106</v>
      </c>
      <c r="D24" s="39">
        <v>200</v>
      </c>
      <c r="E24" s="39">
        <v>200</v>
      </c>
      <c r="F24" s="31" t="s">
        <v>60</v>
      </c>
    </row>
    <row r="25" spans="1:7" x14ac:dyDescent="0.35">
      <c r="B25" s="31" t="s">
        <v>64</v>
      </c>
      <c r="C25" s="31" t="s">
        <v>107</v>
      </c>
      <c r="D25" s="39">
        <v>0</v>
      </c>
      <c r="E25" s="39">
        <v>0</v>
      </c>
      <c r="F25" s="31" t="s">
        <v>60</v>
      </c>
    </row>
    <row r="26" spans="1:7" x14ac:dyDescent="0.35">
      <c r="B26" s="31" t="s">
        <v>65</v>
      </c>
      <c r="C26" s="31" t="s">
        <v>108</v>
      </c>
      <c r="D26" s="39">
        <v>0</v>
      </c>
      <c r="E26" s="39">
        <v>0</v>
      </c>
      <c r="F26" s="31" t="s">
        <v>60</v>
      </c>
    </row>
    <row r="27" spans="1:7" ht="15" thickBot="1" x14ac:dyDescent="0.4">
      <c r="B27" s="29" t="s">
        <v>66</v>
      </c>
      <c r="C27" s="29" t="s">
        <v>109</v>
      </c>
      <c r="D27" s="32">
        <v>0</v>
      </c>
      <c r="E27" s="32">
        <v>0</v>
      </c>
      <c r="F27" s="29" t="s">
        <v>60</v>
      </c>
    </row>
    <row r="30" spans="1:7" ht="15" thickBot="1" x14ac:dyDescent="0.4">
      <c r="A30" t="s">
        <v>53</v>
      </c>
    </row>
    <row r="31" spans="1:7" ht="15" thickBot="1" x14ac:dyDescent="0.4">
      <c r="B31" s="30" t="s">
        <v>47</v>
      </c>
      <c r="C31" s="30" t="s">
        <v>48</v>
      </c>
      <c r="D31" s="30" t="s">
        <v>54</v>
      </c>
      <c r="E31" s="30" t="s">
        <v>55</v>
      </c>
      <c r="F31" s="30" t="s">
        <v>56</v>
      </c>
      <c r="G31" s="30" t="s">
        <v>57</v>
      </c>
    </row>
    <row r="32" spans="1:7" x14ac:dyDescent="0.35">
      <c r="B32" s="31" t="s">
        <v>67</v>
      </c>
      <c r="C32" s="31" t="s">
        <v>68</v>
      </c>
      <c r="D32" s="33">
        <v>2600</v>
      </c>
      <c r="E32" s="31" t="s">
        <v>69</v>
      </c>
      <c r="F32" s="31" t="s">
        <v>70</v>
      </c>
      <c r="G32" s="33">
        <v>1400</v>
      </c>
    </row>
    <row r="33" spans="2:7" x14ac:dyDescent="0.35">
      <c r="B33" s="31" t="s">
        <v>71</v>
      </c>
      <c r="C33" s="31" t="s">
        <v>72</v>
      </c>
      <c r="D33" s="33">
        <v>1000</v>
      </c>
      <c r="E33" s="31" t="s">
        <v>73</v>
      </c>
      <c r="F33" s="31" t="s">
        <v>74</v>
      </c>
      <c r="G33" s="33">
        <v>0</v>
      </c>
    </row>
    <row r="34" spans="2:7" ht="15" thickBot="1" x14ac:dyDescent="0.4">
      <c r="B34" s="29" t="s">
        <v>75</v>
      </c>
      <c r="C34" s="29" t="s">
        <v>76</v>
      </c>
      <c r="D34" s="34">
        <v>4000</v>
      </c>
      <c r="E34" s="29" t="s">
        <v>77</v>
      </c>
      <c r="F34" s="29" t="s">
        <v>74</v>
      </c>
      <c r="G34" s="2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H22"/>
  <sheetViews>
    <sheetView showGridLines="0" workbookViewId="0"/>
  </sheetViews>
  <sheetFormatPr defaultRowHeight="14.5" x14ac:dyDescent="0.35"/>
  <cols>
    <col min="1" max="1" width="2.1796875" customWidth="1"/>
    <col min="2" max="2" width="5.90625" bestFit="1" customWidth="1"/>
    <col min="3" max="3" width="56.90625" bestFit="1" customWidth="1"/>
    <col min="4" max="4" width="8.81640625" bestFit="1" customWidth="1"/>
    <col min="5" max="5" width="8" bestFit="1" customWidth="1"/>
    <col min="6" max="6" width="9.81640625" bestFit="1" customWidth="1"/>
    <col min="7" max="8" width="9" bestFit="1" customWidth="1"/>
  </cols>
  <sheetData>
    <row r="1" spans="1:8" x14ac:dyDescent="0.35">
      <c r="A1" s="12" t="s">
        <v>78</v>
      </c>
    </row>
    <row r="2" spans="1:8" x14ac:dyDescent="0.35">
      <c r="A2" s="12" t="s">
        <v>38</v>
      </c>
    </row>
    <row r="3" spans="1:8" x14ac:dyDescent="0.35">
      <c r="A3" s="12" t="s">
        <v>110</v>
      </c>
    </row>
    <row r="6" spans="1:8" ht="15" thickBot="1" x14ac:dyDescent="0.4">
      <c r="A6" t="s">
        <v>51</v>
      </c>
    </row>
    <row r="7" spans="1:8" x14ac:dyDescent="0.35">
      <c r="B7" s="35"/>
      <c r="C7" s="35"/>
      <c r="D7" s="35" t="s">
        <v>79</v>
      </c>
      <c r="E7" s="35" t="s">
        <v>81</v>
      </c>
      <c r="F7" s="35" t="s">
        <v>83</v>
      </c>
      <c r="G7" s="35" t="s">
        <v>85</v>
      </c>
      <c r="H7" s="35" t="s">
        <v>85</v>
      </c>
    </row>
    <row r="8" spans="1:8" ht="15" thickBot="1" x14ac:dyDescent="0.4">
      <c r="B8" s="36" t="s">
        <v>47</v>
      </c>
      <c r="C8" s="36" t="s">
        <v>48</v>
      </c>
      <c r="D8" s="36" t="s">
        <v>80</v>
      </c>
      <c r="E8" s="36" t="s">
        <v>82</v>
      </c>
      <c r="F8" s="36" t="s">
        <v>84</v>
      </c>
      <c r="G8" s="36" t="s">
        <v>86</v>
      </c>
      <c r="H8" s="36" t="s">
        <v>87</v>
      </c>
    </row>
    <row r="9" spans="1:8" x14ac:dyDescent="0.35">
      <c r="B9" s="31" t="s">
        <v>59</v>
      </c>
      <c r="C9" s="31" t="s">
        <v>103</v>
      </c>
      <c r="D9" s="31">
        <v>1700</v>
      </c>
      <c r="E9" s="31">
        <v>0</v>
      </c>
      <c r="F9" s="31">
        <v>400</v>
      </c>
      <c r="G9" s="31">
        <v>1E+30</v>
      </c>
      <c r="H9" s="31">
        <v>240</v>
      </c>
    </row>
    <row r="10" spans="1:8" x14ac:dyDescent="0.35">
      <c r="B10" s="31" t="s">
        <v>61</v>
      </c>
      <c r="C10" s="31" t="s">
        <v>104</v>
      </c>
      <c r="D10" s="31">
        <v>0</v>
      </c>
      <c r="E10" s="31">
        <v>-380</v>
      </c>
      <c r="F10" s="31">
        <v>20</v>
      </c>
      <c r="G10" s="31">
        <v>380</v>
      </c>
      <c r="H10" s="31">
        <v>1E+30</v>
      </c>
    </row>
    <row r="11" spans="1:8" x14ac:dyDescent="0.35">
      <c r="B11" s="31" t="s">
        <v>62</v>
      </c>
      <c r="C11" s="31" t="s">
        <v>105</v>
      </c>
      <c r="D11" s="31">
        <v>0</v>
      </c>
      <c r="E11" s="31">
        <v>-240</v>
      </c>
      <c r="F11" s="31">
        <v>160</v>
      </c>
      <c r="G11" s="31">
        <v>240</v>
      </c>
      <c r="H11" s="31">
        <v>1E+30</v>
      </c>
    </row>
    <row r="12" spans="1:8" x14ac:dyDescent="0.35">
      <c r="B12" s="31" t="s">
        <v>63</v>
      </c>
      <c r="C12" s="31" t="s">
        <v>106</v>
      </c>
      <c r="D12" s="31">
        <v>200</v>
      </c>
      <c r="E12" s="31">
        <v>0</v>
      </c>
      <c r="F12" s="31">
        <v>150</v>
      </c>
      <c r="G12" s="31">
        <v>250</v>
      </c>
      <c r="H12" s="31">
        <v>120</v>
      </c>
    </row>
    <row r="13" spans="1:8" x14ac:dyDescent="0.35">
      <c r="B13" s="31" t="s">
        <v>64</v>
      </c>
      <c r="C13" s="31" t="s">
        <v>107</v>
      </c>
      <c r="D13" s="31">
        <v>0</v>
      </c>
      <c r="E13" s="31">
        <v>-120</v>
      </c>
      <c r="F13" s="31">
        <v>30</v>
      </c>
      <c r="G13" s="31">
        <v>120</v>
      </c>
      <c r="H13" s="31">
        <v>1E+30</v>
      </c>
    </row>
    <row r="14" spans="1:8" x14ac:dyDescent="0.35">
      <c r="B14" s="31" t="s">
        <v>65</v>
      </c>
      <c r="C14" s="31" t="s">
        <v>108</v>
      </c>
      <c r="D14" s="31">
        <v>0</v>
      </c>
      <c r="E14" s="31">
        <v>-140</v>
      </c>
      <c r="F14" s="31">
        <v>10</v>
      </c>
      <c r="G14" s="31">
        <v>140</v>
      </c>
      <c r="H14" s="31">
        <v>1E+30</v>
      </c>
    </row>
    <row r="15" spans="1:8" ht="15" thickBot="1" x14ac:dyDescent="0.4">
      <c r="B15" s="29" t="s">
        <v>66</v>
      </c>
      <c r="C15" s="29" t="s">
        <v>109</v>
      </c>
      <c r="D15" s="29">
        <v>0</v>
      </c>
      <c r="E15" s="29">
        <v>-580</v>
      </c>
      <c r="F15" s="29">
        <v>-180</v>
      </c>
      <c r="G15" s="29">
        <v>580</v>
      </c>
      <c r="H15" s="29">
        <v>1E+30</v>
      </c>
    </row>
    <row r="17" spans="1:8" ht="15" thickBot="1" x14ac:dyDescent="0.4">
      <c r="A17" t="s">
        <v>53</v>
      </c>
    </row>
    <row r="18" spans="1:8" x14ac:dyDescent="0.35">
      <c r="B18" s="35"/>
      <c r="C18" s="35"/>
      <c r="D18" s="35" t="s">
        <v>79</v>
      </c>
      <c r="E18" s="35" t="s">
        <v>88</v>
      </c>
      <c r="F18" s="35" t="s">
        <v>90</v>
      </c>
      <c r="G18" s="35" t="s">
        <v>85</v>
      </c>
      <c r="H18" s="35" t="s">
        <v>85</v>
      </c>
    </row>
    <row r="19" spans="1:8" ht="15" thickBot="1" x14ac:dyDescent="0.4">
      <c r="B19" s="36" t="s">
        <v>47</v>
      </c>
      <c r="C19" s="36" t="s">
        <v>48</v>
      </c>
      <c r="D19" s="36" t="s">
        <v>80</v>
      </c>
      <c r="E19" s="36" t="s">
        <v>89</v>
      </c>
      <c r="F19" s="36" t="s">
        <v>91</v>
      </c>
      <c r="G19" s="36" t="s">
        <v>86</v>
      </c>
      <c r="H19" s="36" t="s">
        <v>87</v>
      </c>
    </row>
    <row r="20" spans="1:8" x14ac:dyDescent="0.35">
      <c r="B20" s="31" t="s">
        <v>67</v>
      </c>
      <c r="C20" s="31" t="s">
        <v>68</v>
      </c>
      <c r="D20" s="37">
        <v>2600</v>
      </c>
      <c r="E20" s="31">
        <v>0</v>
      </c>
      <c r="F20" s="31">
        <v>1200</v>
      </c>
      <c r="G20" s="31">
        <v>1400</v>
      </c>
      <c r="H20" s="31">
        <v>1E+30</v>
      </c>
    </row>
    <row r="21" spans="1:8" x14ac:dyDescent="0.35">
      <c r="B21" s="31" t="s">
        <v>71</v>
      </c>
      <c r="C21" s="31" t="s">
        <v>72</v>
      </c>
      <c r="D21" s="37">
        <v>1000</v>
      </c>
      <c r="E21" s="31">
        <v>-250</v>
      </c>
      <c r="F21" s="31">
        <v>1000</v>
      </c>
      <c r="G21" s="31">
        <v>1400</v>
      </c>
      <c r="H21" s="31">
        <v>200</v>
      </c>
    </row>
    <row r="22" spans="1:8" ht="15" thickBot="1" x14ac:dyDescent="0.4">
      <c r="B22" s="29" t="s">
        <v>75</v>
      </c>
      <c r="C22" s="29" t="s">
        <v>76</v>
      </c>
      <c r="D22" s="38">
        <v>4000</v>
      </c>
      <c r="E22" s="29">
        <v>400</v>
      </c>
      <c r="F22" s="29">
        <v>4000</v>
      </c>
      <c r="G22" s="29">
        <v>1E+30</v>
      </c>
      <c r="H22" s="29">
        <v>1400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1:L26"/>
  <sheetViews>
    <sheetView topLeftCell="C3" workbookViewId="0">
      <selection activeCell="D26" sqref="D26"/>
    </sheetView>
  </sheetViews>
  <sheetFormatPr defaultRowHeight="14.5" x14ac:dyDescent="0.35"/>
  <cols>
    <col min="2" max="2" width="37.1796875" bestFit="1" customWidth="1"/>
    <col min="3" max="3" width="25" bestFit="1" customWidth="1"/>
    <col min="4" max="4" width="28.453125" bestFit="1" customWidth="1"/>
    <col min="5" max="5" width="26.81640625" customWidth="1"/>
    <col min="6" max="6" width="20.36328125" customWidth="1"/>
    <col min="7" max="7" width="23.08984375" customWidth="1"/>
    <col min="8" max="8" width="14.36328125" customWidth="1"/>
    <col min="12" max="12" width="28.1796875" customWidth="1"/>
  </cols>
  <sheetData>
    <row r="1" spans="2:8" ht="15" thickBot="1" x14ac:dyDescent="0.4"/>
    <row r="2" spans="2:8" ht="15" thickBot="1" x14ac:dyDescent="0.4">
      <c r="B2" s="41" t="s">
        <v>32</v>
      </c>
      <c r="C2" s="42"/>
      <c r="D2" s="45"/>
      <c r="E2" s="44" t="s">
        <v>34</v>
      </c>
      <c r="F2" s="42"/>
      <c r="G2" s="42"/>
      <c r="H2" s="43"/>
    </row>
    <row r="3" spans="2:8" ht="29.5" thickTop="1" x14ac:dyDescent="0.35">
      <c r="B3" s="4" t="s">
        <v>1</v>
      </c>
      <c r="C3" s="5" t="s">
        <v>2</v>
      </c>
      <c r="D3" s="17" t="s">
        <v>31</v>
      </c>
      <c r="E3" s="5" t="s">
        <v>101</v>
      </c>
      <c r="F3" s="5" t="s">
        <v>100</v>
      </c>
      <c r="G3" s="5" t="s">
        <v>33</v>
      </c>
      <c r="H3" s="6" t="s">
        <v>35</v>
      </c>
    </row>
    <row r="4" spans="2:8" x14ac:dyDescent="0.35">
      <c r="B4" s="4" t="s">
        <v>6</v>
      </c>
      <c r="C4" s="1">
        <v>600</v>
      </c>
      <c r="D4" s="18">
        <v>40000</v>
      </c>
      <c r="E4" s="16">
        <v>1500</v>
      </c>
      <c r="F4" s="1">
        <f t="shared" ref="F4:F10" si="0">C4+E4</f>
        <v>2100</v>
      </c>
      <c r="G4" s="24">
        <f>E4/100</f>
        <v>15</v>
      </c>
      <c r="H4" s="21">
        <f t="shared" ref="H4:H10" si="1">G4*D4</f>
        <v>600000</v>
      </c>
    </row>
    <row r="5" spans="2:8" x14ac:dyDescent="0.35">
      <c r="B5" s="4" t="s">
        <v>7</v>
      </c>
      <c r="C5" s="1">
        <v>300</v>
      </c>
      <c r="D5" s="18">
        <v>2000</v>
      </c>
      <c r="E5" s="16">
        <v>0</v>
      </c>
      <c r="F5" s="1">
        <f t="shared" si="0"/>
        <v>300</v>
      </c>
      <c r="G5" s="24">
        <f t="shared" ref="G5:G10" si="2">E5/100</f>
        <v>0</v>
      </c>
      <c r="H5" s="21">
        <f t="shared" si="1"/>
        <v>0</v>
      </c>
    </row>
    <row r="6" spans="2:8" x14ac:dyDescent="0.35">
      <c r="B6" s="4" t="s">
        <v>8</v>
      </c>
      <c r="C6" s="1">
        <v>300</v>
      </c>
      <c r="D6" s="18">
        <v>16000</v>
      </c>
      <c r="E6" s="16">
        <v>0</v>
      </c>
      <c r="F6" s="1">
        <f t="shared" si="0"/>
        <v>300</v>
      </c>
      <c r="G6" s="24">
        <f t="shared" si="2"/>
        <v>0</v>
      </c>
      <c r="H6" s="21">
        <f t="shared" si="1"/>
        <v>0</v>
      </c>
    </row>
    <row r="7" spans="2:8" x14ac:dyDescent="0.35">
      <c r="B7" s="4" t="s">
        <v>9</v>
      </c>
      <c r="C7" s="1">
        <v>400</v>
      </c>
      <c r="D7" s="18">
        <v>15000</v>
      </c>
      <c r="E7" s="16">
        <v>400</v>
      </c>
      <c r="F7" s="1">
        <f t="shared" si="0"/>
        <v>800</v>
      </c>
      <c r="G7" s="24">
        <f t="shared" si="2"/>
        <v>4</v>
      </c>
      <c r="H7" s="21">
        <f t="shared" si="1"/>
        <v>60000</v>
      </c>
    </row>
    <row r="8" spans="2:8" x14ac:dyDescent="0.35">
      <c r="B8" s="4" t="s">
        <v>10</v>
      </c>
      <c r="C8" s="1">
        <v>200</v>
      </c>
      <c r="D8" s="18">
        <v>3000</v>
      </c>
      <c r="E8" s="16">
        <v>0</v>
      </c>
      <c r="F8" s="1">
        <f t="shared" si="0"/>
        <v>200</v>
      </c>
      <c r="G8" s="24">
        <f t="shared" si="2"/>
        <v>0</v>
      </c>
      <c r="H8" s="21">
        <f t="shared" si="1"/>
        <v>0</v>
      </c>
    </row>
    <row r="9" spans="2:8" x14ac:dyDescent="0.35">
      <c r="B9" s="4" t="s">
        <v>11</v>
      </c>
      <c r="C9" s="1">
        <v>200</v>
      </c>
      <c r="D9" s="18">
        <v>1000</v>
      </c>
      <c r="E9" s="16">
        <v>0</v>
      </c>
      <c r="F9" s="1">
        <f t="shared" si="0"/>
        <v>200</v>
      </c>
      <c r="G9" s="24">
        <f t="shared" si="2"/>
        <v>0</v>
      </c>
      <c r="H9" s="21">
        <f t="shared" si="1"/>
        <v>0</v>
      </c>
    </row>
    <row r="10" spans="2:8" ht="15" thickBot="1" x14ac:dyDescent="0.4">
      <c r="B10" s="7" t="s">
        <v>12</v>
      </c>
      <c r="C10" s="8">
        <v>100</v>
      </c>
      <c r="D10" s="27">
        <v>-18000</v>
      </c>
      <c r="E10" s="25">
        <v>0</v>
      </c>
      <c r="F10" s="8">
        <f t="shared" si="0"/>
        <v>100</v>
      </c>
      <c r="G10" s="26">
        <f t="shared" si="2"/>
        <v>0</v>
      </c>
      <c r="H10" s="23">
        <f t="shared" si="1"/>
        <v>0</v>
      </c>
    </row>
    <row r="11" spans="2:8" ht="18.5" x14ac:dyDescent="0.45">
      <c r="C11" s="1"/>
      <c r="D11" s="1"/>
      <c r="E11" s="1"/>
      <c r="G11" s="28" t="s">
        <v>36</v>
      </c>
      <c r="H11" s="16">
        <f>SUM(H4:H10)</f>
        <v>660000</v>
      </c>
    </row>
    <row r="13" spans="2:8" ht="18.5" x14ac:dyDescent="0.45">
      <c r="B13" s="14" t="s">
        <v>13</v>
      </c>
      <c r="E13" s="14" t="s">
        <v>13</v>
      </c>
    </row>
    <row r="14" spans="2:8" ht="15.5" x14ac:dyDescent="0.35">
      <c r="B14" s="13" t="s">
        <v>14</v>
      </c>
      <c r="E14" s="13" t="s">
        <v>14</v>
      </c>
    </row>
    <row r="15" spans="2:8" x14ac:dyDescent="0.35">
      <c r="B15" t="s">
        <v>15</v>
      </c>
      <c r="C15" s="1">
        <f>SUM(F4:F5)</f>
        <v>2400</v>
      </c>
      <c r="D15" t="s">
        <v>16</v>
      </c>
      <c r="E15" s="1">
        <v>1200</v>
      </c>
      <c r="F15" s="40" t="s">
        <v>17</v>
      </c>
      <c r="G15" s="40"/>
      <c r="H15" s="40"/>
    </row>
    <row r="16" spans="2:8" x14ac:dyDescent="0.35">
      <c r="B16" t="s">
        <v>18</v>
      </c>
      <c r="C16" s="1">
        <f>SUM(F7:F9)</f>
        <v>1200</v>
      </c>
      <c r="D16" t="s">
        <v>16</v>
      </c>
      <c r="E16" s="1">
        <v>1000</v>
      </c>
      <c r="F16" s="40" t="s">
        <v>19</v>
      </c>
      <c r="G16" s="40"/>
      <c r="H16" s="40"/>
    </row>
    <row r="17" spans="2:12" x14ac:dyDescent="0.35">
      <c r="B17" t="s">
        <v>20</v>
      </c>
      <c r="C17" s="1">
        <f>SUM(F4:F10)</f>
        <v>4000</v>
      </c>
      <c r="D17" t="s">
        <v>21</v>
      </c>
      <c r="E17" s="1">
        <v>4000</v>
      </c>
      <c r="F17" s="40" t="s">
        <v>22</v>
      </c>
      <c r="G17" s="40"/>
      <c r="H17" s="40"/>
      <c r="I17" s="40"/>
      <c r="J17" s="40"/>
      <c r="K17" s="40"/>
      <c r="L17" s="40"/>
    </row>
    <row r="19" spans="2:12" ht="15.5" x14ac:dyDescent="0.35">
      <c r="B19" s="13" t="s">
        <v>27</v>
      </c>
      <c r="F19" s="13" t="s">
        <v>27</v>
      </c>
    </row>
    <row r="20" spans="2:12" x14ac:dyDescent="0.35">
      <c r="B20" t="s">
        <v>23</v>
      </c>
      <c r="C20" s="1">
        <f>SUM(F4:F5)</f>
        <v>2400</v>
      </c>
      <c r="D20" t="s">
        <v>21</v>
      </c>
      <c r="E20" s="1">
        <f>2*SUM(F7:F9)</f>
        <v>2400</v>
      </c>
      <c r="F20" s="40" t="s">
        <v>24</v>
      </c>
      <c r="G20" s="40"/>
      <c r="H20" s="40"/>
      <c r="I20" s="40"/>
      <c r="J20" s="40"/>
    </row>
    <row r="21" spans="2:12" x14ac:dyDescent="0.35">
      <c r="B21" t="s">
        <v>25</v>
      </c>
      <c r="C21" s="1">
        <f>SUM(F7:F9)</f>
        <v>1200</v>
      </c>
      <c r="D21" t="s">
        <v>21</v>
      </c>
      <c r="E21" s="1">
        <f>2*SUM(F4:F5)</f>
        <v>4800</v>
      </c>
      <c r="F21" s="40" t="s">
        <v>26</v>
      </c>
      <c r="G21" s="40"/>
      <c r="H21" s="40"/>
      <c r="I21" s="40"/>
      <c r="J21" s="40"/>
    </row>
    <row r="23" spans="2:12" ht="18.5" x14ac:dyDescent="0.45">
      <c r="B23" s="14"/>
      <c r="E23" s="13"/>
    </row>
    <row r="24" spans="2:12" x14ac:dyDescent="0.35">
      <c r="C24" s="2"/>
      <c r="E24" s="40"/>
      <c r="F24" s="40"/>
      <c r="G24" s="40"/>
    </row>
    <row r="25" spans="2:12" x14ac:dyDescent="0.35">
      <c r="C25" s="2"/>
      <c r="E25" s="40"/>
      <c r="F25" s="40"/>
      <c r="G25" s="40"/>
    </row>
    <row r="26" spans="2:12" ht="15.5" x14ac:dyDescent="0.35">
      <c r="B26" s="13"/>
      <c r="C26" s="2"/>
      <c r="E26" s="40"/>
      <c r="F26" s="40"/>
    </row>
  </sheetData>
  <scenarios current="0">
    <scenario name="Case study 1 Alt LP solution" count="7" user="Nicklin" comment="Created by Nicklin on 5/25/2023">
      <inputCells r="E4" val="2100" numFmtId="6"/>
      <inputCells r="E5" val="300" numFmtId="6"/>
      <inputCells r="E6" val="300" numFmtId="6"/>
      <inputCells r="E7" val="800" numFmtId="6"/>
      <inputCells r="E8" val="200" numFmtId="6"/>
      <inputCells r="E9" val="200" numFmtId="6"/>
      <inputCells r="E10" val="100" numFmtId="6"/>
    </scenario>
  </scenarios>
  <mergeCells count="10">
    <mergeCell ref="B2:D2"/>
    <mergeCell ref="F15:H15"/>
    <mergeCell ref="F16:H16"/>
    <mergeCell ref="F17:L17"/>
    <mergeCell ref="F20:J20"/>
    <mergeCell ref="E26:F26"/>
    <mergeCell ref="E2:H2"/>
    <mergeCell ref="F21:J21"/>
    <mergeCell ref="E24:G24"/>
    <mergeCell ref="E25:G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G36"/>
  <sheetViews>
    <sheetView showGridLines="0" topLeftCell="A12" workbookViewId="0"/>
  </sheetViews>
  <sheetFormatPr defaultRowHeight="14.5" outlineLevelRow="1" x14ac:dyDescent="0.35"/>
  <cols>
    <col min="1" max="1" width="2.1796875" customWidth="1"/>
    <col min="2" max="2" width="5.90625" bestFit="1" customWidth="1"/>
    <col min="3" max="3" width="56.90625" bestFit="1" customWidth="1"/>
    <col min="4" max="4" width="12.453125" bestFit="1" customWidth="1"/>
    <col min="5" max="5" width="13" bestFit="1" customWidth="1"/>
    <col min="6" max="6" width="10.453125" bestFit="1" customWidth="1"/>
    <col min="7" max="7" width="6.26953125" bestFit="1" customWidth="1"/>
  </cols>
  <sheetData>
    <row r="1" spans="1:5" x14ac:dyDescent="0.35">
      <c r="A1" s="12" t="s">
        <v>37</v>
      </c>
    </row>
    <row r="2" spans="1:5" x14ac:dyDescent="0.35">
      <c r="A2" s="12" t="s">
        <v>92</v>
      </c>
    </row>
    <row r="3" spans="1:5" x14ac:dyDescent="0.35">
      <c r="A3" s="12" t="s">
        <v>111</v>
      </c>
    </row>
    <row r="4" spans="1:5" x14ac:dyDescent="0.35">
      <c r="A4" s="12" t="s">
        <v>39</v>
      </c>
    </row>
    <row r="5" spans="1:5" x14ac:dyDescent="0.35">
      <c r="A5" s="12" t="s">
        <v>40</v>
      </c>
    </row>
    <row r="6" spans="1:5" hidden="1" outlineLevel="1" x14ac:dyDescent="0.35">
      <c r="A6" s="12"/>
      <c r="B6" t="s">
        <v>41</v>
      </c>
    </row>
    <row r="7" spans="1:5" hidden="1" outlineLevel="1" x14ac:dyDescent="0.35">
      <c r="A7" s="12"/>
      <c r="B7" t="s">
        <v>93</v>
      </c>
    </row>
    <row r="8" spans="1:5" hidden="1" outlineLevel="1" x14ac:dyDescent="0.35">
      <c r="A8" s="12"/>
      <c r="B8" t="s">
        <v>112</v>
      </c>
    </row>
    <row r="9" spans="1:5" collapsed="1" x14ac:dyDescent="0.35">
      <c r="A9" s="12" t="s">
        <v>43</v>
      </c>
    </row>
    <row r="10" spans="1:5" hidden="1" outlineLevel="1" x14ac:dyDescent="0.35">
      <c r="B10" t="s">
        <v>44</v>
      </c>
    </row>
    <row r="11" spans="1:5" hidden="1" outlineLevel="1" x14ac:dyDescent="0.35">
      <c r="B11" t="s">
        <v>45</v>
      </c>
    </row>
    <row r="12" spans="1:5" collapsed="1" x14ac:dyDescent="0.35"/>
    <row r="14" spans="1:5" ht="15" thickBot="1" x14ac:dyDescent="0.4">
      <c r="A14" t="s">
        <v>46</v>
      </c>
    </row>
    <row r="15" spans="1:5" ht="15" thickBot="1" x14ac:dyDescent="0.4">
      <c r="B15" s="30" t="s">
        <v>47</v>
      </c>
      <c r="C15" s="30" t="s">
        <v>48</v>
      </c>
      <c r="D15" s="30" t="s">
        <v>49</v>
      </c>
      <c r="E15" s="30" t="s">
        <v>50</v>
      </c>
    </row>
    <row r="16" spans="1:5" ht="15" thickBot="1" x14ac:dyDescent="0.4">
      <c r="B16" s="29" t="s">
        <v>102</v>
      </c>
      <c r="C16" s="29" t="s">
        <v>58</v>
      </c>
      <c r="D16" s="32">
        <v>585000</v>
      </c>
      <c r="E16" s="32">
        <v>660000</v>
      </c>
    </row>
    <row r="19" spans="1:7" ht="15" thickBot="1" x14ac:dyDescent="0.4">
      <c r="A19" t="s">
        <v>51</v>
      </c>
    </row>
    <row r="20" spans="1:7" ht="15" thickBot="1" x14ac:dyDescent="0.4">
      <c r="B20" s="30" t="s">
        <v>47</v>
      </c>
      <c r="C20" s="30" t="s">
        <v>48</v>
      </c>
      <c r="D20" s="30" t="s">
        <v>49</v>
      </c>
      <c r="E20" s="30" t="s">
        <v>50</v>
      </c>
      <c r="F20" s="30" t="s">
        <v>52</v>
      </c>
    </row>
    <row r="21" spans="1:7" x14ac:dyDescent="0.35">
      <c r="B21" s="31" t="s">
        <v>59</v>
      </c>
      <c r="C21" s="31" t="s">
        <v>103</v>
      </c>
      <c r="D21" s="39">
        <v>1200</v>
      </c>
      <c r="E21" s="39">
        <v>1500</v>
      </c>
      <c r="F21" s="31" t="s">
        <v>60</v>
      </c>
    </row>
    <row r="22" spans="1:7" x14ac:dyDescent="0.35">
      <c r="B22" s="31" t="s">
        <v>61</v>
      </c>
      <c r="C22" s="31" t="s">
        <v>104</v>
      </c>
      <c r="D22" s="39">
        <v>0</v>
      </c>
      <c r="E22" s="39">
        <v>0</v>
      </c>
      <c r="F22" s="31" t="s">
        <v>60</v>
      </c>
    </row>
    <row r="23" spans="1:7" x14ac:dyDescent="0.35">
      <c r="B23" s="31" t="s">
        <v>62</v>
      </c>
      <c r="C23" s="31" t="s">
        <v>105</v>
      </c>
      <c r="D23" s="39">
        <v>0</v>
      </c>
      <c r="E23" s="39">
        <v>0</v>
      </c>
      <c r="F23" s="31" t="s">
        <v>60</v>
      </c>
    </row>
    <row r="24" spans="1:7" x14ac:dyDescent="0.35">
      <c r="B24" s="31" t="s">
        <v>63</v>
      </c>
      <c r="C24" s="31" t="s">
        <v>106</v>
      </c>
      <c r="D24" s="39">
        <v>700</v>
      </c>
      <c r="E24" s="39">
        <v>400</v>
      </c>
      <c r="F24" s="31" t="s">
        <v>60</v>
      </c>
    </row>
    <row r="25" spans="1:7" x14ac:dyDescent="0.35">
      <c r="B25" s="31" t="s">
        <v>64</v>
      </c>
      <c r="C25" s="31" t="s">
        <v>107</v>
      </c>
      <c r="D25" s="39">
        <v>0</v>
      </c>
      <c r="E25" s="39">
        <v>0</v>
      </c>
      <c r="F25" s="31" t="s">
        <v>60</v>
      </c>
    </row>
    <row r="26" spans="1:7" x14ac:dyDescent="0.35">
      <c r="B26" s="31" t="s">
        <v>65</v>
      </c>
      <c r="C26" s="31" t="s">
        <v>108</v>
      </c>
      <c r="D26" s="39">
        <v>0</v>
      </c>
      <c r="E26" s="39">
        <v>0</v>
      </c>
      <c r="F26" s="31" t="s">
        <v>60</v>
      </c>
    </row>
    <row r="27" spans="1:7" ht="15" thickBot="1" x14ac:dyDescent="0.4">
      <c r="B27" s="29" t="s">
        <v>66</v>
      </c>
      <c r="C27" s="29" t="s">
        <v>109</v>
      </c>
      <c r="D27" s="32">
        <v>0</v>
      </c>
      <c r="E27" s="32">
        <v>0</v>
      </c>
      <c r="F27" s="29" t="s">
        <v>60</v>
      </c>
    </row>
    <row r="30" spans="1:7" ht="15" thickBot="1" x14ac:dyDescent="0.4">
      <c r="A30" t="s">
        <v>53</v>
      </c>
    </row>
    <row r="31" spans="1:7" ht="15" thickBot="1" x14ac:dyDescent="0.4">
      <c r="B31" s="30" t="s">
        <v>47</v>
      </c>
      <c r="C31" s="30" t="s">
        <v>48</v>
      </c>
      <c r="D31" s="30" t="s">
        <v>54</v>
      </c>
      <c r="E31" s="30" t="s">
        <v>55</v>
      </c>
      <c r="F31" s="30" t="s">
        <v>56</v>
      </c>
      <c r="G31" s="30" t="s">
        <v>57</v>
      </c>
    </row>
    <row r="32" spans="1:7" x14ac:dyDescent="0.35">
      <c r="B32" s="31" t="s">
        <v>67</v>
      </c>
      <c r="C32" s="31" t="s">
        <v>68</v>
      </c>
      <c r="D32" s="33">
        <v>2400</v>
      </c>
      <c r="E32" s="31" t="s">
        <v>69</v>
      </c>
      <c r="F32" s="31" t="s">
        <v>70</v>
      </c>
      <c r="G32" s="33">
        <v>1200</v>
      </c>
    </row>
    <row r="33" spans="2:7" x14ac:dyDescent="0.35">
      <c r="B33" s="31" t="s">
        <v>71</v>
      </c>
      <c r="C33" s="31" t="s">
        <v>72</v>
      </c>
      <c r="D33" s="33">
        <v>1200</v>
      </c>
      <c r="E33" s="31" t="s">
        <v>73</v>
      </c>
      <c r="F33" s="31" t="s">
        <v>70</v>
      </c>
      <c r="G33" s="33">
        <v>200</v>
      </c>
    </row>
    <row r="34" spans="2:7" x14ac:dyDescent="0.35">
      <c r="B34" s="31" t="s">
        <v>75</v>
      </c>
      <c r="C34" s="31" t="s">
        <v>76</v>
      </c>
      <c r="D34" s="33">
        <v>4000</v>
      </c>
      <c r="E34" s="31" t="s">
        <v>77</v>
      </c>
      <c r="F34" s="31" t="s">
        <v>74</v>
      </c>
      <c r="G34" s="31">
        <v>0</v>
      </c>
    </row>
    <row r="35" spans="2:7" x14ac:dyDescent="0.35">
      <c r="B35" s="31" t="s">
        <v>94</v>
      </c>
      <c r="C35" s="31" t="s">
        <v>95</v>
      </c>
      <c r="D35" s="33">
        <v>2400</v>
      </c>
      <c r="E35" s="31" t="s">
        <v>96</v>
      </c>
      <c r="F35" s="31" t="s">
        <v>74</v>
      </c>
      <c r="G35" s="31">
        <v>0</v>
      </c>
    </row>
    <row r="36" spans="2:7" ht="15" thickBot="1" x14ac:dyDescent="0.4">
      <c r="B36" s="29" t="s">
        <v>97</v>
      </c>
      <c r="C36" s="29" t="s">
        <v>98</v>
      </c>
      <c r="D36" s="34">
        <v>1200</v>
      </c>
      <c r="E36" s="29" t="s">
        <v>99</v>
      </c>
      <c r="F36" s="29" t="s">
        <v>70</v>
      </c>
      <c r="G36" s="29">
        <v>3600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H24"/>
  <sheetViews>
    <sheetView showGridLines="0" topLeftCell="A6" workbookViewId="0">
      <selection activeCell="E30" sqref="E30"/>
    </sheetView>
  </sheetViews>
  <sheetFormatPr defaultRowHeight="14.5" x14ac:dyDescent="0.35"/>
  <cols>
    <col min="1" max="1" width="2.1796875" customWidth="1"/>
    <col min="2" max="2" width="5.90625" bestFit="1" customWidth="1"/>
    <col min="3" max="3" width="56.90625" bestFit="1" customWidth="1"/>
    <col min="4" max="4" width="8.81640625" bestFit="1" customWidth="1"/>
    <col min="5" max="5" width="12.453125" bestFit="1" customWidth="1"/>
    <col min="6" max="6" width="9.81640625" bestFit="1" customWidth="1"/>
    <col min="7" max="7" width="11.81640625" bestFit="1" customWidth="1"/>
    <col min="8" max="8" width="9" bestFit="1" customWidth="1"/>
  </cols>
  <sheetData>
    <row r="1" spans="1:8" x14ac:dyDescent="0.35">
      <c r="A1" s="12" t="s">
        <v>78</v>
      </c>
    </row>
    <row r="2" spans="1:8" x14ac:dyDescent="0.35">
      <c r="A2" s="12" t="s">
        <v>92</v>
      </c>
    </row>
    <row r="3" spans="1:8" x14ac:dyDescent="0.35">
      <c r="A3" s="12" t="s">
        <v>111</v>
      </c>
    </row>
    <row r="6" spans="1:8" ht="15" thickBot="1" x14ac:dyDescent="0.4">
      <c r="A6" t="s">
        <v>51</v>
      </c>
    </row>
    <row r="7" spans="1:8" x14ac:dyDescent="0.35">
      <c r="B7" s="35"/>
      <c r="C7" s="35"/>
      <c r="D7" s="35" t="s">
        <v>79</v>
      </c>
      <c r="E7" s="35" t="s">
        <v>81</v>
      </c>
      <c r="F7" s="35" t="s">
        <v>83</v>
      </c>
      <c r="G7" s="35" t="s">
        <v>85</v>
      </c>
      <c r="H7" s="35" t="s">
        <v>85</v>
      </c>
    </row>
    <row r="8" spans="1:8" ht="15" thickBot="1" x14ac:dyDescent="0.4">
      <c r="B8" s="36" t="s">
        <v>47</v>
      </c>
      <c r="C8" s="36" t="s">
        <v>48</v>
      </c>
      <c r="D8" s="36" t="s">
        <v>80</v>
      </c>
      <c r="E8" s="36" t="s">
        <v>82</v>
      </c>
      <c r="F8" s="36" t="s">
        <v>84</v>
      </c>
      <c r="G8" s="36" t="s">
        <v>86</v>
      </c>
      <c r="H8" s="36" t="s">
        <v>87</v>
      </c>
    </row>
    <row r="9" spans="1:8" x14ac:dyDescent="0.35">
      <c r="B9" s="31" t="s">
        <v>59</v>
      </c>
      <c r="C9" s="31" t="s">
        <v>103</v>
      </c>
      <c r="D9" s="31">
        <v>1500</v>
      </c>
      <c r="E9" s="31">
        <v>0</v>
      </c>
      <c r="F9" s="31">
        <v>400</v>
      </c>
      <c r="G9" s="31">
        <v>1E+30</v>
      </c>
      <c r="H9" s="31">
        <v>234.99999999999994</v>
      </c>
    </row>
    <row r="10" spans="1:8" x14ac:dyDescent="0.35">
      <c r="B10" s="31" t="s">
        <v>61</v>
      </c>
      <c r="C10" s="31" t="s">
        <v>104</v>
      </c>
      <c r="D10" s="31">
        <v>0</v>
      </c>
      <c r="E10" s="31">
        <v>-380</v>
      </c>
      <c r="F10" s="31">
        <v>20</v>
      </c>
      <c r="G10" s="31">
        <v>380</v>
      </c>
      <c r="H10" s="31">
        <v>1E+30</v>
      </c>
    </row>
    <row r="11" spans="1:8" x14ac:dyDescent="0.35">
      <c r="B11" s="31" t="s">
        <v>62</v>
      </c>
      <c r="C11" s="31" t="s">
        <v>105</v>
      </c>
      <c r="D11" s="31">
        <v>0</v>
      </c>
      <c r="E11" s="31">
        <v>-156.66666666666663</v>
      </c>
      <c r="F11" s="31">
        <v>160</v>
      </c>
      <c r="G11" s="31">
        <v>156.66666666666663</v>
      </c>
      <c r="H11" s="31">
        <v>1E+30</v>
      </c>
    </row>
    <row r="12" spans="1:8" x14ac:dyDescent="0.35">
      <c r="B12" s="31" t="s">
        <v>63</v>
      </c>
      <c r="C12" s="31" t="s">
        <v>106</v>
      </c>
      <c r="D12" s="31">
        <v>400</v>
      </c>
      <c r="E12" s="31">
        <v>0</v>
      </c>
      <c r="F12" s="31">
        <v>150</v>
      </c>
      <c r="G12" s="31">
        <v>250.00000000000011</v>
      </c>
      <c r="H12" s="31">
        <v>120</v>
      </c>
    </row>
    <row r="13" spans="1:8" x14ac:dyDescent="0.35">
      <c r="B13" s="31" t="s">
        <v>64</v>
      </c>
      <c r="C13" s="31" t="s">
        <v>107</v>
      </c>
      <c r="D13" s="31">
        <v>0</v>
      </c>
      <c r="E13" s="31">
        <v>-120</v>
      </c>
      <c r="F13" s="31">
        <v>30</v>
      </c>
      <c r="G13" s="31">
        <v>120</v>
      </c>
      <c r="H13" s="31">
        <v>1E+30</v>
      </c>
    </row>
    <row r="14" spans="1:8" x14ac:dyDescent="0.35">
      <c r="B14" s="31" t="s">
        <v>65</v>
      </c>
      <c r="C14" s="31" t="s">
        <v>108</v>
      </c>
      <c r="D14" s="31">
        <v>0</v>
      </c>
      <c r="E14" s="31">
        <v>-140</v>
      </c>
      <c r="F14" s="31">
        <v>10</v>
      </c>
      <c r="G14" s="31">
        <v>140</v>
      </c>
      <c r="H14" s="31">
        <v>1E+30</v>
      </c>
    </row>
    <row r="15" spans="1:8" ht="15" thickBot="1" x14ac:dyDescent="0.4">
      <c r="B15" s="29" t="s">
        <v>66</v>
      </c>
      <c r="C15" s="29" t="s">
        <v>109</v>
      </c>
      <c r="D15" s="29">
        <v>0</v>
      </c>
      <c r="E15" s="29">
        <v>-496.66666666666663</v>
      </c>
      <c r="F15" s="29">
        <v>-180</v>
      </c>
      <c r="G15" s="29">
        <v>496.66666666666663</v>
      </c>
      <c r="H15" s="29">
        <v>1E+30</v>
      </c>
    </row>
    <row r="17" spans="1:8" ht="15" thickBot="1" x14ac:dyDescent="0.4">
      <c r="A17" t="s">
        <v>53</v>
      </c>
    </row>
    <row r="18" spans="1:8" x14ac:dyDescent="0.35">
      <c r="B18" s="35"/>
      <c r="C18" s="35"/>
      <c r="D18" s="35" t="s">
        <v>79</v>
      </c>
      <c r="E18" s="35" t="s">
        <v>88</v>
      </c>
      <c r="F18" s="35" t="s">
        <v>90</v>
      </c>
      <c r="G18" s="35" t="s">
        <v>85</v>
      </c>
      <c r="H18" s="35" t="s">
        <v>85</v>
      </c>
    </row>
    <row r="19" spans="1:8" ht="15" thickBot="1" x14ac:dyDescent="0.4">
      <c r="B19" s="36" t="s">
        <v>47</v>
      </c>
      <c r="C19" s="36" t="s">
        <v>48</v>
      </c>
      <c r="D19" s="36" t="s">
        <v>80</v>
      </c>
      <c r="E19" s="36" t="s">
        <v>89</v>
      </c>
      <c r="F19" s="36" t="s">
        <v>91</v>
      </c>
      <c r="G19" s="36" t="s">
        <v>86</v>
      </c>
      <c r="H19" s="36" t="s">
        <v>87</v>
      </c>
    </row>
    <row r="20" spans="1:8" x14ac:dyDescent="0.35">
      <c r="B20" s="31" t="s">
        <v>67</v>
      </c>
      <c r="C20" s="31" t="s">
        <v>68</v>
      </c>
      <c r="D20" s="37">
        <v>2400</v>
      </c>
      <c r="E20" s="31">
        <v>0</v>
      </c>
      <c r="F20" s="31">
        <v>1200</v>
      </c>
      <c r="G20" s="31">
        <v>1200</v>
      </c>
      <c r="H20" s="31">
        <v>1E+30</v>
      </c>
    </row>
    <row r="21" spans="1:8" x14ac:dyDescent="0.35">
      <c r="B21" s="31" t="s">
        <v>71</v>
      </c>
      <c r="C21" s="31" t="s">
        <v>72</v>
      </c>
      <c r="D21" s="37">
        <v>1200</v>
      </c>
      <c r="E21" s="31">
        <v>0</v>
      </c>
      <c r="F21" s="31">
        <v>1000</v>
      </c>
      <c r="G21" s="31">
        <v>200</v>
      </c>
      <c r="H21" s="31">
        <v>1E+30</v>
      </c>
    </row>
    <row r="22" spans="1:8" x14ac:dyDescent="0.35">
      <c r="B22" s="31" t="s">
        <v>75</v>
      </c>
      <c r="C22" s="31" t="s">
        <v>76</v>
      </c>
      <c r="D22" s="37">
        <v>4000</v>
      </c>
      <c r="E22" s="31">
        <v>316.66666666666663</v>
      </c>
      <c r="F22" s="31">
        <v>4000</v>
      </c>
      <c r="G22" s="31">
        <v>1E+30</v>
      </c>
      <c r="H22" s="31">
        <v>600</v>
      </c>
    </row>
    <row r="23" spans="1:8" x14ac:dyDescent="0.35">
      <c r="B23" s="31" t="s">
        <v>94</v>
      </c>
      <c r="C23" s="31" t="s">
        <v>95</v>
      </c>
      <c r="D23" s="37">
        <v>2400</v>
      </c>
      <c r="E23" s="31">
        <v>83.333333333333371</v>
      </c>
      <c r="F23" s="31">
        <v>0</v>
      </c>
      <c r="G23" s="31">
        <v>600</v>
      </c>
      <c r="H23" s="31">
        <v>3599.9999999999995</v>
      </c>
    </row>
    <row r="24" spans="1:8" ht="15" thickBot="1" x14ac:dyDescent="0.4">
      <c r="B24" s="29" t="s">
        <v>97</v>
      </c>
      <c r="C24" s="29" t="s">
        <v>98</v>
      </c>
      <c r="D24" s="38">
        <v>1200</v>
      </c>
      <c r="E24" s="29">
        <v>0</v>
      </c>
      <c r="F24" s="29">
        <v>0</v>
      </c>
      <c r="G24" s="29">
        <v>1E+30</v>
      </c>
      <c r="H24" s="29">
        <v>3600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9CF9E-4AEA-4838-ADE8-07F72EFDB46A}">
  <sheetPr>
    <tabColor rgb="FF002060"/>
  </sheetPr>
  <dimension ref="B1:R59"/>
  <sheetViews>
    <sheetView workbookViewId="0">
      <selection activeCell="S19" sqref="S19:S28"/>
    </sheetView>
  </sheetViews>
  <sheetFormatPr defaultRowHeight="14.5" x14ac:dyDescent="0.35"/>
  <cols>
    <col min="2" max="2" width="12.1796875" bestFit="1" customWidth="1"/>
    <col min="5" max="5" width="18.08984375" customWidth="1"/>
    <col min="6" max="6" width="10.7265625" customWidth="1"/>
    <col min="8" max="8" width="10.54296875" bestFit="1" customWidth="1"/>
    <col min="9" max="9" width="12.90625" bestFit="1" customWidth="1"/>
    <col min="10" max="10" width="26.26953125" bestFit="1" customWidth="1"/>
    <col min="11" max="11" width="8.54296875" bestFit="1" customWidth="1"/>
    <col min="12" max="12" width="12.08984375" customWidth="1"/>
    <col min="13" max="13" width="9.36328125" bestFit="1" customWidth="1"/>
    <col min="14" max="14" width="7.7265625" bestFit="1" customWidth="1"/>
    <col min="15" max="15" width="9.90625" bestFit="1" customWidth="1"/>
    <col min="16" max="16" width="18.6328125" bestFit="1" customWidth="1"/>
    <col min="27" max="27" width="18.6328125" bestFit="1" customWidth="1"/>
  </cols>
  <sheetData>
    <row r="1" spans="2:10" ht="15" thickBot="1" x14ac:dyDescent="0.4"/>
    <row r="2" spans="2:10" ht="15" thickBot="1" x14ac:dyDescent="0.4">
      <c r="B2" s="41" t="s">
        <v>113</v>
      </c>
      <c r="C2" s="42"/>
      <c r="D2" s="42"/>
      <c r="E2" s="42"/>
      <c r="F2" s="42"/>
      <c r="G2" s="42"/>
      <c r="H2" s="42"/>
      <c r="I2" s="42"/>
      <c r="J2" s="43"/>
    </row>
    <row r="3" spans="2:10" ht="15" thickTop="1" x14ac:dyDescent="0.35">
      <c r="B3" s="4"/>
      <c r="C3" t="s">
        <v>114</v>
      </c>
      <c r="D3" t="s">
        <v>115</v>
      </c>
      <c r="E3" t="s">
        <v>116</v>
      </c>
      <c r="F3" t="s">
        <v>117</v>
      </c>
      <c r="G3" t="s">
        <v>118</v>
      </c>
      <c r="I3" t="s">
        <v>119</v>
      </c>
      <c r="J3" s="46" t="s">
        <v>120</v>
      </c>
    </row>
    <row r="4" spans="2:10" ht="15.5" customHeight="1" x14ac:dyDescent="0.35">
      <c r="B4" s="4"/>
      <c r="C4" t="s">
        <v>121</v>
      </c>
      <c r="D4" t="s">
        <v>121</v>
      </c>
      <c r="E4" t="s">
        <v>121</v>
      </c>
      <c r="F4" t="s">
        <v>121</v>
      </c>
      <c r="G4" t="s">
        <v>121</v>
      </c>
      <c r="I4" t="s">
        <v>122</v>
      </c>
      <c r="J4" s="46" t="s">
        <v>123</v>
      </c>
    </row>
    <row r="5" spans="2:10" ht="15.5" customHeight="1" x14ac:dyDescent="0.35">
      <c r="B5" s="4"/>
      <c r="C5" t="s">
        <v>124</v>
      </c>
      <c r="D5" t="s">
        <v>124</v>
      </c>
      <c r="E5" t="s">
        <v>124</v>
      </c>
      <c r="F5" t="s">
        <v>124</v>
      </c>
      <c r="G5" t="s">
        <v>124</v>
      </c>
      <c r="I5" t="s">
        <v>125</v>
      </c>
      <c r="J5" s="46" t="s">
        <v>126</v>
      </c>
    </row>
    <row r="6" spans="2:10" x14ac:dyDescent="0.35">
      <c r="B6" s="4" t="s">
        <v>127</v>
      </c>
      <c r="J6" s="46"/>
    </row>
    <row r="7" spans="2:10" x14ac:dyDescent="0.35">
      <c r="B7" s="4" t="s">
        <v>128</v>
      </c>
      <c r="C7">
        <v>384</v>
      </c>
      <c r="D7">
        <v>517</v>
      </c>
      <c r="E7">
        <v>739</v>
      </c>
      <c r="F7">
        <v>710</v>
      </c>
      <c r="G7">
        <v>1081</v>
      </c>
      <c r="I7">
        <v>80</v>
      </c>
      <c r="J7" s="46">
        <v>30</v>
      </c>
    </row>
    <row r="8" spans="2:10" x14ac:dyDescent="0.35">
      <c r="B8" s="4" t="s">
        <v>129</v>
      </c>
      <c r="C8">
        <v>339</v>
      </c>
      <c r="D8">
        <v>472</v>
      </c>
      <c r="E8">
        <v>694</v>
      </c>
      <c r="F8">
        <v>665</v>
      </c>
      <c r="G8">
        <v>1036</v>
      </c>
      <c r="I8">
        <v>16</v>
      </c>
      <c r="J8" s="46">
        <v>0</v>
      </c>
    </row>
    <row r="9" spans="2:10" x14ac:dyDescent="0.35">
      <c r="B9" s="4" t="s">
        <v>130</v>
      </c>
      <c r="C9">
        <v>545</v>
      </c>
      <c r="D9">
        <v>678</v>
      </c>
      <c r="E9">
        <v>656</v>
      </c>
      <c r="F9">
        <v>661</v>
      </c>
      <c r="G9">
        <v>826</v>
      </c>
      <c r="I9">
        <v>16</v>
      </c>
      <c r="J9" s="46">
        <v>0</v>
      </c>
    </row>
    <row r="10" spans="2:10" x14ac:dyDescent="0.35">
      <c r="B10" s="4" t="s">
        <v>131</v>
      </c>
      <c r="C10">
        <v>509</v>
      </c>
      <c r="D10">
        <v>339</v>
      </c>
      <c r="E10">
        <v>188</v>
      </c>
      <c r="F10">
        <v>193</v>
      </c>
      <c r="G10">
        <v>512</v>
      </c>
      <c r="I10">
        <v>544</v>
      </c>
      <c r="J10" s="46">
        <v>50</v>
      </c>
    </row>
    <row r="11" spans="2:10" x14ac:dyDescent="0.35">
      <c r="B11" s="4" t="s">
        <v>132</v>
      </c>
      <c r="C11">
        <v>598</v>
      </c>
      <c r="D11">
        <v>732</v>
      </c>
      <c r="E11">
        <v>887</v>
      </c>
      <c r="F11">
        <v>892</v>
      </c>
      <c r="G11">
        <v>960</v>
      </c>
      <c r="I11">
        <v>64</v>
      </c>
      <c r="J11" s="46">
        <v>25</v>
      </c>
    </row>
    <row r="12" spans="2:10" x14ac:dyDescent="0.35">
      <c r="B12" s="4" t="s">
        <v>133</v>
      </c>
      <c r="C12">
        <v>509</v>
      </c>
      <c r="D12">
        <v>454</v>
      </c>
      <c r="E12">
        <v>283</v>
      </c>
      <c r="F12">
        <v>289</v>
      </c>
      <c r="G12">
        <v>475</v>
      </c>
      <c r="I12">
        <v>192</v>
      </c>
      <c r="J12" s="46">
        <v>25</v>
      </c>
    </row>
    <row r="13" spans="2:10" x14ac:dyDescent="0.35">
      <c r="B13" s="4" t="s">
        <v>134</v>
      </c>
      <c r="C13">
        <v>599</v>
      </c>
      <c r="D13">
        <v>429</v>
      </c>
      <c r="E13">
        <v>241</v>
      </c>
      <c r="F13">
        <v>246</v>
      </c>
      <c r="G13">
        <v>373</v>
      </c>
      <c r="I13">
        <v>120</v>
      </c>
      <c r="J13" s="46">
        <v>20</v>
      </c>
    </row>
    <row r="14" spans="2:10" x14ac:dyDescent="0.35">
      <c r="B14" s="4" t="s">
        <v>135</v>
      </c>
      <c r="C14">
        <v>662</v>
      </c>
      <c r="D14">
        <v>796</v>
      </c>
      <c r="E14">
        <v>709</v>
      </c>
      <c r="F14">
        <v>714</v>
      </c>
      <c r="G14">
        <v>781</v>
      </c>
      <c r="I14">
        <v>200</v>
      </c>
      <c r="J14" s="46">
        <v>20</v>
      </c>
    </row>
    <row r="15" spans="2:10" x14ac:dyDescent="0.35">
      <c r="B15" s="4" t="s">
        <v>136</v>
      </c>
      <c r="C15">
        <v>612</v>
      </c>
      <c r="D15">
        <v>548</v>
      </c>
      <c r="E15">
        <v>367</v>
      </c>
      <c r="F15">
        <v>382</v>
      </c>
      <c r="G15">
        <v>366</v>
      </c>
      <c r="I15">
        <v>920</v>
      </c>
      <c r="J15" s="46">
        <v>80</v>
      </c>
    </row>
    <row r="16" spans="2:10" ht="15" thickBot="1" x14ac:dyDescent="0.4">
      <c r="B16" s="7" t="s">
        <v>137</v>
      </c>
      <c r="C16" s="9">
        <v>689</v>
      </c>
      <c r="D16" s="9">
        <v>553</v>
      </c>
      <c r="E16" s="9">
        <v>364</v>
      </c>
      <c r="F16" s="9">
        <v>369</v>
      </c>
      <c r="G16" s="9">
        <v>291</v>
      </c>
      <c r="H16" s="9"/>
      <c r="I16" s="9">
        <v>280</v>
      </c>
      <c r="J16" s="47">
        <v>40</v>
      </c>
    </row>
    <row r="17" spans="2:18" ht="15" thickBot="1" x14ac:dyDescent="0.4"/>
    <row r="18" spans="2:18" ht="15" thickBot="1" x14ac:dyDescent="0.4">
      <c r="B18" s="41" t="s">
        <v>138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3"/>
    </row>
    <row r="19" spans="2:18" ht="16" thickTop="1" x14ac:dyDescent="0.35">
      <c r="B19" s="4"/>
      <c r="P19" s="48" t="s">
        <v>139</v>
      </c>
    </row>
    <row r="20" spans="2:18" ht="15.5" x14ac:dyDescent="0.35">
      <c r="B20" s="4"/>
      <c r="F20" t="s">
        <v>128</v>
      </c>
      <c r="G20" t="s">
        <v>129</v>
      </c>
      <c r="H20" t="s">
        <v>130</v>
      </c>
      <c r="I20" t="s">
        <v>131</v>
      </c>
      <c r="J20" t="s">
        <v>132</v>
      </c>
      <c r="K20" t="s">
        <v>133</v>
      </c>
      <c r="L20" t="s">
        <v>134</v>
      </c>
      <c r="M20" t="s">
        <v>135</v>
      </c>
      <c r="N20" t="s">
        <v>136</v>
      </c>
      <c r="O20" t="s">
        <v>137</v>
      </c>
      <c r="P20" s="49" t="s">
        <v>125</v>
      </c>
    </row>
    <row r="21" spans="2:18" x14ac:dyDescent="0.35">
      <c r="B21" s="50" t="s">
        <v>140</v>
      </c>
      <c r="C21" s="51"/>
      <c r="D21" s="51"/>
      <c r="E21" s="51"/>
      <c r="F21">
        <v>384</v>
      </c>
      <c r="G21">
        <v>339</v>
      </c>
      <c r="H21">
        <v>545</v>
      </c>
      <c r="I21">
        <v>509</v>
      </c>
      <c r="J21">
        <v>598</v>
      </c>
      <c r="K21">
        <v>509</v>
      </c>
      <c r="L21">
        <v>599</v>
      </c>
      <c r="M21">
        <v>662</v>
      </c>
      <c r="N21">
        <v>612</v>
      </c>
      <c r="O21">
        <v>689</v>
      </c>
      <c r="P21" s="46">
        <v>80</v>
      </c>
    </row>
    <row r="22" spans="2:18" x14ac:dyDescent="0.35">
      <c r="B22" s="50" t="s">
        <v>141</v>
      </c>
      <c r="C22" s="51"/>
      <c r="D22" s="51"/>
      <c r="E22" s="51"/>
      <c r="F22">
        <v>517</v>
      </c>
      <c r="G22">
        <v>472</v>
      </c>
      <c r="H22">
        <v>678</v>
      </c>
      <c r="I22">
        <v>339</v>
      </c>
      <c r="J22">
        <v>732</v>
      </c>
      <c r="K22">
        <v>454</v>
      </c>
      <c r="L22">
        <v>429</v>
      </c>
      <c r="M22">
        <v>796</v>
      </c>
      <c r="N22">
        <v>548</v>
      </c>
      <c r="O22">
        <v>553</v>
      </c>
      <c r="P22" s="46">
        <v>296</v>
      </c>
    </row>
    <row r="23" spans="2:18" x14ac:dyDescent="0.35">
      <c r="B23" s="50" t="s">
        <v>142</v>
      </c>
      <c r="C23" s="51"/>
      <c r="D23" s="51"/>
      <c r="E23" s="51"/>
      <c r="F23">
        <v>739</v>
      </c>
      <c r="G23">
        <v>694</v>
      </c>
      <c r="H23">
        <v>656</v>
      </c>
      <c r="I23">
        <v>188</v>
      </c>
      <c r="J23">
        <v>887</v>
      </c>
      <c r="K23">
        <v>283</v>
      </c>
      <c r="L23">
        <v>241</v>
      </c>
      <c r="M23">
        <v>709</v>
      </c>
      <c r="N23">
        <v>367</v>
      </c>
      <c r="O23">
        <v>364</v>
      </c>
      <c r="P23" s="46">
        <v>1248</v>
      </c>
    </row>
    <row r="24" spans="2:18" x14ac:dyDescent="0.35">
      <c r="B24" s="50" t="s">
        <v>143</v>
      </c>
      <c r="C24" s="51"/>
      <c r="D24" s="51"/>
      <c r="E24" s="51"/>
      <c r="F24">
        <v>710</v>
      </c>
      <c r="G24">
        <v>665</v>
      </c>
      <c r="H24">
        <v>661</v>
      </c>
      <c r="I24">
        <v>193</v>
      </c>
      <c r="J24">
        <v>892</v>
      </c>
      <c r="K24">
        <v>289</v>
      </c>
      <c r="L24">
        <v>246</v>
      </c>
      <c r="M24">
        <v>714</v>
      </c>
      <c r="N24">
        <v>382</v>
      </c>
      <c r="O24">
        <v>369</v>
      </c>
      <c r="P24" s="46">
        <v>112</v>
      </c>
    </row>
    <row r="25" spans="2:18" x14ac:dyDescent="0.35">
      <c r="B25" s="50" t="s">
        <v>144</v>
      </c>
      <c r="C25" s="51"/>
      <c r="D25" s="51"/>
      <c r="E25" s="51"/>
      <c r="F25">
        <v>1081</v>
      </c>
      <c r="G25">
        <v>1036</v>
      </c>
      <c r="H25">
        <v>826</v>
      </c>
      <c r="I25">
        <v>512</v>
      </c>
      <c r="J25">
        <v>960</v>
      </c>
      <c r="K25">
        <v>475</v>
      </c>
      <c r="L25">
        <v>373</v>
      </c>
      <c r="M25">
        <v>781</v>
      </c>
      <c r="N25">
        <v>366</v>
      </c>
      <c r="O25">
        <v>291</v>
      </c>
      <c r="P25" s="46">
        <v>1280</v>
      </c>
      <c r="R25" s="16"/>
    </row>
    <row r="26" spans="2:18" x14ac:dyDescent="0.35">
      <c r="B26" s="4"/>
      <c r="P26" s="46"/>
    </row>
    <row r="27" spans="2:18" x14ac:dyDescent="0.35">
      <c r="B27" s="50" t="s">
        <v>145</v>
      </c>
      <c r="C27" s="51"/>
      <c r="D27" s="51"/>
      <c r="E27" s="51"/>
      <c r="F27">
        <v>80</v>
      </c>
      <c r="G27">
        <v>16</v>
      </c>
      <c r="H27">
        <v>16</v>
      </c>
      <c r="I27">
        <v>544</v>
      </c>
      <c r="J27">
        <v>64</v>
      </c>
      <c r="K27">
        <v>192</v>
      </c>
      <c r="L27">
        <v>120</v>
      </c>
      <c r="M27">
        <v>200</v>
      </c>
      <c r="N27">
        <v>920</v>
      </c>
      <c r="O27">
        <v>280</v>
      </c>
      <c r="P27" s="46"/>
    </row>
    <row r="28" spans="2:18" x14ac:dyDescent="0.35">
      <c r="B28" s="50" t="s">
        <v>146</v>
      </c>
      <c r="C28" s="51"/>
      <c r="D28" s="51"/>
      <c r="E28" s="51"/>
      <c r="F28">
        <v>30</v>
      </c>
      <c r="G28">
        <v>0</v>
      </c>
      <c r="H28">
        <v>0</v>
      </c>
      <c r="I28">
        <v>50</v>
      </c>
      <c r="J28">
        <v>25</v>
      </c>
      <c r="K28">
        <v>25</v>
      </c>
      <c r="L28">
        <v>20</v>
      </c>
      <c r="M28">
        <v>20</v>
      </c>
      <c r="N28">
        <v>80</v>
      </c>
      <c r="O28">
        <v>40</v>
      </c>
      <c r="P28" s="46"/>
    </row>
    <row r="29" spans="2:18" x14ac:dyDescent="0.35">
      <c r="B29" s="50" t="s">
        <v>147</v>
      </c>
      <c r="C29" s="51"/>
      <c r="D29" s="51"/>
      <c r="E29" s="51"/>
      <c r="F29">
        <f>F28*F27/100</f>
        <v>24</v>
      </c>
      <c r="G29">
        <f t="shared" ref="G29:O29" si="0">G28*G27/100</f>
        <v>0</v>
      </c>
      <c r="H29">
        <f t="shared" si="0"/>
        <v>0</v>
      </c>
      <c r="I29">
        <f t="shared" si="0"/>
        <v>272</v>
      </c>
      <c r="J29">
        <f t="shared" si="0"/>
        <v>16</v>
      </c>
      <c r="K29">
        <f t="shared" si="0"/>
        <v>48</v>
      </c>
      <c r="L29">
        <f t="shared" si="0"/>
        <v>24</v>
      </c>
      <c r="M29">
        <f t="shared" si="0"/>
        <v>40</v>
      </c>
      <c r="N29">
        <f t="shared" si="0"/>
        <v>736</v>
      </c>
      <c r="O29">
        <f t="shared" si="0"/>
        <v>112</v>
      </c>
      <c r="P29" s="46"/>
    </row>
    <row r="30" spans="2:18" ht="15" thickBot="1" x14ac:dyDescent="0.4">
      <c r="B30" s="52" t="s">
        <v>148</v>
      </c>
      <c r="C30" s="53"/>
      <c r="D30" s="53"/>
      <c r="E30" s="53"/>
      <c r="F30" s="9">
        <f>F27+F29</f>
        <v>104</v>
      </c>
      <c r="G30" s="9">
        <f t="shared" ref="G30:O30" si="1">G27+G29</f>
        <v>16</v>
      </c>
      <c r="H30" s="9">
        <f t="shared" si="1"/>
        <v>16</v>
      </c>
      <c r="I30" s="9">
        <f t="shared" si="1"/>
        <v>816</v>
      </c>
      <c r="J30" s="9">
        <f t="shared" si="1"/>
        <v>80</v>
      </c>
      <c r="K30" s="9">
        <f t="shared" si="1"/>
        <v>240</v>
      </c>
      <c r="L30" s="9">
        <f t="shared" si="1"/>
        <v>144</v>
      </c>
      <c r="M30" s="9">
        <f t="shared" si="1"/>
        <v>240</v>
      </c>
      <c r="N30" s="9">
        <f t="shared" si="1"/>
        <v>1656</v>
      </c>
      <c r="O30" s="9">
        <f t="shared" si="1"/>
        <v>392</v>
      </c>
      <c r="P30" s="47"/>
    </row>
    <row r="32" spans="2:18" ht="15" thickBot="1" x14ac:dyDescent="0.4"/>
    <row r="33" spans="2:16" ht="15" thickBot="1" x14ac:dyDescent="0.4">
      <c r="B33" s="41" t="s">
        <v>149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3"/>
    </row>
    <row r="34" spans="2:16" ht="16" thickTop="1" x14ac:dyDescent="0.35">
      <c r="B34" s="4"/>
      <c r="P34" s="48" t="s">
        <v>139</v>
      </c>
    </row>
    <row r="35" spans="2:16" ht="15.5" x14ac:dyDescent="0.35">
      <c r="B35" s="4"/>
      <c r="F35" t="s">
        <v>128</v>
      </c>
      <c r="G35" t="s">
        <v>129</v>
      </c>
      <c r="H35" t="s">
        <v>130</v>
      </c>
      <c r="I35" t="s">
        <v>131</v>
      </c>
      <c r="J35" t="s">
        <v>132</v>
      </c>
      <c r="K35" t="s">
        <v>133</v>
      </c>
      <c r="L35" t="s">
        <v>134</v>
      </c>
      <c r="M35" t="s">
        <v>135</v>
      </c>
      <c r="N35" t="s">
        <v>136</v>
      </c>
      <c r="O35" t="s">
        <v>137</v>
      </c>
      <c r="P35" s="49" t="s">
        <v>125</v>
      </c>
    </row>
    <row r="36" spans="2:16" x14ac:dyDescent="0.35">
      <c r="B36" s="50" t="s">
        <v>150</v>
      </c>
      <c r="C36" s="51"/>
      <c r="D36" s="51"/>
      <c r="E36" s="51"/>
      <c r="F36">
        <f>F21*2</f>
        <v>768</v>
      </c>
      <c r="G36">
        <f t="shared" ref="G36:O36" si="2">G21*2</f>
        <v>678</v>
      </c>
      <c r="H36">
        <f t="shared" si="2"/>
        <v>1090</v>
      </c>
      <c r="I36">
        <f t="shared" si="2"/>
        <v>1018</v>
      </c>
      <c r="J36">
        <f t="shared" si="2"/>
        <v>1196</v>
      </c>
      <c r="K36">
        <f t="shared" si="2"/>
        <v>1018</v>
      </c>
      <c r="L36">
        <f t="shared" si="2"/>
        <v>1198</v>
      </c>
      <c r="M36">
        <f t="shared" si="2"/>
        <v>1324</v>
      </c>
      <c r="N36">
        <f t="shared" si="2"/>
        <v>1224</v>
      </c>
      <c r="O36">
        <f t="shared" si="2"/>
        <v>1378</v>
      </c>
      <c r="P36" s="46">
        <v>80</v>
      </c>
    </row>
    <row r="37" spans="2:16" x14ac:dyDescent="0.35">
      <c r="B37" s="50" t="s">
        <v>151</v>
      </c>
      <c r="C37" s="51"/>
      <c r="D37" s="51"/>
      <c r="E37" s="51"/>
      <c r="F37">
        <f t="shared" ref="F37:O40" si="3">F22*2</f>
        <v>1034</v>
      </c>
      <c r="G37">
        <f t="shared" si="3"/>
        <v>944</v>
      </c>
      <c r="H37">
        <f t="shared" si="3"/>
        <v>1356</v>
      </c>
      <c r="I37">
        <f t="shared" si="3"/>
        <v>678</v>
      </c>
      <c r="J37">
        <f t="shared" si="3"/>
        <v>1464</v>
      </c>
      <c r="K37">
        <f t="shared" si="3"/>
        <v>908</v>
      </c>
      <c r="L37">
        <f t="shared" si="3"/>
        <v>858</v>
      </c>
      <c r="M37">
        <f t="shared" si="3"/>
        <v>1592</v>
      </c>
      <c r="N37">
        <f t="shared" si="3"/>
        <v>1096</v>
      </c>
      <c r="O37">
        <f t="shared" si="3"/>
        <v>1106</v>
      </c>
      <c r="P37" s="46">
        <v>296</v>
      </c>
    </row>
    <row r="38" spans="2:16" x14ac:dyDescent="0.35">
      <c r="B38" s="50" t="s">
        <v>152</v>
      </c>
      <c r="C38" s="51"/>
      <c r="D38" s="51"/>
      <c r="E38" s="51"/>
      <c r="F38">
        <f t="shared" si="3"/>
        <v>1478</v>
      </c>
      <c r="G38">
        <f t="shared" si="3"/>
        <v>1388</v>
      </c>
      <c r="H38">
        <f t="shared" si="3"/>
        <v>1312</v>
      </c>
      <c r="I38">
        <f t="shared" si="3"/>
        <v>376</v>
      </c>
      <c r="J38">
        <f t="shared" si="3"/>
        <v>1774</v>
      </c>
      <c r="K38">
        <f t="shared" si="3"/>
        <v>566</v>
      </c>
      <c r="L38">
        <f t="shared" si="3"/>
        <v>482</v>
      </c>
      <c r="M38">
        <f t="shared" si="3"/>
        <v>1418</v>
      </c>
      <c r="N38">
        <f t="shared" si="3"/>
        <v>734</v>
      </c>
      <c r="O38">
        <f t="shared" si="3"/>
        <v>728</v>
      </c>
      <c r="P38" s="46">
        <v>1248</v>
      </c>
    </row>
    <row r="39" spans="2:16" x14ac:dyDescent="0.35">
      <c r="B39" s="50" t="s">
        <v>153</v>
      </c>
      <c r="C39" s="51"/>
      <c r="D39" s="51"/>
      <c r="E39" s="51"/>
      <c r="F39">
        <f t="shared" si="3"/>
        <v>1420</v>
      </c>
      <c r="G39">
        <f t="shared" si="3"/>
        <v>1330</v>
      </c>
      <c r="H39">
        <f t="shared" si="3"/>
        <v>1322</v>
      </c>
      <c r="I39">
        <f t="shared" si="3"/>
        <v>386</v>
      </c>
      <c r="J39">
        <f t="shared" si="3"/>
        <v>1784</v>
      </c>
      <c r="K39">
        <f t="shared" si="3"/>
        <v>578</v>
      </c>
      <c r="L39">
        <f t="shared" si="3"/>
        <v>492</v>
      </c>
      <c r="M39">
        <f t="shared" si="3"/>
        <v>1428</v>
      </c>
      <c r="N39">
        <f t="shared" si="3"/>
        <v>764</v>
      </c>
      <c r="O39">
        <f t="shared" si="3"/>
        <v>738</v>
      </c>
      <c r="P39" s="46">
        <v>112</v>
      </c>
    </row>
    <row r="40" spans="2:16" x14ac:dyDescent="0.35">
      <c r="B40" s="50" t="s">
        <v>154</v>
      </c>
      <c r="C40" s="51"/>
      <c r="D40" s="51"/>
      <c r="E40" s="51"/>
      <c r="F40">
        <f t="shared" si="3"/>
        <v>2162</v>
      </c>
      <c r="G40">
        <f t="shared" si="3"/>
        <v>2072</v>
      </c>
      <c r="H40">
        <f t="shared" si="3"/>
        <v>1652</v>
      </c>
      <c r="I40">
        <f t="shared" si="3"/>
        <v>1024</v>
      </c>
      <c r="J40">
        <f t="shared" si="3"/>
        <v>1920</v>
      </c>
      <c r="K40">
        <f t="shared" si="3"/>
        <v>950</v>
      </c>
      <c r="L40">
        <f t="shared" si="3"/>
        <v>746</v>
      </c>
      <c r="M40">
        <f t="shared" si="3"/>
        <v>1562</v>
      </c>
      <c r="N40">
        <f t="shared" si="3"/>
        <v>732</v>
      </c>
      <c r="O40">
        <f t="shared" si="3"/>
        <v>582</v>
      </c>
      <c r="P40" s="46">
        <v>1280</v>
      </c>
    </row>
    <row r="41" spans="2:16" x14ac:dyDescent="0.35">
      <c r="B41" s="4"/>
      <c r="P41" s="46"/>
    </row>
    <row r="42" spans="2:16" x14ac:dyDescent="0.35">
      <c r="B42" s="50" t="s">
        <v>145</v>
      </c>
      <c r="C42" s="51"/>
      <c r="D42" s="51"/>
      <c r="E42" s="51"/>
      <c r="F42">
        <v>80</v>
      </c>
      <c r="G42">
        <v>16</v>
      </c>
      <c r="H42">
        <v>16</v>
      </c>
      <c r="I42">
        <v>544</v>
      </c>
      <c r="J42">
        <v>64</v>
      </c>
      <c r="K42">
        <v>192</v>
      </c>
      <c r="L42">
        <v>120</v>
      </c>
      <c r="M42">
        <v>200</v>
      </c>
      <c r="N42">
        <v>920</v>
      </c>
      <c r="O42">
        <v>280</v>
      </c>
      <c r="P42" s="46"/>
    </row>
    <row r="43" spans="2:16" x14ac:dyDescent="0.35">
      <c r="B43" s="50" t="s">
        <v>146</v>
      </c>
      <c r="C43" s="51"/>
      <c r="D43" s="51"/>
      <c r="E43" s="51"/>
      <c r="F43">
        <v>30</v>
      </c>
      <c r="G43">
        <v>0</v>
      </c>
      <c r="H43">
        <v>0</v>
      </c>
      <c r="I43">
        <v>50</v>
      </c>
      <c r="J43">
        <v>25</v>
      </c>
      <c r="K43">
        <v>25</v>
      </c>
      <c r="L43">
        <v>20</v>
      </c>
      <c r="M43">
        <v>20</v>
      </c>
      <c r="N43">
        <v>80</v>
      </c>
      <c r="O43">
        <v>40</v>
      </c>
      <c r="P43" s="46"/>
    </row>
    <row r="44" spans="2:16" x14ac:dyDescent="0.35">
      <c r="B44" s="50" t="s">
        <v>147</v>
      </c>
      <c r="C44" s="51"/>
      <c r="D44" s="51"/>
      <c r="E44" s="51"/>
      <c r="F44">
        <f>(F42)*(F43/100)</f>
        <v>24</v>
      </c>
      <c r="G44">
        <f t="shared" ref="G44:O44" si="4">(G42)*(G43/100)</f>
        <v>0</v>
      </c>
      <c r="H44">
        <f t="shared" si="4"/>
        <v>0</v>
      </c>
      <c r="I44">
        <f t="shared" si="4"/>
        <v>272</v>
      </c>
      <c r="J44">
        <f t="shared" si="4"/>
        <v>16</v>
      </c>
      <c r="K44">
        <f t="shared" si="4"/>
        <v>48</v>
      </c>
      <c r="L44">
        <f t="shared" si="4"/>
        <v>24</v>
      </c>
      <c r="M44">
        <f t="shared" si="4"/>
        <v>40</v>
      </c>
      <c r="N44">
        <f t="shared" si="4"/>
        <v>736</v>
      </c>
      <c r="O44">
        <f t="shared" si="4"/>
        <v>112</v>
      </c>
      <c r="P44" s="46"/>
    </row>
    <row r="45" spans="2:16" ht="15" thickBot="1" x14ac:dyDescent="0.4">
      <c r="B45" s="52" t="s">
        <v>148</v>
      </c>
      <c r="C45" s="53"/>
      <c r="D45" s="53"/>
      <c r="E45" s="53"/>
      <c r="F45" s="9">
        <v>104</v>
      </c>
      <c r="G45" s="9">
        <v>16</v>
      </c>
      <c r="H45" s="9">
        <v>16</v>
      </c>
      <c r="I45" s="9">
        <v>816</v>
      </c>
      <c r="J45" s="9">
        <v>80</v>
      </c>
      <c r="K45" s="9">
        <v>240</v>
      </c>
      <c r="L45" s="9">
        <v>144</v>
      </c>
      <c r="M45" s="9">
        <v>240</v>
      </c>
      <c r="N45" s="9">
        <v>1656</v>
      </c>
      <c r="O45" s="9">
        <v>392</v>
      </c>
      <c r="P45" s="47"/>
    </row>
    <row r="46" spans="2:16" ht="15" thickBot="1" x14ac:dyDescent="0.4"/>
    <row r="47" spans="2:16" ht="15" thickBot="1" x14ac:dyDescent="0.4">
      <c r="B47" s="41" t="s">
        <v>155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3"/>
    </row>
    <row r="48" spans="2:16" ht="16" thickTop="1" x14ac:dyDescent="0.35">
      <c r="B48" s="4"/>
      <c r="P48" s="48" t="s">
        <v>139</v>
      </c>
    </row>
    <row r="49" spans="2:16" ht="15.5" x14ac:dyDescent="0.35">
      <c r="B49" s="4"/>
      <c r="F49" t="s">
        <v>128</v>
      </c>
      <c r="G49" t="s">
        <v>129</v>
      </c>
      <c r="H49" t="s">
        <v>130</v>
      </c>
      <c r="I49" t="s">
        <v>131</v>
      </c>
      <c r="J49" t="s">
        <v>132</v>
      </c>
      <c r="K49" t="s">
        <v>133</v>
      </c>
      <c r="L49" t="s">
        <v>134</v>
      </c>
      <c r="M49" t="s">
        <v>135</v>
      </c>
      <c r="N49" t="s">
        <v>136</v>
      </c>
      <c r="O49" t="s">
        <v>137</v>
      </c>
      <c r="P49" s="49" t="s">
        <v>125</v>
      </c>
    </row>
    <row r="50" spans="2:16" x14ac:dyDescent="0.35">
      <c r="B50" s="50" t="s">
        <v>156</v>
      </c>
      <c r="C50" s="51"/>
      <c r="D50" s="51"/>
      <c r="E50" s="51"/>
      <c r="F50" s="16">
        <f>IF(F36&gt;800,1,0)*300+IF(F36&gt;1600,1,0)*300+F36*0.55</f>
        <v>422.40000000000003</v>
      </c>
      <c r="G50" s="16">
        <f t="shared" ref="G50:O50" si="5">IF(G36&gt;800,1,0)*300+IF(G36&gt;1600,1,0)*300+G36*0.55</f>
        <v>372.90000000000003</v>
      </c>
      <c r="H50" s="16">
        <f t="shared" si="5"/>
        <v>899.5</v>
      </c>
      <c r="I50" s="16">
        <f t="shared" si="5"/>
        <v>859.90000000000009</v>
      </c>
      <c r="J50" s="16">
        <f t="shared" si="5"/>
        <v>957.80000000000007</v>
      </c>
      <c r="K50" s="16">
        <f t="shared" si="5"/>
        <v>859.90000000000009</v>
      </c>
      <c r="L50" s="16">
        <f t="shared" si="5"/>
        <v>958.90000000000009</v>
      </c>
      <c r="M50" s="16">
        <f t="shared" si="5"/>
        <v>1028.2</v>
      </c>
      <c r="N50" s="16">
        <f t="shared" si="5"/>
        <v>973.2</v>
      </c>
      <c r="O50" s="16">
        <f t="shared" si="5"/>
        <v>1057.9000000000001</v>
      </c>
      <c r="P50" s="46">
        <v>80</v>
      </c>
    </row>
    <row r="51" spans="2:16" x14ac:dyDescent="0.35">
      <c r="B51" s="50" t="s">
        <v>157</v>
      </c>
      <c r="C51" s="51"/>
      <c r="D51" s="51"/>
      <c r="E51" s="51"/>
      <c r="F51" s="16">
        <f t="shared" ref="F51:O54" si="6">IF(F37&gt;800,1,0)*300+IF(F37&gt;1600,1,0)*300+F37*0.55</f>
        <v>868.7</v>
      </c>
      <c r="G51" s="16">
        <f t="shared" si="6"/>
        <v>819.2</v>
      </c>
      <c r="H51" s="16">
        <f t="shared" si="6"/>
        <v>1045.8000000000002</v>
      </c>
      <c r="I51" s="16">
        <f t="shared" si="6"/>
        <v>372.90000000000003</v>
      </c>
      <c r="J51" s="16">
        <f t="shared" si="6"/>
        <v>1105.2</v>
      </c>
      <c r="K51" s="16">
        <f t="shared" si="6"/>
        <v>799.40000000000009</v>
      </c>
      <c r="L51" s="16">
        <f t="shared" si="6"/>
        <v>771.90000000000009</v>
      </c>
      <c r="M51" s="16">
        <f t="shared" si="6"/>
        <v>1175.5999999999999</v>
      </c>
      <c r="N51" s="16">
        <f t="shared" si="6"/>
        <v>902.80000000000007</v>
      </c>
      <c r="O51" s="16">
        <f t="shared" si="6"/>
        <v>908.30000000000007</v>
      </c>
      <c r="P51" s="46">
        <v>296</v>
      </c>
    </row>
    <row r="52" spans="2:16" x14ac:dyDescent="0.35">
      <c r="B52" s="50" t="s">
        <v>158</v>
      </c>
      <c r="C52" s="51"/>
      <c r="D52" s="51"/>
      <c r="E52" s="51"/>
      <c r="F52" s="16">
        <f t="shared" si="6"/>
        <v>1112.9000000000001</v>
      </c>
      <c r="G52" s="16">
        <f t="shared" si="6"/>
        <v>1063.4000000000001</v>
      </c>
      <c r="H52" s="16">
        <f t="shared" si="6"/>
        <v>1021.6</v>
      </c>
      <c r="I52" s="16">
        <f t="shared" si="6"/>
        <v>206.8</v>
      </c>
      <c r="J52" s="16">
        <f t="shared" si="6"/>
        <v>1575.7</v>
      </c>
      <c r="K52" s="16">
        <f t="shared" si="6"/>
        <v>311.3</v>
      </c>
      <c r="L52" s="16">
        <f t="shared" si="6"/>
        <v>265.10000000000002</v>
      </c>
      <c r="M52" s="16">
        <f t="shared" si="6"/>
        <v>1079.9000000000001</v>
      </c>
      <c r="N52" s="16">
        <f t="shared" si="6"/>
        <v>403.70000000000005</v>
      </c>
      <c r="O52" s="16">
        <f t="shared" si="6"/>
        <v>400.40000000000003</v>
      </c>
      <c r="P52" s="46">
        <v>1248</v>
      </c>
    </row>
    <row r="53" spans="2:16" x14ac:dyDescent="0.35">
      <c r="B53" s="50" t="s">
        <v>159</v>
      </c>
      <c r="C53" s="51"/>
      <c r="D53" s="51"/>
      <c r="E53" s="51"/>
      <c r="F53" s="16">
        <f t="shared" si="6"/>
        <v>1081</v>
      </c>
      <c r="G53" s="16">
        <f t="shared" si="6"/>
        <v>1031.5</v>
      </c>
      <c r="H53" s="16">
        <f t="shared" si="6"/>
        <v>1027.0999999999999</v>
      </c>
      <c r="I53" s="16">
        <f t="shared" si="6"/>
        <v>212.3</v>
      </c>
      <c r="J53" s="16">
        <f t="shared" si="6"/>
        <v>1581.2</v>
      </c>
      <c r="K53" s="16">
        <f t="shared" si="6"/>
        <v>317.90000000000003</v>
      </c>
      <c r="L53" s="16">
        <f t="shared" si="6"/>
        <v>270.60000000000002</v>
      </c>
      <c r="M53" s="16">
        <f t="shared" si="6"/>
        <v>1085.4000000000001</v>
      </c>
      <c r="N53" s="16">
        <f t="shared" si="6"/>
        <v>420.20000000000005</v>
      </c>
      <c r="O53" s="16">
        <f t="shared" si="6"/>
        <v>405.90000000000003</v>
      </c>
      <c r="P53" s="46">
        <v>112</v>
      </c>
    </row>
    <row r="54" spans="2:16" x14ac:dyDescent="0.35">
      <c r="B54" s="50" t="s">
        <v>160</v>
      </c>
      <c r="C54" s="51"/>
      <c r="D54" s="51"/>
      <c r="E54" s="51"/>
      <c r="F54" s="16">
        <f t="shared" si="6"/>
        <v>1789.1000000000001</v>
      </c>
      <c r="G54" s="16">
        <f t="shared" si="6"/>
        <v>1739.6000000000001</v>
      </c>
      <c r="H54" s="16">
        <f t="shared" si="6"/>
        <v>1508.6</v>
      </c>
      <c r="I54" s="16">
        <f t="shared" si="6"/>
        <v>863.2</v>
      </c>
      <c r="J54" s="16">
        <f t="shared" si="6"/>
        <v>1656</v>
      </c>
      <c r="K54" s="16">
        <f t="shared" si="6"/>
        <v>822.5</v>
      </c>
      <c r="L54" s="16">
        <f t="shared" si="6"/>
        <v>410.3</v>
      </c>
      <c r="M54" s="16">
        <f t="shared" si="6"/>
        <v>1159.0999999999999</v>
      </c>
      <c r="N54" s="16">
        <f t="shared" si="6"/>
        <v>402.6</v>
      </c>
      <c r="O54" s="16">
        <f t="shared" si="6"/>
        <v>320.10000000000002</v>
      </c>
      <c r="P54" s="46">
        <v>1280</v>
      </c>
    </row>
    <row r="55" spans="2:16" x14ac:dyDescent="0.35">
      <c r="B55" s="4"/>
      <c r="P55" s="46"/>
    </row>
    <row r="56" spans="2:16" x14ac:dyDescent="0.35">
      <c r="B56" s="50" t="s">
        <v>145</v>
      </c>
      <c r="C56" s="51"/>
      <c r="D56" s="51"/>
      <c r="E56" s="51"/>
      <c r="F56">
        <v>80</v>
      </c>
      <c r="G56">
        <v>16</v>
      </c>
      <c r="H56">
        <v>16</v>
      </c>
      <c r="I56">
        <v>544</v>
      </c>
      <c r="J56">
        <v>64</v>
      </c>
      <c r="K56">
        <v>192</v>
      </c>
      <c r="L56">
        <v>120</v>
      </c>
      <c r="M56">
        <v>200</v>
      </c>
      <c r="N56">
        <v>920</v>
      </c>
      <c r="O56">
        <v>280</v>
      </c>
      <c r="P56" s="46"/>
    </row>
    <row r="57" spans="2:16" x14ac:dyDescent="0.35">
      <c r="B57" s="50" t="s">
        <v>146</v>
      </c>
      <c r="C57" s="51"/>
      <c r="D57" s="51"/>
      <c r="E57" s="51"/>
      <c r="F57">
        <v>30</v>
      </c>
      <c r="G57">
        <v>0</v>
      </c>
      <c r="H57">
        <v>0</v>
      </c>
      <c r="I57">
        <v>50</v>
      </c>
      <c r="J57">
        <v>25</v>
      </c>
      <c r="K57">
        <v>25</v>
      </c>
      <c r="L57">
        <v>20</v>
      </c>
      <c r="M57">
        <v>20</v>
      </c>
      <c r="N57">
        <v>80</v>
      </c>
      <c r="O57">
        <v>40</v>
      </c>
      <c r="P57" s="46"/>
    </row>
    <row r="58" spans="2:16" x14ac:dyDescent="0.35">
      <c r="B58" s="50" t="s">
        <v>147</v>
      </c>
      <c r="C58" s="51"/>
      <c r="D58" s="51"/>
      <c r="E58" s="51"/>
      <c r="F58">
        <v>24</v>
      </c>
      <c r="G58">
        <v>0</v>
      </c>
      <c r="H58">
        <v>0</v>
      </c>
      <c r="I58">
        <v>272</v>
      </c>
      <c r="J58">
        <v>16</v>
      </c>
      <c r="K58">
        <v>48</v>
      </c>
      <c r="L58">
        <v>24</v>
      </c>
      <c r="M58">
        <v>40</v>
      </c>
      <c r="N58">
        <v>736</v>
      </c>
      <c r="O58">
        <v>112</v>
      </c>
      <c r="P58" s="46"/>
    </row>
    <row r="59" spans="2:16" ht="15" thickBot="1" x14ac:dyDescent="0.4">
      <c r="B59" s="52" t="s">
        <v>148</v>
      </c>
      <c r="C59" s="53"/>
      <c r="D59" s="53"/>
      <c r="E59" s="53"/>
      <c r="F59" s="9">
        <v>104</v>
      </c>
      <c r="G59" s="9">
        <v>16</v>
      </c>
      <c r="H59" s="9">
        <v>16</v>
      </c>
      <c r="I59" s="9">
        <v>816</v>
      </c>
      <c r="J59" s="9">
        <v>80</v>
      </c>
      <c r="K59" s="9">
        <v>240</v>
      </c>
      <c r="L59" s="9">
        <v>144</v>
      </c>
      <c r="M59" s="9">
        <v>240</v>
      </c>
      <c r="N59" s="9">
        <v>1656</v>
      </c>
      <c r="O59" s="9">
        <v>392</v>
      </c>
      <c r="P59" s="47"/>
    </row>
  </sheetData>
  <mergeCells count="31">
    <mergeCell ref="B59:E59"/>
    <mergeCell ref="B52:E52"/>
    <mergeCell ref="B53:E53"/>
    <mergeCell ref="B54:E54"/>
    <mergeCell ref="B56:E56"/>
    <mergeCell ref="B57:E57"/>
    <mergeCell ref="B58:E58"/>
    <mergeCell ref="B43:E43"/>
    <mergeCell ref="B44:E44"/>
    <mergeCell ref="B45:E45"/>
    <mergeCell ref="B47:P47"/>
    <mergeCell ref="B50:E50"/>
    <mergeCell ref="B51:E51"/>
    <mergeCell ref="B36:E36"/>
    <mergeCell ref="B37:E37"/>
    <mergeCell ref="B38:E38"/>
    <mergeCell ref="B39:E39"/>
    <mergeCell ref="B40:E40"/>
    <mergeCell ref="B42:E42"/>
    <mergeCell ref="B25:E25"/>
    <mergeCell ref="B27:E27"/>
    <mergeCell ref="B28:E28"/>
    <mergeCell ref="B29:E29"/>
    <mergeCell ref="B30:E30"/>
    <mergeCell ref="B33:P33"/>
    <mergeCell ref="B2:J2"/>
    <mergeCell ref="B18:P18"/>
    <mergeCell ref="B21:E21"/>
    <mergeCell ref="B22:E22"/>
    <mergeCell ref="B23:E23"/>
    <mergeCell ref="B24:E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E0FB-C54E-4FCD-BD14-93E2CBADD12A}">
  <sheetPr>
    <tabColor rgb="FFFF0000"/>
  </sheetPr>
  <dimension ref="B1:S139"/>
  <sheetViews>
    <sheetView topLeftCell="H14" workbookViewId="0">
      <selection activeCell="S19" sqref="S19:S28"/>
    </sheetView>
  </sheetViews>
  <sheetFormatPr defaultRowHeight="14.5" x14ac:dyDescent="0.35"/>
  <cols>
    <col min="5" max="5" width="30.90625" customWidth="1"/>
    <col min="6" max="6" width="14.54296875" bestFit="1" customWidth="1"/>
    <col min="7" max="7" width="10.453125" bestFit="1" customWidth="1"/>
    <col min="8" max="8" width="14.6328125" bestFit="1" customWidth="1"/>
    <col min="9" max="9" width="13.7265625" bestFit="1" customWidth="1"/>
    <col min="10" max="10" width="11" bestFit="1" customWidth="1"/>
    <col min="11" max="11" width="12.6328125" bestFit="1" customWidth="1"/>
    <col min="12" max="12" width="16.26953125" bestFit="1" customWidth="1"/>
    <col min="13" max="13" width="13.453125" bestFit="1" customWidth="1"/>
    <col min="14" max="14" width="11.7265625" bestFit="1" customWidth="1"/>
    <col min="15" max="15" width="14" bestFit="1" customWidth="1"/>
    <col min="16" max="16" width="17" bestFit="1" customWidth="1"/>
    <col min="17" max="17" width="16.1796875" bestFit="1" customWidth="1"/>
    <col min="18" max="18" width="19.08984375" customWidth="1"/>
    <col min="19" max="19" width="17" bestFit="1" customWidth="1"/>
  </cols>
  <sheetData>
    <row r="1" spans="2:16" ht="15" thickBot="1" x14ac:dyDescent="0.4"/>
    <row r="2" spans="2:16" ht="15" thickBot="1" x14ac:dyDescent="0.4">
      <c r="B2" s="41" t="s">
        <v>155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3"/>
    </row>
    <row r="3" spans="2:16" ht="16" thickTop="1" x14ac:dyDescent="0.35">
      <c r="B3" s="4"/>
      <c r="P3" s="48" t="s">
        <v>139</v>
      </c>
    </row>
    <row r="4" spans="2:16" ht="15.5" x14ac:dyDescent="0.35">
      <c r="B4" s="4"/>
      <c r="F4" t="s">
        <v>128</v>
      </c>
      <c r="G4" t="s">
        <v>129</v>
      </c>
      <c r="H4" t="s">
        <v>130</v>
      </c>
      <c r="I4" t="s">
        <v>131</v>
      </c>
      <c r="J4" t="s">
        <v>132</v>
      </c>
      <c r="K4" t="s">
        <v>133</v>
      </c>
      <c r="L4" t="s">
        <v>134</v>
      </c>
      <c r="M4" t="s">
        <v>135</v>
      </c>
      <c r="N4" t="s">
        <v>136</v>
      </c>
      <c r="O4" t="s">
        <v>137</v>
      </c>
      <c r="P4" s="49" t="s">
        <v>125</v>
      </c>
    </row>
    <row r="5" spans="2:16" x14ac:dyDescent="0.35">
      <c r="B5" s="50" t="s">
        <v>156</v>
      </c>
      <c r="C5" s="51"/>
      <c r="D5" s="51"/>
      <c r="E5" s="51"/>
      <c r="F5" s="16">
        <v>422.40000000000003</v>
      </c>
      <c r="G5" s="16">
        <v>372.90000000000003</v>
      </c>
      <c r="H5" s="16">
        <v>899.5</v>
      </c>
      <c r="I5" s="16">
        <v>859.90000000000009</v>
      </c>
      <c r="J5" s="16">
        <v>957.80000000000007</v>
      </c>
      <c r="K5" s="16">
        <v>859.90000000000009</v>
      </c>
      <c r="L5" s="16">
        <v>958.90000000000009</v>
      </c>
      <c r="M5" s="16">
        <v>1028.2</v>
      </c>
      <c r="N5" s="16">
        <v>973.2</v>
      </c>
      <c r="O5" s="16">
        <v>1057.9000000000001</v>
      </c>
      <c r="P5" s="46">
        <v>80</v>
      </c>
    </row>
    <row r="6" spans="2:16" x14ac:dyDescent="0.35">
      <c r="B6" s="50" t="s">
        <v>157</v>
      </c>
      <c r="C6" s="51"/>
      <c r="D6" s="51"/>
      <c r="E6" s="51"/>
      <c r="F6" s="16">
        <v>868.7</v>
      </c>
      <c r="G6" s="16">
        <v>819.2</v>
      </c>
      <c r="H6" s="16">
        <v>1045.8000000000002</v>
      </c>
      <c r="I6" s="16">
        <v>372.90000000000003</v>
      </c>
      <c r="J6" s="16">
        <v>1105.2</v>
      </c>
      <c r="K6" s="16">
        <v>799.40000000000009</v>
      </c>
      <c r="L6" s="16">
        <v>771.90000000000009</v>
      </c>
      <c r="M6" s="16">
        <v>1175.5999999999999</v>
      </c>
      <c r="N6" s="16">
        <v>902.80000000000007</v>
      </c>
      <c r="O6" s="16">
        <v>908.30000000000007</v>
      </c>
      <c r="P6" s="46">
        <v>296</v>
      </c>
    </row>
    <row r="7" spans="2:16" x14ac:dyDescent="0.35">
      <c r="B7" s="50" t="s">
        <v>158</v>
      </c>
      <c r="C7" s="51"/>
      <c r="D7" s="51"/>
      <c r="E7" s="51"/>
      <c r="F7" s="16">
        <v>1112.9000000000001</v>
      </c>
      <c r="G7" s="16">
        <v>1063.4000000000001</v>
      </c>
      <c r="H7" s="16">
        <v>1021.6</v>
      </c>
      <c r="I7" s="16">
        <v>206.8</v>
      </c>
      <c r="J7" s="16">
        <v>1575.7</v>
      </c>
      <c r="K7" s="16">
        <v>311.3</v>
      </c>
      <c r="L7" s="16">
        <v>265.10000000000002</v>
      </c>
      <c r="M7" s="16">
        <v>1079.9000000000001</v>
      </c>
      <c r="N7" s="16">
        <v>403.70000000000005</v>
      </c>
      <c r="O7" s="16">
        <v>400.40000000000003</v>
      </c>
      <c r="P7" s="46">
        <v>1248</v>
      </c>
    </row>
    <row r="8" spans="2:16" x14ac:dyDescent="0.35">
      <c r="B8" s="50" t="s">
        <v>159</v>
      </c>
      <c r="C8" s="51"/>
      <c r="D8" s="51"/>
      <c r="E8" s="51"/>
      <c r="F8" s="16">
        <v>1081</v>
      </c>
      <c r="G8" s="16">
        <v>1031.5</v>
      </c>
      <c r="H8" s="16">
        <v>1027.0999999999999</v>
      </c>
      <c r="I8" s="16">
        <v>212.3</v>
      </c>
      <c r="J8" s="16">
        <v>1581.2</v>
      </c>
      <c r="K8" s="16">
        <v>317.90000000000003</v>
      </c>
      <c r="L8" s="16">
        <v>270.60000000000002</v>
      </c>
      <c r="M8" s="16">
        <v>1085.4000000000001</v>
      </c>
      <c r="N8" s="16">
        <v>420.20000000000005</v>
      </c>
      <c r="O8" s="16">
        <v>405.90000000000003</v>
      </c>
      <c r="P8" s="46">
        <v>112</v>
      </c>
    </row>
    <row r="9" spans="2:16" x14ac:dyDescent="0.35">
      <c r="B9" s="50" t="s">
        <v>160</v>
      </c>
      <c r="C9" s="51"/>
      <c r="D9" s="51"/>
      <c r="E9" s="51"/>
      <c r="F9" s="16">
        <v>1789.1000000000001</v>
      </c>
      <c r="G9" s="16">
        <v>1739.6000000000001</v>
      </c>
      <c r="H9" s="16">
        <v>1508.6</v>
      </c>
      <c r="I9" s="16">
        <v>863.2</v>
      </c>
      <c r="J9" s="16">
        <v>1656</v>
      </c>
      <c r="K9" s="16">
        <v>822.5</v>
      </c>
      <c r="L9" s="16">
        <v>410.3</v>
      </c>
      <c r="M9" s="16">
        <v>1159.0999999999999</v>
      </c>
      <c r="N9" s="16">
        <v>402.6</v>
      </c>
      <c r="O9" s="16">
        <v>320.10000000000002</v>
      </c>
      <c r="P9" s="46">
        <v>1280</v>
      </c>
    </row>
    <row r="10" spans="2:16" x14ac:dyDescent="0.35">
      <c r="B10" s="4"/>
      <c r="P10" s="46"/>
    </row>
    <row r="11" spans="2:16" x14ac:dyDescent="0.35">
      <c r="B11" s="50" t="s">
        <v>145</v>
      </c>
      <c r="C11" s="51"/>
      <c r="D11" s="51"/>
      <c r="E11" s="51"/>
      <c r="F11">
        <v>80</v>
      </c>
      <c r="G11">
        <v>16</v>
      </c>
      <c r="H11">
        <v>16</v>
      </c>
      <c r="I11">
        <v>544</v>
      </c>
      <c r="J11">
        <v>64</v>
      </c>
      <c r="K11">
        <v>192</v>
      </c>
      <c r="L11">
        <v>120</v>
      </c>
      <c r="M11">
        <v>200</v>
      </c>
      <c r="N11">
        <v>920</v>
      </c>
      <c r="O11">
        <v>280</v>
      </c>
      <c r="P11" s="46"/>
    </row>
    <row r="12" spans="2:16" x14ac:dyDescent="0.35">
      <c r="B12" s="50" t="s">
        <v>146</v>
      </c>
      <c r="C12" s="51"/>
      <c r="D12" s="51"/>
      <c r="E12" s="51"/>
      <c r="F12">
        <v>30</v>
      </c>
      <c r="G12">
        <v>0</v>
      </c>
      <c r="H12">
        <v>0</v>
      </c>
      <c r="I12">
        <v>50</v>
      </c>
      <c r="J12">
        <v>25</v>
      </c>
      <c r="K12">
        <v>25</v>
      </c>
      <c r="L12">
        <v>20</v>
      </c>
      <c r="M12">
        <v>20</v>
      </c>
      <c r="N12">
        <v>80</v>
      </c>
      <c r="O12">
        <v>40</v>
      </c>
      <c r="P12" s="46"/>
    </row>
    <row r="13" spans="2:16" x14ac:dyDescent="0.35">
      <c r="B13" s="50" t="s">
        <v>147</v>
      </c>
      <c r="C13" s="51"/>
      <c r="D13" s="51"/>
      <c r="E13" s="51"/>
      <c r="F13">
        <v>24</v>
      </c>
      <c r="G13">
        <v>0</v>
      </c>
      <c r="H13">
        <v>0</v>
      </c>
      <c r="I13">
        <v>272</v>
      </c>
      <c r="J13">
        <v>16</v>
      </c>
      <c r="K13">
        <v>48</v>
      </c>
      <c r="L13">
        <v>24</v>
      </c>
      <c r="M13">
        <v>40</v>
      </c>
      <c r="N13">
        <v>736</v>
      </c>
      <c r="O13">
        <v>112</v>
      </c>
      <c r="P13" s="46"/>
    </row>
    <row r="14" spans="2:16" ht="15" thickBot="1" x14ac:dyDescent="0.4">
      <c r="B14" s="52" t="s">
        <v>148</v>
      </c>
      <c r="C14" s="53"/>
      <c r="D14" s="53"/>
      <c r="E14" s="53"/>
      <c r="F14" s="9">
        <v>104</v>
      </c>
      <c r="G14" s="9">
        <v>16</v>
      </c>
      <c r="H14" s="9">
        <v>16</v>
      </c>
      <c r="I14" s="9">
        <v>816</v>
      </c>
      <c r="J14" s="9">
        <v>80</v>
      </c>
      <c r="K14" s="9">
        <v>240</v>
      </c>
      <c r="L14" s="9">
        <v>144</v>
      </c>
      <c r="M14" s="9">
        <v>240</v>
      </c>
      <c r="N14" s="9">
        <v>1656</v>
      </c>
      <c r="O14" s="9">
        <v>392</v>
      </c>
      <c r="P14" s="47"/>
    </row>
    <row r="17" spans="2:19" ht="14.5" customHeight="1" x14ac:dyDescent="0.35">
      <c r="D17" s="54" t="s">
        <v>161</v>
      </c>
      <c r="E17" s="55"/>
      <c r="F17" s="56" t="s">
        <v>128</v>
      </c>
      <c r="G17" s="57" t="s">
        <v>129</v>
      </c>
      <c r="H17" s="57" t="s">
        <v>130</v>
      </c>
      <c r="I17" s="57" t="s">
        <v>131</v>
      </c>
      <c r="J17" s="57" t="s">
        <v>132</v>
      </c>
      <c r="K17" s="57" t="s">
        <v>133</v>
      </c>
      <c r="L17" s="57" t="s">
        <v>134</v>
      </c>
      <c r="M17" s="57" t="s">
        <v>135</v>
      </c>
      <c r="N17" s="57" t="s">
        <v>136</v>
      </c>
      <c r="O17" s="58" t="s">
        <v>137</v>
      </c>
      <c r="P17" s="59" t="s">
        <v>162</v>
      </c>
      <c r="Q17" s="60" t="s">
        <v>163</v>
      </c>
      <c r="R17" s="61" t="s">
        <v>164</v>
      </c>
      <c r="S17" s="62" t="s">
        <v>165</v>
      </c>
    </row>
    <row r="18" spans="2:19" ht="14.5" customHeight="1" x14ac:dyDescent="0.35">
      <c r="D18" s="63"/>
      <c r="E18" s="64"/>
      <c r="F18" s="65"/>
      <c r="G18" s="66"/>
      <c r="H18" s="66"/>
      <c r="I18" s="66"/>
      <c r="J18" s="66"/>
      <c r="K18" s="66"/>
      <c r="L18" s="66"/>
      <c r="M18" s="66"/>
      <c r="N18" s="66"/>
      <c r="O18" s="67"/>
      <c r="P18" s="68"/>
      <c r="Q18" s="69"/>
      <c r="R18" s="70"/>
      <c r="S18" s="71"/>
    </row>
    <row r="19" spans="2:19" x14ac:dyDescent="0.35">
      <c r="D19" s="72" t="s">
        <v>114</v>
      </c>
      <c r="E19" s="73"/>
      <c r="F19">
        <v>8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74">
        <v>0</v>
      </c>
      <c r="P19" s="75">
        <f>SUM(F19:O19)</f>
        <v>10</v>
      </c>
      <c r="Q19">
        <f>SUM(F19:O19)*8</f>
        <v>80</v>
      </c>
      <c r="R19" s="3" t="s">
        <v>166</v>
      </c>
      <c r="S19" s="74">
        <v>80</v>
      </c>
    </row>
    <row r="20" spans="2:19" x14ac:dyDescent="0.35">
      <c r="D20" s="76" t="s">
        <v>115</v>
      </c>
      <c r="E20" s="77"/>
      <c r="F20">
        <v>2</v>
      </c>
      <c r="G20">
        <v>0</v>
      </c>
      <c r="H20">
        <v>2</v>
      </c>
      <c r="I20">
        <v>0</v>
      </c>
      <c r="J20">
        <v>8</v>
      </c>
      <c r="K20">
        <v>0</v>
      </c>
      <c r="L20">
        <v>0</v>
      </c>
      <c r="M20">
        <v>25</v>
      </c>
      <c r="N20">
        <v>0</v>
      </c>
      <c r="O20" s="74">
        <v>0</v>
      </c>
      <c r="P20" s="75">
        <f t="shared" ref="P20:P23" si="0">SUM(F20:O20)</f>
        <v>37</v>
      </c>
      <c r="Q20">
        <f t="shared" ref="Q20:Q23" si="1">SUM(F20:O20)*8</f>
        <v>296</v>
      </c>
      <c r="R20" s="3" t="s">
        <v>166</v>
      </c>
      <c r="S20" s="74">
        <v>296</v>
      </c>
    </row>
    <row r="21" spans="2:19" x14ac:dyDescent="0.35">
      <c r="D21" s="76" t="s">
        <v>116</v>
      </c>
      <c r="E21" s="77"/>
      <c r="F21">
        <v>0</v>
      </c>
      <c r="G21">
        <v>0</v>
      </c>
      <c r="H21">
        <v>0</v>
      </c>
      <c r="I21">
        <v>88</v>
      </c>
      <c r="J21">
        <v>0</v>
      </c>
      <c r="K21">
        <v>30</v>
      </c>
      <c r="L21">
        <v>18</v>
      </c>
      <c r="M21">
        <v>0</v>
      </c>
      <c r="N21">
        <v>20</v>
      </c>
      <c r="O21" s="74">
        <v>0</v>
      </c>
      <c r="P21" s="75">
        <f t="shared" si="0"/>
        <v>156</v>
      </c>
      <c r="Q21">
        <f t="shared" si="1"/>
        <v>1248</v>
      </c>
      <c r="R21" s="3" t="s">
        <v>166</v>
      </c>
      <c r="S21" s="74">
        <v>1248</v>
      </c>
    </row>
    <row r="22" spans="2:19" x14ac:dyDescent="0.35">
      <c r="D22" s="76" t="s">
        <v>117</v>
      </c>
      <c r="E22" s="77"/>
      <c r="F22">
        <v>0</v>
      </c>
      <c r="G22">
        <v>0</v>
      </c>
      <c r="H22">
        <v>0</v>
      </c>
      <c r="I22">
        <v>14</v>
      </c>
      <c r="J22">
        <v>0</v>
      </c>
      <c r="K22">
        <v>0</v>
      </c>
      <c r="L22">
        <v>0</v>
      </c>
      <c r="M22">
        <v>0</v>
      </c>
      <c r="N22">
        <v>0</v>
      </c>
      <c r="O22" s="74">
        <v>0</v>
      </c>
      <c r="P22" s="75">
        <f t="shared" si="0"/>
        <v>14</v>
      </c>
      <c r="Q22">
        <f t="shared" si="1"/>
        <v>112</v>
      </c>
      <c r="R22" s="3" t="s">
        <v>166</v>
      </c>
      <c r="S22" s="74">
        <v>112</v>
      </c>
    </row>
    <row r="23" spans="2:19" x14ac:dyDescent="0.35">
      <c r="D23" s="76" t="s">
        <v>118</v>
      </c>
      <c r="E23" s="77"/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111</v>
      </c>
      <c r="O23" s="74">
        <v>49</v>
      </c>
      <c r="P23" s="75">
        <f t="shared" si="0"/>
        <v>160</v>
      </c>
      <c r="Q23" s="78">
        <f t="shared" si="1"/>
        <v>1280</v>
      </c>
      <c r="R23" s="79" t="s">
        <v>166</v>
      </c>
      <c r="S23" s="80">
        <v>1280</v>
      </c>
    </row>
    <row r="24" spans="2:19" x14ac:dyDescent="0.35">
      <c r="D24" s="81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3"/>
      <c r="P24" s="81"/>
      <c r="Q24" s="82"/>
      <c r="R24" s="82"/>
      <c r="S24" s="82"/>
    </row>
    <row r="25" spans="2:19" ht="15.5" x14ac:dyDescent="0.35">
      <c r="D25" s="84" t="s">
        <v>145</v>
      </c>
      <c r="E25" s="85"/>
      <c r="F25">
        <f>F11</f>
        <v>80</v>
      </c>
      <c r="G25">
        <f t="shared" ref="G25:O25" si="2">G11</f>
        <v>16</v>
      </c>
      <c r="H25">
        <f t="shared" si="2"/>
        <v>16</v>
      </c>
      <c r="I25">
        <f t="shared" si="2"/>
        <v>544</v>
      </c>
      <c r="J25">
        <f t="shared" si="2"/>
        <v>64</v>
      </c>
      <c r="K25">
        <f t="shared" si="2"/>
        <v>192</v>
      </c>
      <c r="L25">
        <f t="shared" si="2"/>
        <v>120</v>
      </c>
      <c r="M25">
        <f t="shared" si="2"/>
        <v>200</v>
      </c>
      <c r="N25">
        <f t="shared" si="2"/>
        <v>920</v>
      </c>
      <c r="O25">
        <f t="shared" si="2"/>
        <v>280</v>
      </c>
      <c r="P25" s="75"/>
      <c r="Q25" s="86" t="s">
        <v>167</v>
      </c>
      <c r="R25" s="3"/>
    </row>
    <row r="26" spans="2:19" x14ac:dyDescent="0.35">
      <c r="D26" s="87" t="s">
        <v>168</v>
      </c>
      <c r="E26" s="51"/>
      <c r="P26" s="75"/>
      <c r="Q26" s="16">
        <f>SUMPRODUCT(F5:O9,F19:O23)</f>
        <v>149914.5</v>
      </c>
    </row>
    <row r="27" spans="2:19" x14ac:dyDescent="0.35">
      <c r="D27" s="84" t="s">
        <v>169</v>
      </c>
      <c r="E27" s="85"/>
      <c r="F27">
        <f t="shared" ref="F27:O27" si="3">8*SUM(F19:F23)</f>
        <v>80</v>
      </c>
      <c r="G27">
        <f t="shared" si="3"/>
        <v>16</v>
      </c>
      <c r="H27">
        <f t="shared" si="3"/>
        <v>16</v>
      </c>
      <c r="I27">
        <f t="shared" si="3"/>
        <v>816</v>
      </c>
      <c r="J27">
        <f t="shared" si="3"/>
        <v>64</v>
      </c>
      <c r="K27">
        <f t="shared" si="3"/>
        <v>240</v>
      </c>
      <c r="L27">
        <f t="shared" si="3"/>
        <v>144</v>
      </c>
      <c r="M27">
        <f t="shared" si="3"/>
        <v>200</v>
      </c>
      <c r="N27">
        <f t="shared" si="3"/>
        <v>1048</v>
      </c>
      <c r="O27" s="74">
        <f t="shared" si="3"/>
        <v>392</v>
      </c>
      <c r="P27" s="75"/>
      <c r="Q27" s="16"/>
    </row>
    <row r="28" spans="2:19" x14ac:dyDescent="0.35">
      <c r="D28" s="87" t="s">
        <v>170</v>
      </c>
      <c r="E28" s="51"/>
      <c r="P28" s="75"/>
      <c r="S28" s="3"/>
    </row>
    <row r="29" spans="2:19" x14ac:dyDescent="0.35">
      <c r="D29" s="88" t="s">
        <v>148</v>
      </c>
      <c r="E29" s="89"/>
      <c r="F29" s="78">
        <f>F14</f>
        <v>104</v>
      </c>
      <c r="G29" s="78">
        <f t="shared" ref="G29:O29" si="4">G14</f>
        <v>16</v>
      </c>
      <c r="H29" s="78">
        <f t="shared" si="4"/>
        <v>16</v>
      </c>
      <c r="I29" s="78">
        <f t="shared" si="4"/>
        <v>816</v>
      </c>
      <c r="J29" s="78">
        <f t="shared" si="4"/>
        <v>80</v>
      </c>
      <c r="K29" s="78">
        <f t="shared" si="4"/>
        <v>240</v>
      </c>
      <c r="L29" s="78">
        <f t="shared" si="4"/>
        <v>144</v>
      </c>
      <c r="M29" s="78">
        <f t="shared" si="4"/>
        <v>240</v>
      </c>
      <c r="N29" s="78">
        <f t="shared" si="4"/>
        <v>1656</v>
      </c>
      <c r="O29" s="78">
        <f t="shared" si="4"/>
        <v>392</v>
      </c>
      <c r="P29" s="75"/>
      <c r="S29" s="16"/>
    </row>
    <row r="31" spans="2:19" ht="18.5" x14ac:dyDescent="0.45">
      <c r="B31" s="90" t="s">
        <v>171</v>
      </c>
      <c r="C31" s="90"/>
    </row>
    <row r="32" spans="2:19" x14ac:dyDescent="0.35">
      <c r="B32" t="s">
        <v>172</v>
      </c>
    </row>
    <row r="33" spans="2:2" x14ac:dyDescent="0.35">
      <c r="B33" t="s">
        <v>173</v>
      </c>
    </row>
    <row r="34" spans="2:2" x14ac:dyDescent="0.35">
      <c r="B34" t="s">
        <v>174</v>
      </c>
    </row>
    <row r="35" spans="2:2" x14ac:dyDescent="0.35">
      <c r="B35" t="s">
        <v>175</v>
      </c>
    </row>
    <row r="36" spans="2:2" x14ac:dyDescent="0.35">
      <c r="B36" t="s">
        <v>176</v>
      </c>
    </row>
    <row r="135" spans="5:8" x14ac:dyDescent="0.35">
      <c r="E135" s="50" t="s">
        <v>114</v>
      </c>
      <c r="F135" s="51"/>
      <c r="G135" s="51"/>
      <c r="H135" s="51"/>
    </row>
    <row r="136" spans="5:8" x14ac:dyDescent="0.35">
      <c r="E136" s="50" t="s">
        <v>115</v>
      </c>
      <c r="F136" s="51"/>
      <c r="G136" s="51"/>
      <c r="H136" s="51"/>
    </row>
    <row r="137" spans="5:8" x14ac:dyDescent="0.35">
      <c r="E137" s="50" t="s">
        <v>116</v>
      </c>
      <c r="F137" s="51"/>
      <c r="G137" s="51"/>
      <c r="H137" s="51"/>
    </row>
    <row r="138" spans="5:8" x14ac:dyDescent="0.35">
      <c r="E138" s="50" t="s">
        <v>117</v>
      </c>
      <c r="F138" s="51"/>
      <c r="G138" s="51"/>
      <c r="H138" s="51"/>
    </row>
    <row r="139" spans="5:8" x14ac:dyDescent="0.35">
      <c r="E139" s="50" t="s">
        <v>118</v>
      </c>
      <c r="F139" s="51"/>
      <c r="G139" s="51"/>
      <c r="H139" s="51"/>
    </row>
  </sheetData>
  <mergeCells count="41">
    <mergeCell ref="E135:H135"/>
    <mergeCell ref="E136:H136"/>
    <mergeCell ref="E137:H137"/>
    <mergeCell ref="E138:H138"/>
    <mergeCell ref="E139:H139"/>
    <mergeCell ref="D25:E25"/>
    <mergeCell ref="D26:E26"/>
    <mergeCell ref="D27:E27"/>
    <mergeCell ref="D28:E28"/>
    <mergeCell ref="D29:E29"/>
    <mergeCell ref="B31:C31"/>
    <mergeCell ref="S17:S18"/>
    <mergeCell ref="D19:E19"/>
    <mergeCell ref="D20:E20"/>
    <mergeCell ref="D21:E21"/>
    <mergeCell ref="D22:E22"/>
    <mergeCell ref="D23:E23"/>
    <mergeCell ref="M17:M18"/>
    <mergeCell ref="N17:N18"/>
    <mergeCell ref="O17:O18"/>
    <mergeCell ref="P17:P18"/>
    <mergeCell ref="Q17:Q18"/>
    <mergeCell ref="R17:R18"/>
    <mergeCell ref="G17:G18"/>
    <mergeCell ref="H17:H18"/>
    <mergeCell ref="I17:I18"/>
    <mergeCell ref="J17:J18"/>
    <mergeCell ref="K17:K18"/>
    <mergeCell ref="L17:L18"/>
    <mergeCell ref="B11:E11"/>
    <mergeCell ref="B12:E12"/>
    <mergeCell ref="B13:E13"/>
    <mergeCell ref="B14:E14"/>
    <mergeCell ref="D17:E18"/>
    <mergeCell ref="F17:F18"/>
    <mergeCell ref="B2:P2"/>
    <mergeCell ref="B5:E5"/>
    <mergeCell ref="B6:E6"/>
    <mergeCell ref="B7:E7"/>
    <mergeCell ref="B8:E8"/>
    <mergeCell ref="B9:E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U r y 6 V r 9 u c t 6 k A A A A 9 g A A A B I A H A B D b 2 5 m a W c v U G F j a 2 F n Z S 5 4 b W w g o h g A K K A U A A A A A A A A A A A A A A A A A A A A A A A A A A A A h Y 9 N D o I w G E S v Q r q n P 0 i M I R 8 l x q 0 k J k b j t i k V G q E Y W i x 3 c + G R v I I Y R d 2 5 n D d v M X O / 3 i A b m j q 4 q M 7 q 1 q S I Y Y o C Z W R b a F O m q H f H c I E y D h s h T 6 J U w S g b m w y 2 S F H l 3 D k h x H u P / Q y 3 X U k i S h k 5 5 O u t r F Q j 0 E f W / + V Q G + u E k Q p x 2 L / G 8 A g z N s c x j T E F M k H I t f k K 0 b j 3 2 f 5 A W P W 1 6 z v F l Q m X O y B T B P L + w B 9 Q S w M E F A A C A A g A U r y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8 u l Z j Z E 3 2 s Q A A A P w A A A A T A B w A R m 9 y b X V s Y X M v U 2 V j d G l v b j E u b S C i G A A o o B Q A A A A A A A A A A A A A A A A A A A A A A A A A A A C F z r s K g 0 A U B N B e 8 B 8 u p l E Q i W u K E E m l S Z U X S E i z j Y 8 L W V z u h n 2 E z d 9 H T G O X a Q a G K Y 7 B 3 g p F 0 P w 6 L 8 M g D M y z 1 T j A K q p a g 9 B Y N 3 y A w e k G j Z J u v l O e r z e s K L b g p f E R 7 E G i D Q O Y 0 i i n e 5 y W g + 9 R Z g + l x 0 6 p M T 4 K i V m l y C J Z E 0 f V j t 8 N a s M v o h + l I H 4 l r L V 4 I 6 / R j F a 9 + N l 3 r G C w M O T Q 0 g C M / 2 d l M y t J g Z y U K V j t M A k D Q U t i + Q V Q S w E C L Q A U A A I A C A B S v L p W v 2 5 y 3 q Q A A A D 2 A A A A E g A A A A A A A A A A A A A A A A A A A A A A Q 2 9 u Z m l n L 1 B h Y 2 t h Z 2 U u e G 1 s U E s B A i 0 A F A A C A A g A U r y 6 V g / K 6 a u k A A A A 6 Q A A A B M A A A A A A A A A A A A A A A A A 8 A A A A F t D b 2 5 0 Z W 5 0 X 1 R 5 c G V z X S 5 4 b W x Q S w E C L Q A U A A I A C A B S v L p W Y 2 R N 9 r E A A A D 8 A A A A E w A A A A A A A A A A A A A A A A D h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C g A A A A A A A A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N l J T I w U 3 R 1 Z H k l M j A y J T I w T F A l M j B T b 2 x 1 d G l v b i U y M G 4 x M T A 0 M j M z O C U y M H h s c 3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Z U M T M 6 M z M 6 M z c u N j U 4 N D Y w M l o i I C 8 + P E V u d H J 5 I F R 5 c G U 9 I k Z p b G x D b 2 x 1 b W 5 U e X B l c y I g V m F s d W U 9 I n N C Z 1 l H Q V E 9 P S I g L z 4 8 R W 5 0 c n k g V H l w Z T 0 i R m l s b E N v b H V t b k 5 h b W V z I i B W Y W x 1 Z T 0 i c 1 s m c X V v d D t O Y W 1 l J n F 1 b 3 Q 7 L C Z x d W 9 0 O 0 l 0 Z W 0 m c X V v d D s s J n F 1 b 3 Q 7 S 2 l u Z C Z x d W 9 0 O y w m c X V v d D t I a W R k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N l I F N 0 d W R 5 I D I g T F A g U 2 9 s d X R p b 2 4 g b j E x M D Q y M z M 4 I H h s c 3 g v Q X V 0 b 1 J l b W 9 2 Z W R D b 2 x 1 b W 5 z M S 5 7 T m F t Z S w w f S Z x d W 9 0 O y w m c X V v d D t T Z W N 0 a W 9 u M S 9 D Y X N l I F N 0 d W R 5 I D I g T F A g U 2 9 s d X R p b 2 4 g b j E x M D Q y M z M 4 I H h s c 3 g v Q X V 0 b 1 J l b W 9 2 Z W R D b 2 x 1 b W 5 z M S 5 7 S X R l b S w x f S Z x d W 9 0 O y w m c X V v d D t T Z W N 0 a W 9 u M S 9 D Y X N l I F N 0 d W R 5 I D I g T F A g U 2 9 s d X R p b 2 4 g b j E x M D Q y M z M 4 I H h s c 3 g v Q X V 0 b 1 J l b W 9 2 Z W R D b 2 x 1 b W 5 z M S 5 7 S 2 l u Z C w y f S Z x d W 9 0 O y w m c X V v d D t T Z W N 0 a W 9 u M S 9 D Y X N l I F N 0 d W R 5 I D I g T F A g U 2 9 s d X R p b 2 4 g b j E x M D Q y M z M 4 I H h s c 3 g v Q X V 0 b 1 J l b W 9 2 Z W R D b 2 x 1 b W 5 z M S 5 7 S G l k Z G V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h c 2 U g U 3 R 1 Z H k g M i B M U C B T b 2 x 1 d G l v b i B u M T E w N D I z M z g g e G x z e C 9 B d X R v U m V t b 3 Z l Z E N v b H V t b n M x L n t O Y W 1 l L D B 9 J n F 1 b 3 Q 7 L C Z x d W 9 0 O 1 N l Y 3 R p b 2 4 x L 0 N h c 2 U g U 3 R 1 Z H k g M i B M U C B T b 2 x 1 d G l v b i B u M T E w N D I z M z g g e G x z e C 9 B d X R v U m V t b 3 Z l Z E N v b H V t b n M x L n t J d G V t L D F 9 J n F 1 b 3 Q 7 L C Z x d W 9 0 O 1 N l Y 3 R p b 2 4 x L 0 N h c 2 U g U 3 R 1 Z H k g M i B M U C B T b 2 x 1 d G l v b i B u M T E w N D I z M z g g e G x z e C 9 B d X R v U m V t b 3 Z l Z E N v b H V t b n M x L n t L a W 5 k L D J 9 J n F 1 b 3 Q 7 L C Z x d W 9 0 O 1 N l Y 3 R p b 2 4 x L 0 N h c 2 U g U 3 R 1 Z H k g M i B M U C B T b 2 x 1 d G l v b i B u M T E w N D I z M z g g e G x z e C 9 B d X R v U m V t b 3 Z l Z E N v b H V t b n M x L n t I a W R k Z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2 U l M j B T d H V k e S U y M D I l M j B M U C U y M F N v b H V 0 a W 9 u J T I w b j E x M D Q y M z M 4 J T I w e G x z e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b L Z 0 v A X x k S 0 C V g L E 3 f w j w A A A A A C A A A A A A A Q Z g A A A A E A A C A A A A D C Y F o d j V 8 F e w 5 M h 1 f r + 1 s o 3 d 0 p n K j U 7 T j l W q q Y 8 c v 0 P g A A A A A O g A A A A A I A A C A A A A C i S e W R 6 N b 0 0 m O U h y L R K g l c w N H V c B 6 g F E Z 3 L N Y S Z 2 2 R 2 l A A A A A M + q 5 y o 3 F P 9 1 h J 8 Y f 4 d a m f s 2 u h 1 b S l f F D 2 + 8 5 I d w Y 7 x e L X U r r j M U 9 / y 6 k W H h s 8 3 P t 3 + a S k p H o R K y 4 F I m q W A I 2 8 N Z Z 1 E q A V g H H 1 E t j 8 l A j 7 t k A A A A B N r s b 8 V D c z j m s V u f X 8 m 0 D K W P H P d L e 0 R 3 f o P X Z m V 4 Q a t 3 j A l 0 W E g k u S W / F 5 X p y i g B u i r 7 e E H N k V N 8 t F T f t M M E r 9 < / D a t a M a s h u p > 
</file>

<file path=customXml/itemProps1.xml><?xml version="1.0" encoding="utf-8"?>
<ds:datastoreItem xmlns:ds="http://schemas.openxmlformats.org/officeDocument/2006/customXml" ds:itemID="{12960026-95F3-4B01-81AA-1DA7501781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Case Study1 Wholesome Insurance</vt:lpstr>
      <vt:lpstr>Case Study 1 LP solution</vt:lpstr>
      <vt:lpstr>Answer Report Study 1</vt:lpstr>
      <vt:lpstr>Sensitivity Report Study 1</vt:lpstr>
      <vt:lpstr>Case Study 1 Alt LP solution</vt:lpstr>
      <vt:lpstr>Answer Report Study 1 Alt</vt:lpstr>
      <vt:lpstr>Sensitivity Report Study 1 Alt</vt:lpstr>
      <vt:lpstr>Case Study 2 LogisticsLocal</vt:lpstr>
      <vt:lpstr>LP Solution, Set Diesel</vt:lpstr>
      <vt:lpstr>Answer Report, Set Diesel</vt:lpstr>
      <vt:lpstr>Sensitivity Report, Set Diesel</vt:lpstr>
      <vt:lpstr>LP Solution, Unrestrict Diesel</vt:lpstr>
      <vt:lpstr>Answer Report, Unset Diesel</vt:lpstr>
      <vt:lpstr>Sensitivity Report,Unset Diesel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Nicklin</dc:creator>
  <cp:lastModifiedBy>Nicklin</cp:lastModifiedBy>
  <dcterms:created xsi:type="dcterms:W3CDTF">2023-05-26T10:40:44Z</dcterms:created>
  <dcterms:modified xsi:type="dcterms:W3CDTF">2023-05-26T13:39:58Z</dcterms:modified>
</cp:coreProperties>
</file>