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15" yWindow="1155" windowWidth="20730" windowHeight="11760"/>
  </bookViews>
  <sheets>
    <sheet name="fea_set_two_risky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I13" i="2" s="1"/>
  <c r="I14" i="2" s="1"/>
  <c r="I15" i="2" s="1"/>
  <c r="I16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G12" i="2" l="1"/>
  <c r="G18" i="2" l="1"/>
  <c r="B10" i="2"/>
  <c r="G16" i="2"/>
  <c r="F25" i="2"/>
  <c r="G11" i="2"/>
  <c r="G14" i="2"/>
  <c r="G31" i="2"/>
  <c r="G28" i="2"/>
  <c r="G25" i="2"/>
  <c r="G22" i="2"/>
  <c r="G15" i="2"/>
  <c r="G29" i="2"/>
  <c r="G13" i="2"/>
  <c r="G30" i="2"/>
  <c r="G27" i="2"/>
  <c r="G24" i="2"/>
  <c r="G21" i="2"/>
  <c r="F18" i="2"/>
  <c r="G19" i="2"/>
  <c r="G32" i="2"/>
  <c r="E2" i="2"/>
  <c r="I17" i="2" s="1"/>
  <c r="G17" i="2" s="1"/>
  <c r="G26" i="2"/>
  <c r="G23" i="2"/>
  <c r="G20" i="2"/>
  <c r="F14" i="2"/>
  <c r="F31" i="2"/>
  <c r="F24" i="2"/>
  <c r="F16" i="2"/>
  <c r="F13" i="2"/>
  <c r="F30" i="2"/>
  <c r="F32" i="2"/>
  <c r="F19" i="2"/>
  <c r="F28" i="2"/>
  <c r="F21" i="2"/>
  <c r="F12" i="2"/>
  <c r="F11" i="2"/>
  <c r="F23" i="2"/>
  <c r="F15" i="2"/>
  <c r="F22" i="2"/>
  <c r="F27" i="2"/>
  <c r="F20" i="2"/>
  <c r="F29" i="2"/>
  <c r="F26" i="2"/>
  <c r="E3" i="2" l="1"/>
  <c r="H3" i="2" s="1"/>
  <c r="H4" i="2" s="1"/>
  <c r="F17" i="2"/>
  <c r="H2" i="2" l="1"/>
</calcChain>
</file>

<file path=xl/sharedStrings.xml><?xml version="1.0" encoding="utf-8"?>
<sst xmlns="http://schemas.openxmlformats.org/spreadsheetml/2006/main" count="27" uniqueCount="24">
  <si>
    <t>rho_AB</t>
    <phoneticPr fontId="18" type="noConversion"/>
  </si>
  <si>
    <t>MVP</t>
    <phoneticPr fontId="18" type="noConversion"/>
  </si>
  <si>
    <t>w_A</t>
    <phoneticPr fontId="18" type="noConversion"/>
  </si>
  <si>
    <t>note that</t>
    <phoneticPr fontId="18" type="noConversion"/>
  </si>
  <si>
    <t>rho_AB&lt;the above ratio</t>
    <phoneticPr fontId="18" type="noConversion"/>
  </si>
  <si>
    <t>w_B</t>
    <phoneticPr fontId="18" type="noConversion"/>
  </si>
  <si>
    <t>mean_MVP</t>
    <phoneticPr fontId="18" type="noConversion"/>
  </si>
  <si>
    <t>variance_MVP</t>
    <phoneticPr fontId="18" type="noConversion"/>
  </si>
  <si>
    <t>Assets settings</t>
    <phoneticPr fontId="18" type="noConversion"/>
  </si>
  <si>
    <t>mu_A</t>
    <phoneticPr fontId="18" type="noConversion"/>
  </si>
  <si>
    <t>mu_B</t>
    <phoneticPr fontId="18" type="noConversion"/>
  </si>
  <si>
    <t>sigma_A</t>
    <phoneticPr fontId="18" type="noConversion"/>
  </si>
  <si>
    <t>sigma_B</t>
    <phoneticPr fontId="18" type="noConversion"/>
  </si>
  <si>
    <t>sigma_A/sigma_B</t>
    <phoneticPr fontId="18" type="noConversion"/>
  </si>
  <si>
    <t>sigma_A&gt;sigma_B and mu_A&gt;mu_B</t>
    <phoneticPr fontId="18" type="noConversion"/>
  </si>
  <si>
    <t>sigma_MVP</t>
    <phoneticPr fontId="18" type="noConversion"/>
  </si>
  <si>
    <t>To plot feasible curve between A and B under no-shorting condition</t>
    <phoneticPr fontId="18" type="noConversion"/>
  </si>
  <si>
    <t>we vary w_A and calculate mu_P and sigma_P accordingly</t>
    <phoneticPr fontId="18" type="noConversion"/>
  </si>
  <si>
    <t>mu_B</t>
    <phoneticPr fontId="18" type="noConversion"/>
  </si>
  <si>
    <t>mu_P</t>
    <phoneticPr fontId="18" type="noConversion"/>
  </si>
  <si>
    <t>sigma_P</t>
    <phoneticPr fontId="18" type="noConversion"/>
  </si>
  <si>
    <t>sigma_B</t>
    <phoneticPr fontId="18" type="noConversion"/>
  </si>
  <si>
    <t>mu_MVP</t>
    <phoneticPr fontId="18" type="noConversion"/>
  </si>
  <si>
    <t>w_A (weight for A (the larger sigma asset))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</si>
</sst>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feasible</a:t>
            </a:r>
            <a:r>
              <a:rPr lang="en-US" altLang="en-US" baseline="0"/>
              <a:t> </a:t>
            </a:r>
            <a:r>
              <a:rPr lang="en-US" altLang="en-US"/>
              <a:t>set between two risky assets</a:t>
            </a:r>
            <a:r>
              <a:rPr lang="en-US" altLang="en-US" baseline="0"/>
              <a:t> </a:t>
            </a:r>
            <a:r>
              <a:rPr lang="en-US" altLang="en-US"/>
              <a:t>A</a:t>
            </a:r>
            <a:r>
              <a:rPr lang="en-US" altLang="en-US" baseline="0"/>
              <a:t> and </a:t>
            </a:r>
            <a:r>
              <a:rPr lang="en-US" altLang="en-US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attainable_set_btw_A_B</c:v>
          </c:tx>
          <c:dPt>
            <c:idx val="21"/>
            <c:marker>
              <c:spPr>
                <a:solidFill>
                  <a:srgbClr val="FF0000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/>
                      <a:t>A</a:t>
                    </a:r>
                  </a:p>
                </c:rich>
              </c:tx>
              <c:spPr>
                <a:noFill/>
              </c:sp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fea_set_two_risky!$G$11:$G$32</c:f>
              <c:numCache>
                <c:formatCode>General</c:formatCode>
                <c:ptCount val="22"/>
                <c:pt idx="0">
                  <c:v>1.4999999999999999E-2</c:v>
                </c:pt>
                <c:pt idx="1">
                  <c:v>1.443390106658626E-2</c:v>
                </c:pt>
                <c:pt idx="2">
                  <c:v>1.3940946883192692E-2</c:v>
                </c:pt>
                <c:pt idx="3">
                  <c:v>1.3529135227352855E-2</c:v>
                </c:pt>
                <c:pt idx="4">
                  <c:v>1.3206059215375343E-2</c:v>
                </c:pt>
                <c:pt idx="5">
                  <c:v>1.2978347352417411E-2</c:v>
                </c:pt>
                <c:pt idx="6">
                  <c:v>1.2823386929218372E-2</c:v>
                </c:pt>
                <c:pt idx="7">
                  <c:v>1.2851069994362337E-2</c:v>
                </c:pt>
                <c:pt idx="8">
                  <c:v>1.2827217157279283E-2</c:v>
                </c:pt>
                <c:pt idx="9">
                  <c:v>1.2907362240210043E-2</c:v>
                </c:pt>
                <c:pt idx="10">
                  <c:v>1.3089595104509535E-2</c:v>
                </c:pt>
                <c:pt idx="11">
                  <c:v>1.3369741957120937E-2</c:v>
                </c:pt>
                <c:pt idx="12">
                  <c:v>1.3741815746108662E-2</c:v>
                </c:pt>
                <c:pt idx="13">
                  <c:v>1.4198591479439079E-2</c:v>
                </c:pt>
                <c:pt idx="14">
                  <c:v>1.4732192640608526E-2</c:v>
                </c:pt>
                <c:pt idx="15">
                  <c:v>1.5334601396841068E-2</c:v>
                </c:pt>
                <c:pt idx="16">
                  <c:v>1.5998046755776159E-2</c:v>
                </c:pt>
                <c:pt idx="17">
                  <c:v>1.6715262486721533E-2</c:v>
                </c:pt>
                <c:pt idx="18">
                  <c:v>1.747963100297029E-2</c:v>
                </c:pt>
                <c:pt idx="19">
                  <c:v>1.8285239949204935E-2</c:v>
                </c:pt>
                <c:pt idx="20">
                  <c:v>1.9126878992663708E-2</c:v>
                </c:pt>
                <c:pt idx="21">
                  <c:v>2.0000000000000004E-2</c:v>
                </c:pt>
              </c:numCache>
            </c:numRef>
          </c:xVal>
          <c:yVal>
            <c:numRef>
              <c:f>fea_set_two_risky!$F$11:$F$32</c:f>
              <c:numCache>
                <c:formatCode>General</c:formatCode>
                <c:ptCount val="22"/>
                <c:pt idx="0">
                  <c:v>0.02</c:v>
                </c:pt>
                <c:pt idx="1">
                  <c:v>2.1499999999999998E-2</c:v>
                </c:pt>
                <c:pt idx="2">
                  <c:v>2.3000000000000003E-2</c:v>
                </c:pt>
                <c:pt idx="3">
                  <c:v>2.4500000000000001E-2</c:v>
                </c:pt>
                <c:pt idx="4">
                  <c:v>2.6000000000000002E-2</c:v>
                </c:pt>
                <c:pt idx="5">
                  <c:v>2.75E-2</c:v>
                </c:pt>
                <c:pt idx="6">
                  <c:v>3.0093457943925234E-2</c:v>
                </c:pt>
                <c:pt idx="7">
                  <c:v>2.8999999999999998E-2</c:v>
                </c:pt>
                <c:pt idx="8">
                  <c:v>3.0499999999999999E-2</c:v>
                </c:pt>
                <c:pt idx="9">
                  <c:v>3.2000000000000001E-2</c:v>
                </c:pt>
                <c:pt idx="10">
                  <c:v>3.3500000000000002E-2</c:v>
                </c:pt>
                <c:pt idx="11">
                  <c:v>3.4999999999999996E-2</c:v>
                </c:pt>
                <c:pt idx="12">
                  <c:v>3.6499999999999998E-2</c:v>
                </c:pt>
                <c:pt idx="13">
                  <c:v>3.7999999999999999E-2</c:v>
                </c:pt>
                <c:pt idx="14">
                  <c:v>3.95E-2</c:v>
                </c:pt>
                <c:pt idx="15">
                  <c:v>4.1000000000000002E-2</c:v>
                </c:pt>
                <c:pt idx="16">
                  <c:v>4.2500000000000003E-2</c:v>
                </c:pt>
                <c:pt idx="17">
                  <c:v>4.4000000000000004E-2</c:v>
                </c:pt>
                <c:pt idx="18">
                  <c:v>4.5500000000000006E-2</c:v>
                </c:pt>
                <c:pt idx="19">
                  <c:v>4.7000000000000007E-2</c:v>
                </c:pt>
                <c:pt idx="20">
                  <c:v>4.8500000000000008E-2</c:v>
                </c:pt>
                <c:pt idx="21">
                  <c:v>5.000000000000001E-2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1923072"/>
        <c:axId val="801923648"/>
      </c:scatterChart>
      <c:valAx>
        <c:axId val="801923072"/>
        <c:scaling>
          <c:orientation val="minMax"/>
          <c:min val="1.2000000000000002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sigma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1923648"/>
        <c:crosses val="autoZero"/>
        <c:crossBetween val="midCat"/>
      </c:valAx>
      <c:valAx>
        <c:axId val="801923648"/>
        <c:scaling>
          <c:orientation val="minMax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mu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192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2</xdr:row>
      <xdr:rowOff>171449</xdr:rowOff>
    </xdr:from>
    <xdr:to>
      <xdr:col>18</xdr:col>
      <xdr:colOff>133350</xdr:colOff>
      <xdr:row>17</xdr:row>
      <xdr:rowOff>171449</xdr:rowOff>
    </xdr:to>
    <xdr:graphicFrame macro="">
      <xdr:nvGraphicFramePr>
        <xdr:cNvPr id="3" name="图表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0.1408</cdr:x>
      <cdr:y>0.48685</cdr:y>
    </cdr:from>
    <cdr:to>
      <cdr:x>0.19034</cdr:x>
      <cdr:y>0.57024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0559" y="1460720"/>
          <a:ext cx="274627" cy="250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MVP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74" sqref="C74"/>
    </sheetView>
  </sheetViews>
  <sheetFormatPr defaultRowHeight="15.75" x14ac:dyDescent="0.25"/>
  <cols>
    <col min="2" max="2" width="13.125" bestFit="1" customWidth="1"/>
    <col min="6" max="6" width="12.625" customWidth="1"/>
    <col min="7" max="7" width="13.125" bestFit="1" customWidth="1"/>
  </cols>
  <sheetData>
    <row r="1" spans="1:9" x14ac:dyDescent="0.25">
      <c r="A1" t="s">
        <v>8</v>
      </c>
      <c r="D1" t="s">
        <v>1</v>
      </c>
    </row>
    <row r="2" spans="1:9" x14ac:dyDescent="0.25">
      <c r="A2" t="s">
        <v>9</v>
      </c>
      <c r="B2">
        <v>0.05</v>
      </c>
      <c r="D2" s="1" t="s">
        <v>2</v>
      </c>
      <c r="E2" s="1">
        <f>(B5^2-B6*B3*B5)/(B3^2+B5^2-2*B6*B3*B5)</f>
        <v>0.3364485981308411</v>
      </c>
      <c r="G2" t="s">
        <v>6</v>
      </c>
      <c r="H2">
        <f>E2*B2+E3*B4</f>
        <v>3.0093457943925234E-2</v>
      </c>
    </row>
    <row r="3" spans="1:9" x14ac:dyDescent="0.25">
      <c r="A3" t="s">
        <v>11</v>
      </c>
      <c r="B3">
        <v>0.02</v>
      </c>
      <c r="D3" t="s">
        <v>5</v>
      </c>
      <c r="E3">
        <f>1-E2</f>
        <v>0.66355140186915884</v>
      </c>
      <c r="G3" t="s">
        <v>7</v>
      </c>
      <c r="H3">
        <f>E2^2*B3^2+E3^2*B5^2+2*B6*B3*B5</f>
        <v>2.3434666783125161E-4</v>
      </c>
    </row>
    <row r="4" spans="1:9" x14ac:dyDescent="0.25">
      <c r="A4" t="s">
        <v>10</v>
      </c>
      <c r="B4">
        <v>0.02</v>
      </c>
      <c r="D4" s="2"/>
      <c r="G4" t="s">
        <v>15</v>
      </c>
      <c r="H4">
        <f>SQRT(H3)</f>
        <v>1.5308385539672419E-2</v>
      </c>
    </row>
    <row r="5" spans="1:9" x14ac:dyDescent="0.25">
      <c r="A5" t="s">
        <v>12</v>
      </c>
      <c r="B5">
        <v>1.4999999999999999E-2</v>
      </c>
      <c r="D5" s="2"/>
    </row>
    <row r="6" spans="1:9" x14ac:dyDescent="0.25">
      <c r="A6" t="s">
        <v>0</v>
      </c>
      <c r="B6">
        <v>0.15</v>
      </c>
    </row>
    <row r="7" spans="1:9" x14ac:dyDescent="0.25">
      <c r="E7" t="s">
        <v>16</v>
      </c>
    </row>
    <row r="8" spans="1:9" x14ac:dyDescent="0.25">
      <c r="A8" s="1" t="s">
        <v>3</v>
      </c>
      <c r="E8" t="s">
        <v>17</v>
      </c>
    </row>
    <row r="9" spans="1:9" x14ac:dyDescent="0.25">
      <c r="A9" s="1" t="s">
        <v>14</v>
      </c>
    </row>
    <row r="10" spans="1:9" x14ac:dyDescent="0.25">
      <c r="A10" s="1" t="s">
        <v>13</v>
      </c>
      <c r="B10">
        <f>B5/B3</f>
        <v>0.75</v>
      </c>
      <c r="F10" t="s">
        <v>19</v>
      </c>
      <c r="G10" t="s">
        <v>20</v>
      </c>
      <c r="I10" t="s">
        <v>23</v>
      </c>
    </row>
    <row r="11" spans="1:9" x14ac:dyDescent="0.25">
      <c r="A11" s="1" t="s">
        <v>4</v>
      </c>
      <c r="E11" s="3" t="s">
        <v>18</v>
      </c>
      <c r="F11" s="3">
        <f>I11*$B$2+(1-I11)*$B$4</f>
        <v>0.02</v>
      </c>
      <c r="G11" s="3">
        <f>SQRT(I11^2*$B$3^2+(1-I11)^2*$B$5^2+2*I11*(1-I11)*$B$6*$B$3*$B$5)</f>
        <v>1.4999999999999999E-2</v>
      </c>
      <c r="H11" s="3" t="s">
        <v>21</v>
      </c>
      <c r="I11">
        <v>0</v>
      </c>
    </row>
    <row r="12" spans="1:9" x14ac:dyDescent="0.25">
      <c r="A12" s="2"/>
      <c r="B12" s="2"/>
      <c r="F12">
        <f>I12*$B$2+(1-I12)*$B$4</f>
        <v>2.1499999999999998E-2</v>
      </c>
      <c r="G12">
        <f>SQRT(I12^2*$B$3^2+(1-I12)^2*$B$5^2+2*I12*(1-I12)*$B$6*$B$3*$B$5)</f>
        <v>1.443390106658626E-2</v>
      </c>
      <c r="I12">
        <f>I11+0.05</f>
        <v>0.05</v>
      </c>
    </row>
    <row r="13" spans="1:9" x14ac:dyDescent="0.25">
      <c r="F13">
        <f>I13*$B$2+(1-I13)*$B$4</f>
        <v>2.3000000000000003E-2</v>
      </c>
      <c r="G13">
        <f>SQRT(I13^2*$B$3^2+(1-I13)^2*$B$5^2+2*I13*(1-I13)*$B$6*$B$3*$B$5)</f>
        <v>1.3940946883192692E-2</v>
      </c>
      <c r="I13">
        <f>I12+0.05</f>
        <v>0.1</v>
      </c>
    </row>
    <row r="14" spans="1:9" x14ac:dyDescent="0.25">
      <c r="F14">
        <f>I14*$B$2+(1-I14)*$B$4</f>
        <v>2.4500000000000001E-2</v>
      </c>
      <c r="G14">
        <f>SQRT(I14^2*$B$3^2+(1-I14)^2*$B$5^2+2*I14*(1-I14)*$B$6*$B$3*$B$5)</f>
        <v>1.3529135227352855E-2</v>
      </c>
      <c r="I14">
        <f>I13+0.05</f>
        <v>0.15000000000000002</v>
      </c>
    </row>
    <row r="15" spans="1:9" x14ac:dyDescent="0.25">
      <c r="F15">
        <f>I15*$B$2+(1-I15)*$B$4</f>
        <v>2.6000000000000002E-2</v>
      </c>
      <c r="G15">
        <f>SQRT(I15^2*$B$3^2+(1-I15)^2*$B$5^2+2*I15*(1-I15)*$B$6*$B$3*$B$5)</f>
        <v>1.3206059215375343E-2</v>
      </c>
      <c r="I15">
        <f>I14+0.05</f>
        <v>0.2</v>
      </c>
    </row>
    <row r="16" spans="1:9" x14ac:dyDescent="0.25">
      <c r="F16">
        <f>I16*$B$2+(1-I16)*$B$4</f>
        <v>2.75E-2</v>
      </c>
      <c r="G16">
        <f>SQRT(I16^2*$B$3^2+(1-I16)^2*$B$5^2+2*I16*(1-I16)*$B$6*$B$3*$B$5)</f>
        <v>1.2978347352417411E-2</v>
      </c>
      <c r="I16">
        <f>I15+0.05</f>
        <v>0.25</v>
      </c>
    </row>
    <row r="17" spans="5:9" x14ac:dyDescent="0.25">
      <c r="E17" s="3" t="s">
        <v>22</v>
      </c>
      <c r="F17" s="3">
        <f>I17*$B$2+(1-I17)*$B$4</f>
        <v>3.0093457943925234E-2</v>
      </c>
      <c r="G17" s="3">
        <f>SQRT(I17^2*$B$3^2+(1-I17)^2*$B$5^2+2*I17*(1-I17)*$B$6*$B$3*$B$5)</f>
        <v>1.2823386929218372E-2</v>
      </c>
      <c r="H17" s="3" t="s">
        <v>15</v>
      </c>
      <c r="I17">
        <f>E2</f>
        <v>0.3364485981308411</v>
      </c>
    </row>
    <row r="18" spans="5:9" x14ac:dyDescent="0.25">
      <c r="F18">
        <f>I18*$B$2+(1-I18)*$B$4</f>
        <v>2.8999999999999998E-2</v>
      </c>
      <c r="G18">
        <f>SQRT(I18^2*$B$3^2+(1-I18)^2*$B$5^2+2*I18*(1-I18)*$B$6*$B$3*$B$5)</f>
        <v>1.2851069994362337E-2</v>
      </c>
      <c r="I18">
        <f>I16+0.05</f>
        <v>0.3</v>
      </c>
    </row>
    <row r="19" spans="5:9" x14ac:dyDescent="0.25">
      <c r="F19">
        <f>I19*$B$2+(1-I19)*$B$4</f>
        <v>3.0499999999999999E-2</v>
      </c>
      <c r="G19">
        <f>SQRT(I19^2*$B$3^2+(1-I19)^2*$B$5^2+2*I19*(1-I19)*$B$6*$B$3*$B$5)</f>
        <v>1.2827217157279283E-2</v>
      </c>
      <c r="I19">
        <f t="shared" ref="I19:I32" si="0">I18+0.05</f>
        <v>0.35</v>
      </c>
    </row>
    <row r="20" spans="5:9" x14ac:dyDescent="0.25">
      <c r="F20">
        <f>I20*$B$2+(1-I20)*$B$4</f>
        <v>3.2000000000000001E-2</v>
      </c>
      <c r="G20">
        <f>SQRT(I20^2*$B$3^2+(1-I20)^2*$B$5^2+2*I20*(1-I20)*$B$6*$B$3*$B$5)</f>
        <v>1.2907362240210043E-2</v>
      </c>
      <c r="I20">
        <f t="shared" si="0"/>
        <v>0.39999999999999997</v>
      </c>
    </row>
    <row r="21" spans="5:9" x14ac:dyDescent="0.25">
      <c r="F21">
        <f>I21*$B$2+(1-I21)*$B$4</f>
        <v>3.3500000000000002E-2</v>
      </c>
      <c r="G21">
        <f>SQRT(I21^2*$B$3^2+(1-I21)^2*$B$5^2+2*I21*(1-I21)*$B$6*$B$3*$B$5)</f>
        <v>1.3089595104509535E-2</v>
      </c>
      <c r="I21">
        <f t="shared" si="0"/>
        <v>0.44999999999999996</v>
      </c>
    </row>
    <row r="22" spans="5:9" x14ac:dyDescent="0.25">
      <c r="F22">
        <f>I22*$B$2+(1-I22)*$B$4</f>
        <v>3.4999999999999996E-2</v>
      </c>
      <c r="G22">
        <f>SQRT(I22^2*$B$3^2+(1-I22)^2*$B$5^2+2*I22*(1-I22)*$B$6*$B$3*$B$5)</f>
        <v>1.3369741957120937E-2</v>
      </c>
      <c r="I22">
        <f t="shared" si="0"/>
        <v>0.49999999999999994</v>
      </c>
    </row>
    <row r="23" spans="5:9" x14ac:dyDescent="0.25">
      <c r="F23">
        <f>I23*$B$2+(1-I23)*$B$4</f>
        <v>3.6499999999999998E-2</v>
      </c>
      <c r="G23">
        <f>SQRT(I23^2*$B$3^2+(1-I23)^2*$B$5^2+2*I23*(1-I23)*$B$6*$B$3*$B$5)</f>
        <v>1.3741815746108662E-2</v>
      </c>
      <c r="I23">
        <f t="shared" si="0"/>
        <v>0.54999999999999993</v>
      </c>
    </row>
    <row r="24" spans="5:9" x14ac:dyDescent="0.25">
      <c r="F24">
        <f>I24*$B$2+(1-I24)*$B$4</f>
        <v>3.7999999999999999E-2</v>
      </c>
      <c r="G24">
        <f>SQRT(I24^2*$B$3^2+(1-I24)^2*$B$5^2+2*I24*(1-I24)*$B$6*$B$3*$B$5)</f>
        <v>1.4198591479439079E-2</v>
      </c>
      <c r="I24">
        <f t="shared" si="0"/>
        <v>0.6</v>
      </c>
    </row>
    <row r="25" spans="5:9" x14ac:dyDescent="0.25">
      <c r="F25">
        <f>I25*$B$2+(1-I25)*$B$4</f>
        <v>3.95E-2</v>
      </c>
      <c r="G25">
        <f>SQRT(I25^2*$B$3^2+(1-I25)^2*$B$5^2+2*I25*(1-I25)*$B$6*$B$3*$B$5)</f>
        <v>1.4732192640608526E-2</v>
      </c>
      <c r="I25">
        <f t="shared" si="0"/>
        <v>0.65</v>
      </c>
    </row>
    <row r="26" spans="5:9" x14ac:dyDescent="0.25">
      <c r="F26">
        <f>I26*$B$2+(1-I26)*$B$4</f>
        <v>4.1000000000000002E-2</v>
      </c>
      <c r="G26">
        <f>SQRT(I26^2*$B$3^2+(1-I26)^2*$B$5^2+2*I26*(1-I26)*$B$6*$B$3*$B$5)</f>
        <v>1.5334601396841068E-2</v>
      </c>
      <c r="I26">
        <f t="shared" si="0"/>
        <v>0.70000000000000007</v>
      </c>
    </row>
    <row r="27" spans="5:9" x14ac:dyDescent="0.25">
      <c r="F27">
        <f>I27*$B$2+(1-I27)*$B$4</f>
        <v>4.2500000000000003E-2</v>
      </c>
      <c r="G27">
        <f>SQRT(I27^2*$B$3^2+(1-I27)^2*$B$5^2+2*I27*(1-I27)*$B$6*$B$3*$B$5)</f>
        <v>1.5998046755776159E-2</v>
      </c>
      <c r="I27">
        <f t="shared" si="0"/>
        <v>0.75000000000000011</v>
      </c>
    </row>
    <row r="28" spans="5:9" x14ac:dyDescent="0.25">
      <c r="F28">
        <f>I28*$B$2+(1-I28)*$B$4</f>
        <v>4.4000000000000004E-2</v>
      </c>
      <c r="G28">
        <f>SQRT(I28^2*$B$3^2+(1-I28)^2*$B$5^2+2*I28*(1-I28)*$B$6*$B$3*$B$5)</f>
        <v>1.6715262486721533E-2</v>
      </c>
      <c r="I28">
        <f t="shared" si="0"/>
        <v>0.80000000000000016</v>
      </c>
    </row>
    <row r="29" spans="5:9" x14ac:dyDescent="0.25">
      <c r="F29">
        <f>I29*$B$2+(1-I29)*$B$4</f>
        <v>4.5500000000000006E-2</v>
      </c>
      <c r="G29">
        <f>SQRT(I29^2*$B$3^2+(1-I29)^2*$B$5^2+2*I29*(1-I29)*$B$6*$B$3*$B$5)</f>
        <v>1.747963100297029E-2</v>
      </c>
      <c r="I29">
        <f t="shared" si="0"/>
        <v>0.8500000000000002</v>
      </c>
    </row>
    <row r="30" spans="5:9" x14ac:dyDescent="0.25">
      <c r="F30">
        <f>I30*$B$2+(1-I30)*$B$4</f>
        <v>4.7000000000000007E-2</v>
      </c>
      <c r="G30">
        <f>SQRT(I30^2*$B$3^2+(1-I30)^2*$B$5^2+2*I30*(1-I30)*$B$6*$B$3*$B$5)</f>
        <v>1.8285239949204935E-2</v>
      </c>
      <c r="I30">
        <f t="shared" si="0"/>
        <v>0.90000000000000024</v>
      </c>
    </row>
    <row r="31" spans="5:9" x14ac:dyDescent="0.25">
      <c r="F31">
        <f>I31*$B$2+(1-I31)*$B$4</f>
        <v>4.8500000000000008E-2</v>
      </c>
      <c r="G31">
        <f>SQRT(I31^2*$B$3^2+(1-I31)^2*$B$5^2+2*I31*(1-I31)*$B$6*$B$3*$B$5)</f>
        <v>1.9126878992663708E-2</v>
      </c>
      <c r="I31">
        <f t="shared" si="0"/>
        <v>0.95000000000000029</v>
      </c>
    </row>
    <row r="32" spans="5:9" x14ac:dyDescent="0.25">
      <c r="E32" s="3" t="s">
        <v>9</v>
      </c>
      <c r="F32" s="3">
        <f>I32*$B$2+(1-I32)*$B$4</f>
        <v>5.000000000000001E-2</v>
      </c>
      <c r="G32" s="3">
        <f>SQRT(I32^2*$B$3^2+(1-I32)^2*$B$5^2+2*I32*(1-I32)*$B$6*$B$3*$B$5)</f>
        <v>2.0000000000000004E-2</v>
      </c>
      <c r="H32" s="3" t="s">
        <v>11</v>
      </c>
      <c r="I32">
        <f t="shared" si="0"/>
        <v>1.0000000000000002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fea_set_two_risky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 Xin</cp:lastModifiedBy>
  <dcterms:created xsi:type="dcterms:W3CDTF">2022-02-24T10:10:06Z</dcterms:created>
  <dcterms:modified xsi:type="dcterms:W3CDTF">2022-07-22T16:15:35Z</dcterms:modified>
</cp:coreProperties>
</file>