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yvandenberg/Desktop/Thesis/Model/"/>
    </mc:Choice>
  </mc:AlternateContent>
  <xr:revisionPtr revIDLastSave="0" documentId="13_ncr:1_{39CD7C09-0962-8D40-A0AD-50AF4571C1DA}" xr6:coauthVersionLast="47" xr6:coauthVersionMax="47" xr10:uidLastSave="{00000000-0000-0000-0000-000000000000}"/>
  <bookViews>
    <workbookView xWindow="0" yWindow="500" windowWidth="28780" windowHeight="17480" activeTab="3" xr2:uid="{B79066EE-3397-6F42-B3D3-66292BC091A1}"/>
  </bookViews>
  <sheets>
    <sheet name="Modal Choice" sheetId="15" r:id="rId1"/>
    <sheet name="Price &amp; Time" sheetId="3" r:id="rId2"/>
    <sheet name="Emissions" sheetId="2" r:id="rId3"/>
    <sheet name="Distribution of Emissions" sheetId="4" r:id="rId4"/>
    <sheet name="Age" sheetId="8" r:id="rId5"/>
    <sheet name="Age groups" sheetId="9" r:id="rId6"/>
    <sheet name="Age all" sheetId="10" r:id="rId7"/>
    <sheet name="Income" sheetId="12" r:id="rId8"/>
    <sheet name="Income groups" sheetId="13" r:id="rId9"/>
    <sheet name="Env. Aware" sheetId="11" r:id="rId10"/>
    <sheet name="Env. Aware Groups" sheetId="1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5" l="1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56" i="11"/>
  <c r="G56" i="11"/>
  <c r="F56" i="11"/>
  <c r="E56" i="11"/>
  <c r="D56" i="11"/>
  <c r="C56" i="11"/>
  <c r="H55" i="11"/>
  <c r="G55" i="11"/>
  <c r="F55" i="11"/>
  <c r="E55" i="11"/>
  <c r="D55" i="11"/>
  <c r="C55" i="11"/>
  <c r="H54" i="11"/>
  <c r="G54" i="11"/>
  <c r="F54" i="11"/>
  <c r="E54" i="11"/>
  <c r="D54" i="11"/>
  <c r="C54" i="11"/>
  <c r="H53" i="11"/>
  <c r="G53" i="11"/>
  <c r="F53" i="11"/>
  <c r="E53" i="11"/>
  <c r="D53" i="11"/>
  <c r="C53" i="11"/>
  <c r="H52" i="11"/>
  <c r="G52" i="11"/>
  <c r="F52" i="11"/>
  <c r="E52" i="11"/>
  <c r="D52" i="11"/>
  <c r="C52" i="11"/>
  <c r="H51" i="11"/>
  <c r="G51" i="11"/>
  <c r="F51" i="11"/>
  <c r="E51" i="11"/>
  <c r="D51" i="11"/>
  <c r="C51" i="11"/>
  <c r="H50" i="11"/>
  <c r="G50" i="11"/>
  <c r="F50" i="11"/>
  <c r="E50" i="11"/>
  <c r="D50" i="11"/>
  <c r="C50" i="11"/>
  <c r="H49" i="11"/>
  <c r="G49" i="11"/>
  <c r="F49" i="11"/>
  <c r="E49" i="11"/>
  <c r="D49" i="11"/>
  <c r="C49" i="11"/>
  <c r="H48" i="11"/>
  <c r="G48" i="11"/>
  <c r="F48" i="11"/>
  <c r="E48" i="11"/>
  <c r="D48" i="11"/>
  <c r="C48" i="11"/>
  <c r="H47" i="11"/>
  <c r="G47" i="11"/>
  <c r="F47" i="11"/>
  <c r="E47" i="11"/>
  <c r="D47" i="11"/>
  <c r="C47" i="11"/>
  <c r="R56" i="11"/>
  <c r="Q56" i="11"/>
  <c r="P56" i="11"/>
  <c r="O56" i="11"/>
  <c r="N56" i="11"/>
  <c r="M56" i="11"/>
  <c r="R55" i="11"/>
  <c r="Q55" i="11"/>
  <c r="P55" i="11"/>
  <c r="O55" i="11"/>
  <c r="N55" i="11"/>
  <c r="M55" i="11"/>
  <c r="R54" i="11"/>
  <c r="Q54" i="11"/>
  <c r="P54" i="11"/>
  <c r="O54" i="11"/>
  <c r="N54" i="11"/>
  <c r="M54" i="11"/>
  <c r="R53" i="11"/>
  <c r="Q53" i="11"/>
  <c r="P53" i="11"/>
  <c r="O53" i="11"/>
  <c r="N53" i="11"/>
  <c r="M53" i="11"/>
  <c r="R52" i="11"/>
  <c r="Q52" i="11"/>
  <c r="P52" i="11"/>
  <c r="O52" i="11"/>
  <c r="N52" i="11"/>
  <c r="M52" i="11"/>
  <c r="R51" i="11"/>
  <c r="Q51" i="11"/>
  <c r="P51" i="11"/>
  <c r="O51" i="11"/>
  <c r="N51" i="11"/>
  <c r="M51" i="11"/>
  <c r="R50" i="11"/>
  <c r="Q50" i="11"/>
  <c r="P50" i="11"/>
  <c r="O50" i="11"/>
  <c r="N50" i="11"/>
  <c r="M50" i="11"/>
  <c r="R49" i="11"/>
  <c r="Q49" i="11"/>
  <c r="P49" i="11"/>
  <c r="O49" i="11"/>
  <c r="N49" i="11"/>
  <c r="M49" i="11"/>
  <c r="R48" i="11"/>
  <c r="Q48" i="11"/>
  <c r="P48" i="11"/>
  <c r="O48" i="11"/>
  <c r="N48" i="11"/>
  <c r="M48" i="11"/>
  <c r="R47" i="11"/>
  <c r="Q47" i="11"/>
  <c r="P47" i="11"/>
  <c r="O47" i="11"/>
  <c r="N47" i="11"/>
  <c r="M47" i="11"/>
  <c r="AA56" i="11"/>
  <c r="Z56" i="11"/>
  <c r="Y56" i="11"/>
  <c r="X56" i="11"/>
  <c r="W56" i="11"/>
  <c r="V56" i="11"/>
  <c r="AA55" i="11"/>
  <c r="Z55" i="11"/>
  <c r="Y55" i="11"/>
  <c r="X55" i="11"/>
  <c r="W55" i="11"/>
  <c r="V55" i="11"/>
  <c r="AA54" i="11"/>
  <c r="Z54" i="11"/>
  <c r="Y54" i="11"/>
  <c r="X54" i="11"/>
  <c r="W54" i="11"/>
  <c r="V54" i="11"/>
  <c r="AA53" i="11"/>
  <c r="Z53" i="11"/>
  <c r="Y53" i="11"/>
  <c r="X53" i="11"/>
  <c r="W53" i="11"/>
  <c r="V53" i="11"/>
  <c r="AA52" i="11"/>
  <c r="Z52" i="11"/>
  <c r="Y52" i="11"/>
  <c r="X52" i="11"/>
  <c r="W52" i="11"/>
  <c r="V52" i="11"/>
  <c r="AA51" i="11"/>
  <c r="Z51" i="11"/>
  <c r="Y51" i="11"/>
  <c r="X51" i="11"/>
  <c r="W51" i="11"/>
  <c r="V51" i="11"/>
  <c r="AA50" i="11"/>
  <c r="Z50" i="11"/>
  <c r="Y50" i="11"/>
  <c r="X50" i="11"/>
  <c r="W50" i="11"/>
  <c r="V50" i="11"/>
  <c r="AA49" i="11"/>
  <c r="Z49" i="11"/>
  <c r="Y49" i="11"/>
  <c r="X49" i="11"/>
  <c r="W49" i="11"/>
  <c r="V49" i="11"/>
  <c r="AA48" i="11"/>
  <c r="Z48" i="11"/>
  <c r="Y48" i="11"/>
  <c r="X48" i="11"/>
  <c r="W48" i="11"/>
  <c r="V48" i="11"/>
  <c r="AA47" i="11"/>
  <c r="Z47" i="11"/>
  <c r="Y47" i="11"/>
  <c r="X47" i="11"/>
  <c r="W47" i="11"/>
  <c r="V47" i="11"/>
  <c r="AA27" i="11"/>
  <c r="Z27" i="11"/>
  <c r="Y27" i="11"/>
  <c r="X27" i="11"/>
  <c r="W27" i="11"/>
  <c r="V27" i="11"/>
  <c r="AA26" i="11"/>
  <c r="Z26" i="11"/>
  <c r="Y26" i="11"/>
  <c r="X26" i="11"/>
  <c r="W26" i="11"/>
  <c r="V26" i="11"/>
  <c r="AA25" i="11"/>
  <c r="Z25" i="11"/>
  <c r="Y25" i="11"/>
  <c r="X25" i="11"/>
  <c r="W25" i="11"/>
  <c r="V25" i="11"/>
  <c r="AA24" i="11"/>
  <c r="Z24" i="11"/>
  <c r="Y24" i="11"/>
  <c r="X24" i="11"/>
  <c r="W24" i="11"/>
  <c r="V24" i="11"/>
  <c r="AA23" i="11"/>
  <c r="Z23" i="11"/>
  <c r="Y23" i="11"/>
  <c r="X23" i="11"/>
  <c r="W23" i="11"/>
  <c r="V23" i="11"/>
  <c r="AA22" i="11"/>
  <c r="Z22" i="11"/>
  <c r="Y22" i="11"/>
  <c r="X22" i="11"/>
  <c r="W22" i="11"/>
  <c r="V22" i="11"/>
  <c r="AA21" i="11"/>
  <c r="Z21" i="11"/>
  <c r="Y21" i="11"/>
  <c r="X21" i="11"/>
  <c r="W21" i="11"/>
  <c r="V21" i="11"/>
  <c r="AA20" i="11"/>
  <c r="Z20" i="11"/>
  <c r="Y20" i="11"/>
  <c r="X20" i="11"/>
  <c r="W20" i="11"/>
  <c r="V20" i="11"/>
  <c r="AA19" i="11"/>
  <c r="Z19" i="11"/>
  <c r="Y19" i="11"/>
  <c r="X19" i="11"/>
  <c r="W19" i="11"/>
  <c r="V19" i="11"/>
  <c r="AA18" i="11"/>
  <c r="Z18" i="11"/>
  <c r="Y18" i="11"/>
  <c r="X18" i="11"/>
  <c r="W18" i="11"/>
  <c r="V18" i="11"/>
  <c r="R27" i="11"/>
  <c r="Q27" i="11"/>
  <c r="P27" i="11"/>
  <c r="O27" i="11"/>
  <c r="N27" i="11"/>
  <c r="M27" i="11"/>
  <c r="R26" i="11"/>
  <c r="Q26" i="11"/>
  <c r="P26" i="11"/>
  <c r="O26" i="11"/>
  <c r="N26" i="11"/>
  <c r="M26" i="11"/>
  <c r="R25" i="11"/>
  <c r="Q25" i="11"/>
  <c r="P25" i="11"/>
  <c r="O25" i="11"/>
  <c r="N25" i="11"/>
  <c r="M25" i="11"/>
  <c r="R24" i="11"/>
  <c r="Q24" i="11"/>
  <c r="P24" i="11"/>
  <c r="O24" i="11"/>
  <c r="N24" i="11"/>
  <c r="M24" i="11"/>
  <c r="R23" i="11"/>
  <c r="Q23" i="11"/>
  <c r="P23" i="11"/>
  <c r="O23" i="11"/>
  <c r="N23" i="11"/>
  <c r="M23" i="11"/>
  <c r="R22" i="11"/>
  <c r="Q22" i="11"/>
  <c r="P22" i="11"/>
  <c r="O22" i="11"/>
  <c r="N22" i="11"/>
  <c r="M22" i="11"/>
  <c r="R21" i="11"/>
  <c r="Q21" i="11"/>
  <c r="P21" i="11"/>
  <c r="O21" i="11"/>
  <c r="N21" i="11"/>
  <c r="M21" i="11"/>
  <c r="R20" i="11"/>
  <c r="Q20" i="11"/>
  <c r="P20" i="11"/>
  <c r="O20" i="11"/>
  <c r="N20" i="11"/>
  <c r="M20" i="11"/>
  <c r="R19" i="11"/>
  <c r="Q19" i="11"/>
  <c r="P19" i="11"/>
  <c r="O19" i="11"/>
  <c r="N19" i="11"/>
  <c r="M19" i="11"/>
  <c r="R18" i="11"/>
  <c r="Q18" i="11"/>
  <c r="P18" i="11"/>
  <c r="O18" i="11"/>
  <c r="N18" i="11"/>
  <c r="M18" i="11"/>
  <c r="H27" i="11"/>
  <c r="G27" i="11"/>
  <c r="F27" i="11"/>
  <c r="E27" i="11"/>
  <c r="D27" i="11"/>
  <c r="C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AA56" i="12"/>
  <c r="Z56" i="12"/>
  <c r="Y56" i="12"/>
  <c r="X56" i="12"/>
  <c r="W56" i="12"/>
  <c r="V56" i="12"/>
  <c r="AA55" i="12"/>
  <c r="Z55" i="12"/>
  <c r="Y55" i="12"/>
  <c r="X55" i="12"/>
  <c r="W55" i="12"/>
  <c r="V55" i="12"/>
  <c r="AA54" i="12"/>
  <c r="Z54" i="12"/>
  <c r="Y54" i="12"/>
  <c r="X54" i="12"/>
  <c r="W54" i="12"/>
  <c r="V54" i="12"/>
  <c r="AA53" i="12"/>
  <c r="Z53" i="12"/>
  <c r="Y53" i="12"/>
  <c r="X53" i="12"/>
  <c r="W53" i="12"/>
  <c r="V53" i="12"/>
  <c r="AA52" i="12"/>
  <c r="Z52" i="12"/>
  <c r="Y52" i="12"/>
  <c r="X52" i="12"/>
  <c r="W52" i="12"/>
  <c r="V52" i="12"/>
  <c r="AA51" i="12"/>
  <c r="Z51" i="12"/>
  <c r="Y51" i="12"/>
  <c r="X51" i="12"/>
  <c r="W51" i="12"/>
  <c r="V51" i="12"/>
  <c r="AA50" i="12"/>
  <c r="Z50" i="12"/>
  <c r="Y50" i="12"/>
  <c r="X50" i="12"/>
  <c r="W50" i="12"/>
  <c r="V50" i="12"/>
  <c r="AA49" i="12"/>
  <c r="Z49" i="12"/>
  <c r="Y49" i="12"/>
  <c r="X49" i="12"/>
  <c r="W49" i="12"/>
  <c r="V49" i="12"/>
  <c r="AA48" i="12"/>
  <c r="Z48" i="12"/>
  <c r="Y48" i="12"/>
  <c r="X48" i="12"/>
  <c r="W48" i="12"/>
  <c r="V48" i="12"/>
  <c r="AA47" i="12"/>
  <c r="Z47" i="12"/>
  <c r="Y47" i="12"/>
  <c r="X47" i="12"/>
  <c r="W47" i="12"/>
  <c r="V47" i="12"/>
  <c r="R56" i="12"/>
  <c r="Q56" i="12"/>
  <c r="P56" i="12"/>
  <c r="O56" i="12"/>
  <c r="N56" i="12"/>
  <c r="M56" i="12"/>
  <c r="R55" i="12"/>
  <c r="Q55" i="12"/>
  <c r="P55" i="12"/>
  <c r="O55" i="12"/>
  <c r="N55" i="12"/>
  <c r="M55" i="12"/>
  <c r="R54" i="12"/>
  <c r="Q54" i="12"/>
  <c r="P54" i="12"/>
  <c r="O54" i="12"/>
  <c r="N54" i="12"/>
  <c r="M54" i="12"/>
  <c r="R53" i="12"/>
  <c r="Q53" i="12"/>
  <c r="P53" i="12"/>
  <c r="O53" i="12"/>
  <c r="N53" i="12"/>
  <c r="M53" i="12"/>
  <c r="R52" i="12"/>
  <c r="Q52" i="12"/>
  <c r="P52" i="12"/>
  <c r="O52" i="12"/>
  <c r="N52" i="12"/>
  <c r="M52" i="12"/>
  <c r="R51" i="12"/>
  <c r="Q51" i="12"/>
  <c r="P51" i="12"/>
  <c r="O51" i="12"/>
  <c r="N51" i="12"/>
  <c r="M51" i="12"/>
  <c r="R50" i="12"/>
  <c r="Q50" i="12"/>
  <c r="P50" i="12"/>
  <c r="O50" i="12"/>
  <c r="N50" i="12"/>
  <c r="M50" i="12"/>
  <c r="R49" i="12"/>
  <c r="Q49" i="12"/>
  <c r="P49" i="12"/>
  <c r="O49" i="12"/>
  <c r="N49" i="12"/>
  <c r="M49" i="12"/>
  <c r="R48" i="12"/>
  <c r="Q48" i="12"/>
  <c r="P48" i="12"/>
  <c r="O48" i="12"/>
  <c r="N48" i="12"/>
  <c r="M48" i="12"/>
  <c r="R47" i="12"/>
  <c r="Q47" i="12"/>
  <c r="P47" i="12"/>
  <c r="O47" i="12"/>
  <c r="N47" i="12"/>
  <c r="M47" i="12"/>
  <c r="H56" i="12"/>
  <c r="G56" i="12"/>
  <c r="F56" i="12"/>
  <c r="E56" i="12"/>
  <c r="D56" i="12"/>
  <c r="C56" i="12"/>
  <c r="H55" i="12"/>
  <c r="G55" i="12"/>
  <c r="F55" i="12"/>
  <c r="E55" i="12"/>
  <c r="D55" i="12"/>
  <c r="C55" i="12"/>
  <c r="H54" i="12"/>
  <c r="G54" i="12"/>
  <c r="F54" i="12"/>
  <c r="E54" i="12"/>
  <c r="D54" i="12"/>
  <c r="C54" i="12"/>
  <c r="H53" i="12"/>
  <c r="G53" i="12"/>
  <c r="F53" i="12"/>
  <c r="E53" i="12"/>
  <c r="D53" i="12"/>
  <c r="C53" i="12"/>
  <c r="H52" i="12"/>
  <c r="G52" i="12"/>
  <c r="F52" i="12"/>
  <c r="E52" i="12"/>
  <c r="D52" i="12"/>
  <c r="C52" i="12"/>
  <c r="H51" i="12"/>
  <c r="G51" i="12"/>
  <c r="F51" i="12"/>
  <c r="E51" i="12"/>
  <c r="D51" i="12"/>
  <c r="C51" i="12"/>
  <c r="H50" i="12"/>
  <c r="G50" i="12"/>
  <c r="F50" i="12"/>
  <c r="E50" i="12"/>
  <c r="D50" i="12"/>
  <c r="C50" i="12"/>
  <c r="H49" i="12"/>
  <c r="G49" i="12"/>
  <c r="F49" i="12"/>
  <c r="E49" i="12"/>
  <c r="D49" i="12"/>
  <c r="C49" i="12"/>
  <c r="H48" i="12"/>
  <c r="G48" i="12"/>
  <c r="F48" i="12"/>
  <c r="E48" i="12"/>
  <c r="D48" i="12"/>
  <c r="C48" i="12"/>
  <c r="H47" i="12"/>
  <c r="G47" i="12"/>
  <c r="F47" i="12"/>
  <c r="E47" i="12"/>
  <c r="D47" i="12"/>
  <c r="C47" i="12"/>
  <c r="AA27" i="12"/>
  <c r="Z27" i="12"/>
  <c r="Y27" i="12"/>
  <c r="X27" i="12"/>
  <c r="W27" i="12"/>
  <c r="V27" i="12"/>
  <c r="AA26" i="12"/>
  <c r="Z26" i="12"/>
  <c r="Y26" i="12"/>
  <c r="X26" i="12"/>
  <c r="W26" i="12"/>
  <c r="V26" i="12"/>
  <c r="AA25" i="12"/>
  <c r="Z25" i="12"/>
  <c r="Y25" i="12"/>
  <c r="X25" i="12"/>
  <c r="W25" i="12"/>
  <c r="V25" i="12"/>
  <c r="AA24" i="12"/>
  <c r="Z24" i="12"/>
  <c r="Y24" i="12"/>
  <c r="X24" i="12"/>
  <c r="W24" i="12"/>
  <c r="V24" i="12"/>
  <c r="AA23" i="12"/>
  <c r="Z23" i="12"/>
  <c r="Y23" i="12"/>
  <c r="X23" i="12"/>
  <c r="W23" i="12"/>
  <c r="V23" i="12"/>
  <c r="AA22" i="12"/>
  <c r="Z22" i="12"/>
  <c r="Y22" i="12"/>
  <c r="X22" i="12"/>
  <c r="W22" i="12"/>
  <c r="V22" i="12"/>
  <c r="AA21" i="12"/>
  <c r="Z21" i="12"/>
  <c r="Y21" i="12"/>
  <c r="X21" i="12"/>
  <c r="W21" i="12"/>
  <c r="V21" i="12"/>
  <c r="AA20" i="12"/>
  <c r="Z20" i="12"/>
  <c r="Y20" i="12"/>
  <c r="X20" i="12"/>
  <c r="W20" i="12"/>
  <c r="V20" i="12"/>
  <c r="AA19" i="12"/>
  <c r="Z19" i="12"/>
  <c r="Y19" i="12"/>
  <c r="X19" i="12"/>
  <c r="W19" i="12"/>
  <c r="V19" i="12"/>
  <c r="AA18" i="12"/>
  <c r="Z18" i="12"/>
  <c r="Y18" i="12"/>
  <c r="X18" i="12"/>
  <c r="W18" i="12"/>
  <c r="V18" i="12"/>
  <c r="R27" i="12"/>
  <c r="Q27" i="12"/>
  <c r="P27" i="12"/>
  <c r="O27" i="12"/>
  <c r="N27" i="12"/>
  <c r="M27" i="12"/>
  <c r="R26" i="12"/>
  <c r="Q26" i="12"/>
  <c r="P26" i="12"/>
  <c r="O26" i="12"/>
  <c r="N26" i="12"/>
  <c r="M26" i="12"/>
  <c r="R25" i="12"/>
  <c r="Q25" i="12"/>
  <c r="P25" i="12"/>
  <c r="O25" i="12"/>
  <c r="N25" i="12"/>
  <c r="M25" i="12"/>
  <c r="R24" i="12"/>
  <c r="Q24" i="12"/>
  <c r="P24" i="12"/>
  <c r="O24" i="12"/>
  <c r="N24" i="12"/>
  <c r="M24" i="12"/>
  <c r="R23" i="12"/>
  <c r="Q23" i="12"/>
  <c r="P23" i="12"/>
  <c r="O23" i="12"/>
  <c r="N23" i="12"/>
  <c r="M23" i="12"/>
  <c r="R22" i="12"/>
  <c r="Q22" i="12"/>
  <c r="P22" i="12"/>
  <c r="O22" i="12"/>
  <c r="N22" i="12"/>
  <c r="M22" i="12"/>
  <c r="R21" i="12"/>
  <c r="Q21" i="12"/>
  <c r="P21" i="12"/>
  <c r="O21" i="12"/>
  <c r="N21" i="12"/>
  <c r="M21" i="12"/>
  <c r="R20" i="12"/>
  <c r="Q20" i="12"/>
  <c r="P20" i="12"/>
  <c r="O20" i="12"/>
  <c r="N20" i="12"/>
  <c r="M20" i="12"/>
  <c r="R19" i="12"/>
  <c r="Q19" i="12"/>
  <c r="P19" i="12"/>
  <c r="O19" i="12"/>
  <c r="N19" i="12"/>
  <c r="M19" i="12"/>
  <c r="R18" i="12"/>
  <c r="Q18" i="12"/>
  <c r="P18" i="12"/>
  <c r="O18" i="12"/>
  <c r="N18" i="12"/>
  <c r="M18" i="12"/>
  <c r="H27" i="12"/>
  <c r="G27" i="12"/>
  <c r="F27" i="12"/>
  <c r="E27" i="12"/>
  <c r="D27" i="12"/>
  <c r="C27" i="12"/>
  <c r="H26" i="12"/>
  <c r="G26" i="12"/>
  <c r="F26" i="12"/>
  <c r="E26" i="12"/>
  <c r="D26" i="12"/>
  <c r="C26" i="12"/>
  <c r="H25" i="12"/>
  <c r="G25" i="12"/>
  <c r="F25" i="12"/>
  <c r="E25" i="12"/>
  <c r="D25" i="12"/>
  <c r="C25" i="12"/>
  <c r="H24" i="12"/>
  <c r="G24" i="12"/>
  <c r="F24" i="12"/>
  <c r="E24" i="12"/>
  <c r="D24" i="12"/>
  <c r="C24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AA55" i="8"/>
  <c r="Z55" i="8"/>
  <c r="Y55" i="8"/>
  <c r="X55" i="8"/>
  <c r="W55" i="8"/>
  <c r="V55" i="8"/>
  <c r="AA54" i="8"/>
  <c r="Z54" i="8"/>
  <c r="Y54" i="8"/>
  <c r="X54" i="8"/>
  <c r="W54" i="8"/>
  <c r="V54" i="8"/>
  <c r="AA53" i="8"/>
  <c r="Z53" i="8"/>
  <c r="Y53" i="8"/>
  <c r="X53" i="8"/>
  <c r="W53" i="8"/>
  <c r="V53" i="8"/>
  <c r="AA52" i="8"/>
  <c r="Z52" i="8"/>
  <c r="Y52" i="8"/>
  <c r="X52" i="8"/>
  <c r="W52" i="8"/>
  <c r="V52" i="8"/>
  <c r="AA51" i="8"/>
  <c r="Z51" i="8"/>
  <c r="Y51" i="8"/>
  <c r="X51" i="8"/>
  <c r="W51" i="8"/>
  <c r="V51" i="8"/>
  <c r="AA50" i="8"/>
  <c r="Z50" i="8"/>
  <c r="Y50" i="8"/>
  <c r="X50" i="8"/>
  <c r="W50" i="8"/>
  <c r="V50" i="8"/>
  <c r="AA49" i="8"/>
  <c r="Z49" i="8"/>
  <c r="Y49" i="8"/>
  <c r="X49" i="8"/>
  <c r="W49" i="8"/>
  <c r="V49" i="8"/>
  <c r="AA48" i="8"/>
  <c r="Z48" i="8"/>
  <c r="Y48" i="8"/>
  <c r="X48" i="8"/>
  <c r="W48" i="8"/>
  <c r="V48" i="8"/>
  <c r="AA47" i="8"/>
  <c r="Z47" i="8"/>
  <c r="Y47" i="8"/>
  <c r="X47" i="8"/>
  <c r="W47" i="8"/>
  <c r="V47" i="8"/>
  <c r="AA46" i="8"/>
  <c r="Z46" i="8"/>
  <c r="Y46" i="8"/>
  <c r="X46" i="8"/>
  <c r="W46" i="8"/>
  <c r="V46" i="8"/>
  <c r="AA26" i="8"/>
  <c r="Z26" i="8"/>
  <c r="Y26" i="8"/>
  <c r="X26" i="8"/>
  <c r="W26" i="8"/>
  <c r="V26" i="8"/>
  <c r="AA25" i="8"/>
  <c r="Z25" i="8"/>
  <c r="Y25" i="8"/>
  <c r="X25" i="8"/>
  <c r="W25" i="8"/>
  <c r="V25" i="8"/>
  <c r="AA24" i="8"/>
  <c r="Z24" i="8"/>
  <c r="Y24" i="8"/>
  <c r="X24" i="8"/>
  <c r="W24" i="8"/>
  <c r="V24" i="8"/>
  <c r="AA23" i="8"/>
  <c r="Z23" i="8"/>
  <c r="Y23" i="8"/>
  <c r="X23" i="8"/>
  <c r="W23" i="8"/>
  <c r="V23" i="8"/>
  <c r="AA22" i="8"/>
  <c r="Z22" i="8"/>
  <c r="Y22" i="8"/>
  <c r="X22" i="8"/>
  <c r="W22" i="8"/>
  <c r="V22" i="8"/>
  <c r="AA21" i="8"/>
  <c r="Z21" i="8"/>
  <c r="Y21" i="8"/>
  <c r="X21" i="8"/>
  <c r="W21" i="8"/>
  <c r="V21" i="8"/>
  <c r="AA20" i="8"/>
  <c r="Z20" i="8"/>
  <c r="Y20" i="8"/>
  <c r="X20" i="8"/>
  <c r="W20" i="8"/>
  <c r="V20" i="8"/>
  <c r="AA19" i="8"/>
  <c r="Z19" i="8"/>
  <c r="Y19" i="8"/>
  <c r="X19" i="8"/>
  <c r="W19" i="8"/>
  <c r="V19" i="8"/>
  <c r="AA18" i="8"/>
  <c r="Z18" i="8"/>
  <c r="Y18" i="8"/>
  <c r="X18" i="8"/>
  <c r="W18" i="8"/>
  <c r="V18" i="8"/>
  <c r="AA17" i="8"/>
  <c r="Z17" i="8"/>
  <c r="Y17" i="8"/>
  <c r="X17" i="8"/>
  <c r="W17" i="8"/>
  <c r="V17" i="8"/>
  <c r="R55" i="8"/>
  <c r="Q55" i="8"/>
  <c r="P55" i="8"/>
  <c r="O55" i="8"/>
  <c r="N55" i="8"/>
  <c r="M55" i="8"/>
  <c r="R54" i="8"/>
  <c r="Q54" i="8"/>
  <c r="P54" i="8"/>
  <c r="O54" i="8"/>
  <c r="N54" i="8"/>
  <c r="M54" i="8"/>
  <c r="R53" i="8"/>
  <c r="Q53" i="8"/>
  <c r="P53" i="8"/>
  <c r="O53" i="8"/>
  <c r="N53" i="8"/>
  <c r="M53" i="8"/>
  <c r="R52" i="8"/>
  <c r="Q52" i="8"/>
  <c r="P52" i="8"/>
  <c r="O52" i="8"/>
  <c r="N52" i="8"/>
  <c r="M52" i="8"/>
  <c r="R51" i="8"/>
  <c r="Q51" i="8"/>
  <c r="P51" i="8"/>
  <c r="O51" i="8"/>
  <c r="N51" i="8"/>
  <c r="M51" i="8"/>
  <c r="R50" i="8"/>
  <c r="Q50" i="8"/>
  <c r="P50" i="8"/>
  <c r="O50" i="8"/>
  <c r="N50" i="8"/>
  <c r="M50" i="8"/>
  <c r="R49" i="8"/>
  <c r="Q49" i="8"/>
  <c r="P49" i="8"/>
  <c r="O49" i="8"/>
  <c r="N49" i="8"/>
  <c r="M49" i="8"/>
  <c r="R48" i="8"/>
  <c r="Q48" i="8"/>
  <c r="P48" i="8"/>
  <c r="O48" i="8"/>
  <c r="N48" i="8"/>
  <c r="M48" i="8"/>
  <c r="R47" i="8"/>
  <c r="Q47" i="8"/>
  <c r="P47" i="8"/>
  <c r="O47" i="8"/>
  <c r="N47" i="8"/>
  <c r="M47" i="8"/>
  <c r="R46" i="8"/>
  <c r="Q46" i="8"/>
  <c r="P46" i="8"/>
  <c r="O46" i="8"/>
  <c r="N46" i="8"/>
  <c r="M46" i="8"/>
  <c r="R26" i="8"/>
  <c r="Q26" i="8"/>
  <c r="P26" i="8"/>
  <c r="O26" i="8"/>
  <c r="N26" i="8"/>
  <c r="M26" i="8"/>
  <c r="R25" i="8"/>
  <c r="Q25" i="8"/>
  <c r="P25" i="8"/>
  <c r="O25" i="8"/>
  <c r="N25" i="8"/>
  <c r="M25" i="8"/>
  <c r="R24" i="8"/>
  <c r="Q24" i="8"/>
  <c r="P24" i="8"/>
  <c r="O24" i="8"/>
  <c r="N24" i="8"/>
  <c r="M24" i="8"/>
  <c r="R23" i="8"/>
  <c r="Q23" i="8"/>
  <c r="P23" i="8"/>
  <c r="O23" i="8"/>
  <c r="N23" i="8"/>
  <c r="M23" i="8"/>
  <c r="R22" i="8"/>
  <c r="Q22" i="8"/>
  <c r="P22" i="8"/>
  <c r="O22" i="8"/>
  <c r="N22" i="8"/>
  <c r="M22" i="8"/>
  <c r="R21" i="8"/>
  <c r="Q21" i="8"/>
  <c r="P21" i="8"/>
  <c r="O21" i="8"/>
  <c r="N21" i="8"/>
  <c r="M21" i="8"/>
  <c r="R20" i="8"/>
  <c r="Q20" i="8"/>
  <c r="P20" i="8"/>
  <c r="O20" i="8"/>
  <c r="N20" i="8"/>
  <c r="M20" i="8"/>
  <c r="R19" i="8"/>
  <c r="Q19" i="8"/>
  <c r="P19" i="8"/>
  <c r="O19" i="8"/>
  <c r="N19" i="8"/>
  <c r="M19" i="8"/>
  <c r="R18" i="8"/>
  <c r="Q18" i="8"/>
  <c r="P18" i="8"/>
  <c r="O18" i="8"/>
  <c r="N18" i="8"/>
  <c r="M18" i="8"/>
  <c r="R17" i="8"/>
  <c r="Q17" i="8"/>
  <c r="P17" i="8"/>
  <c r="O17" i="8"/>
  <c r="N17" i="8"/>
  <c r="M1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55" i="8"/>
  <c r="G55" i="8"/>
  <c r="F55" i="8"/>
  <c r="E55" i="8"/>
  <c r="D55" i="8"/>
  <c r="C55" i="8"/>
  <c r="H54" i="8"/>
  <c r="G54" i="8"/>
  <c r="F54" i="8"/>
  <c r="E54" i="8"/>
  <c r="D54" i="8"/>
  <c r="C54" i="8"/>
  <c r="H53" i="8"/>
  <c r="G53" i="8"/>
  <c r="F53" i="8"/>
  <c r="E53" i="8"/>
  <c r="D53" i="8"/>
  <c r="C53" i="8"/>
  <c r="H52" i="8"/>
  <c r="G52" i="8"/>
  <c r="F52" i="8"/>
  <c r="E52" i="8"/>
  <c r="D52" i="8"/>
  <c r="C52" i="8"/>
  <c r="H51" i="8"/>
  <c r="G51" i="8"/>
  <c r="F51" i="8"/>
  <c r="E51" i="8"/>
  <c r="D51" i="8"/>
  <c r="C51" i="8"/>
  <c r="H50" i="8"/>
  <c r="G50" i="8"/>
  <c r="F50" i="8"/>
  <c r="E50" i="8"/>
  <c r="D50" i="8"/>
  <c r="C50" i="8"/>
  <c r="H49" i="8"/>
  <c r="G49" i="8"/>
  <c r="F49" i="8"/>
  <c r="E49" i="8"/>
  <c r="D49" i="8"/>
  <c r="C49" i="8"/>
  <c r="H48" i="8"/>
  <c r="G48" i="8"/>
  <c r="F48" i="8"/>
  <c r="E48" i="8"/>
  <c r="D48" i="8"/>
  <c r="C48" i="8"/>
  <c r="H47" i="8"/>
  <c r="G47" i="8"/>
  <c r="F47" i="8"/>
  <c r="E47" i="8"/>
  <c r="D47" i="8"/>
  <c r="C47" i="8"/>
  <c r="H46" i="8"/>
  <c r="G46" i="8"/>
  <c r="F46" i="8"/>
  <c r="E46" i="8"/>
  <c r="D46" i="8"/>
  <c r="C46" i="8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E78" i="2"/>
  <c r="E77" i="2"/>
  <c r="E76" i="2"/>
  <c r="E75" i="2"/>
  <c r="E73" i="2"/>
  <c r="E74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H24" i="2"/>
  <c r="H23" i="2"/>
  <c r="H22" i="2"/>
  <c r="H21" i="2"/>
  <c r="H20" i="2"/>
  <c r="H19" i="2"/>
  <c r="H18" i="2"/>
  <c r="H17" i="2"/>
  <c r="H16" i="2"/>
  <c r="H15" i="2"/>
  <c r="G24" i="2"/>
  <c r="G23" i="2"/>
  <c r="G22" i="2"/>
  <c r="G21" i="2"/>
  <c r="G20" i="2"/>
  <c r="G19" i="2"/>
  <c r="G18" i="2"/>
  <c r="G17" i="2"/>
  <c r="G16" i="2"/>
  <c r="G15" i="2"/>
  <c r="F24" i="2"/>
  <c r="F23" i="2"/>
  <c r="F22" i="2"/>
  <c r="F21" i="2"/>
  <c r="F20" i="2"/>
  <c r="F19" i="2"/>
  <c r="F18" i="2"/>
  <c r="F17" i="2"/>
  <c r="F16" i="2"/>
  <c r="F15" i="2"/>
  <c r="E24" i="2"/>
  <c r="E23" i="2"/>
  <c r="E22" i="2"/>
  <c r="E21" i="2"/>
  <c r="E20" i="2"/>
  <c r="E19" i="2"/>
  <c r="E18" i="2"/>
  <c r="E17" i="2"/>
  <c r="E16" i="2"/>
  <c r="E15" i="2"/>
  <c r="D24" i="2"/>
  <c r="D23" i="2"/>
  <c r="D22" i="2"/>
  <c r="D21" i="2"/>
  <c r="D20" i="2"/>
  <c r="D19" i="2"/>
  <c r="D18" i="2"/>
  <c r="D17" i="2"/>
  <c r="D16" i="2"/>
  <c r="D15" i="2"/>
  <c r="C24" i="2"/>
  <c r="C23" i="2"/>
  <c r="C22" i="2"/>
  <c r="C21" i="2"/>
  <c r="C20" i="2"/>
  <c r="C19" i="2"/>
  <c r="C18" i="2"/>
  <c r="C17" i="2"/>
  <c r="C16" i="2"/>
  <c r="C15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B31" i="3"/>
  <c r="B56" i="3"/>
  <c r="B78" i="2"/>
  <c r="B52" i="2"/>
  <c r="B26" i="8"/>
  <c r="B55" i="8"/>
  <c r="L26" i="8"/>
  <c r="L55" i="8"/>
  <c r="U26" i="8"/>
  <c r="U55" i="8"/>
  <c r="B27" i="12"/>
  <c r="B56" i="12"/>
  <c r="L27" i="12"/>
  <c r="L56" i="12"/>
  <c r="U27" i="12"/>
  <c r="U56" i="12"/>
  <c r="B27" i="11"/>
  <c r="B56" i="11"/>
  <c r="L27" i="11"/>
  <c r="L56" i="11"/>
  <c r="U27" i="11"/>
  <c r="U56" i="11"/>
  <c r="B30" i="3"/>
  <c r="B55" i="3"/>
  <c r="B23" i="2"/>
  <c r="B51" i="2"/>
  <c r="B25" i="8"/>
  <c r="B54" i="8"/>
  <c r="L25" i="8"/>
  <c r="L54" i="8"/>
  <c r="U25" i="8"/>
  <c r="U54" i="8"/>
  <c r="B26" i="12"/>
  <c r="B55" i="12"/>
  <c r="L26" i="12"/>
  <c r="L55" i="12"/>
  <c r="U26" i="12"/>
  <c r="U55" i="12"/>
  <c r="B26" i="11"/>
  <c r="B55" i="11"/>
  <c r="L26" i="11"/>
  <c r="L55" i="11"/>
  <c r="U26" i="11"/>
  <c r="U55" i="11"/>
  <c r="B29" i="3"/>
  <c r="B54" i="3"/>
  <c r="B76" i="2"/>
  <c r="B50" i="2"/>
  <c r="B24" i="8"/>
  <c r="B53" i="8"/>
  <c r="L24" i="8"/>
  <c r="L53" i="8"/>
  <c r="U24" i="8"/>
  <c r="U53" i="8"/>
  <c r="B25" i="12"/>
  <c r="B54" i="12"/>
  <c r="L25" i="12"/>
  <c r="L54" i="12"/>
  <c r="U25" i="12"/>
  <c r="U54" i="12"/>
  <c r="B25" i="11"/>
  <c r="B54" i="11"/>
  <c r="L25" i="11"/>
  <c r="L54" i="11"/>
  <c r="U25" i="11"/>
  <c r="U54" i="11"/>
  <c r="B28" i="3"/>
  <c r="B53" i="3"/>
  <c r="B21" i="2"/>
  <c r="B49" i="2"/>
  <c r="B23" i="8"/>
  <c r="B52" i="8"/>
  <c r="L23" i="8"/>
  <c r="L52" i="8"/>
  <c r="U23" i="8"/>
  <c r="U52" i="8"/>
  <c r="B24" i="12"/>
  <c r="B53" i="12"/>
  <c r="L24" i="12"/>
  <c r="L53" i="12"/>
  <c r="U24" i="12"/>
  <c r="U53" i="12"/>
  <c r="B24" i="11"/>
  <c r="B53" i="11"/>
  <c r="L24" i="11"/>
  <c r="L53" i="11"/>
  <c r="U24" i="11"/>
  <c r="U53" i="11"/>
  <c r="B27" i="3"/>
  <c r="B52" i="3"/>
  <c r="B48" i="2"/>
  <c r="B22" i="8"/>
  <c r="B51" i="8"/>
  <c r="L22" i="8"/>
  <c r="L51" i="8"/>
  <c r="U22" i="8"/>
  <c r="U51" i="8"/>
  <c r="B23" i="12"/>
  <c r="B52" i="12"/>
  <c r="L23" i="12"/>
  <c r="L52" i="12"/>
  <c r="U23" i="12"/>
  <c r="U52" i="12"/>
  <c r="B23" i="11"/>
  <c r="B52" i="11"/>
  <c r="L23" i="11"/>
  <c r="L52" i="11"/>
  <c r="U23" i="11"/>
  <c r="U52" i="11"/>
  <c r="B26" i="3"/>
  <c r="B51" i="3"/>
  <c r="B47" i="2"/>
  <c r="B21" i="8"/>
  <c r="B50" i="8"/>
  <c r="L21" i="8"/>
  <c r="L50" i="8"/>
  <c r="U21" i="8"/>
  <c r="U50" i="8"/>
  <c r="B22" i="12"/>
  <c r="B51" i="12"/>
  <c r="L22" i="12"/>
  <c r="L51" i="12"/>
  <c r="U22" i="12"/>
  <c r="U51" i="12"/>
  <c r="B22" i="11"/>
  <c r="B51" i="11"/>
  <c r="L22" i="11"/>
  <c r="L51" i="11"/>
  <c r="U22" i="11"/>
  <c r="U51" i="11"/>
  <c r="B25" i="3"/>
  <c r="B50" i="3"/>
  <c r="B46" i="2"/>
  <c r="B20" i="8"/>
  <c r="B49" i="8"/>
  <c r="L20" i="8"/>
  <c r="L49" i="8"/>
  <c r="U20" i="8"/>
  <c r="U49" i="8"/>
  <c r="B21" i="12"/>
  <c r="B50" i="12"/>
  <c r="L21" i="12"/>
  <c r="L50" i="12"/>
  <c r="U21" i="12"/>
  <c r="U50" i="12"/>
  <c r="B21" i="11"/>
  <c r="B50" i="11"/>
  <c r="L21" i="11"/>
  <c r="L50" i="11"/>
  <c r="U21" i="11"/>
  <c r="U50" i="11"/>
  <c r="B24" i="3"/>
  <c r="B49" i="3"/>
  <c r="B17" i="2"/>
  <c r="B45" i="2"/>
  <c r="B19" i="8"/>
  <c r="B48" i="8"/>
  <c r="L19" i="8"/>
  <c r="L48" i="8"/>
  <c r="U19" i="8"/>
  <c r="U48" i="8"/>
  <c r="B20" i="12"/>
  <c r="B49" i="12"/>
  <c r="L20" i="12"/>
  <c r="L49" i="12"/>
  <c r="U20" i="12"/>
  <c r="U49" i="12"/>
  <c r="B20" i="11"/>
  <c r="B49" i="11"/>
  <c r="L20" i="11"/>
  <c r="L49" i="11"/>
  <c r="U20" i="11"/>
  <c r="U49" i="11"/>
  <c r="B23" i="3"/>
  <c r="B48" i="3"/>
  <c r="B44" i="2"/>
  <c r="B18" i="8"/>
  <c r="B47" i="8"/>
  <c r="L18" i="8"/>
  <c r="L47" i="8"/>
  <c r="U18" i="8"/>
  <c r="U47" i="8"/>
  <c r="B19" i="12"/>
  <c r="B48" i="12"/>
  <c r="L19" i="12"/>
  <c r="L48" i="12"/>
  <c r="U19" i="12"/>
  <c r="U48" i="12"/>
  <c r="B19" i="11"/>
  <c r="B48" i="11"/>
  <c r="L19" i="11"/>
  <c r="L48" i="11"/>
  <c r="U19" i="11"/>
  <c r="U48" i="11"/>
  <c r="B22" i="3"/>
  <c r="B47" i="3"/>
  <c r="B15" i="2"/>
  <c r="B43" i="2"/>
  <c r="B17" i="8"/>
  <c r="B46" i="8"/>
  <c r="L17" i="8"/>
  <c r="L46" i="8"/>
  <c r="U17" i="8"/>
  <c r="U46" i="8"/>
  <c r="B18" i="12"/>
  <c r="B47" i="12"/>
  <c r="L18" i="12"/>
  <c r="L47" i="12"/>
  <c r="U18" i="12"/>
  <c r="U47" i="12"/>
  <c r="B18" i="11"/>
  <c r="B47" i="11"/>
  <c r="L18" i="11"/>
  <c r="L47" i="11"/>
  <c r="U18" i="11"/>
  <c r="U47" i="11"/>
  <c r="E79" i="2" l="1"/>
  <c r="D79" i="2"/>
  <c r="H79" i="2"/>
  <c r="G79" i="2"/>
  <c r="F79" i="2"/>
  <c r="B16" i="2"/>
  <c r="B20" i="2"/>
  <c r="B74" i="2"/>
  <c r="B75" i="2"/>
  <c r="B69" i="2"/>
  <c r="B77" i="2"/>
  <c r="E27" i="8"/>
  <c r="B18" i="2"/>
  <c r="B22" i="2"/>
  <c r="B70" i="2"/>
  <c r="B71" i="2"/>
  <c r="B19" i="2"/>
  <c r="B72" i="2"/>
  <c r="B73" i="2"/>
  <c r="F27" i="8"/>
  <c r="H27" i="8"/>
  <c r="C27" i="8"/>
  <c r="G27" i="8"/>
  <c r="D27" i="8"/>
  <c r="F53" i="2"/>
  <c r="E53" i="2"/>
  <c r="C53" i="2"/>
  <c r="D53" i="2"/>
  <c r="G53" i="2"/>
  <c r="C79" i="2"/>
  <c r="H53" i="2"/>
  <c r="B24" i="2"/>
  <c r="B16" i="8"/>
  <c r="B15" i="8"/>
  <c r="B14" i="8"/>
  <c r="B13" i="8"/>
  <c r="B12" i="8"/>
  <c r="B11" i="8"/>
  <c r="B10" i="8"/>
  <c r="B9" i="8"/>
  <c r="B7" i="8"/>
  <c r="B8" i="8"/>
  <c r="G29" i="8" l="1"/>
  <c r="D29" i="8"/>
  <c r="H29" i="8"/>
  <c r="E29" i="8"/>
  <c r="F29" i="8"/>
  <c r="C29" i="8"/>
  <c r="B27" i="8"/>
  <c r="B28" i="8" s="1"/>
  <c r="H28" i="8"/>
  <c r="B42" i="2"/>
  <c r="B41" i="2"/>
  <c r="B40" i="2"/>
  <c r="B39" i="2"/>
  <c r="B38" i="2"/>
  <c r="F28" i="8" l="1"/>
  <c r="E28" i="8"/>
  <c r="G28" i="8"/>
  <c r="C28" i="8"/>
  <c r="D28" i="8"/>
  <c r="B64" i="2"/>
  <c r="B65" i="2"/>
  <c r="B66" i="2"/>
  <c r="B67" i="2"/>
  <c r="B68" i="2"/>
  <c r="B37" i="2"/>
  <c r="B36" i="2"/>
  <c r="B35" i="2"/>
  <c r="B34" i="2"/>
  <c r="H50" i="15"/>
  <c r="H49" i="15"/>
  <c r="H48" i="15"/>
  <c r="H47" i="15"/>
  <c r="H46" i="15"/>
  <c r="H45" i="15"/>
  <c r="H44" i="15"/>
  <c r="H43" i="15"/>
  <c r="H42" i="15"/>
  <c r="H41" i="15"/>
  <c r="G50" i="15"/>
  <c r="G49" i="15"/>
  <c r="G48" i="15"/>
  <c r="G47" i="15"/>
  <c r="G46" i="15"/>
  <c r="G45" i="15"/>
  <c r="G44" i="15"/>
  <c r="G43" i="15"/>
  <c r="G42" i="15"/>
  <c r="G41" i="15"/>
  <c r="F50" i="15"/>
  <c r="F49" i="15"/>
  <c r="F48" i="15"/>
  <c r="F47" i="15"/>
  <c r="F46" i="15"/>
  <c r="F45" i="15"/>
  <c r="F44" i="15"/>
  <c r="F43" i="15"/>
  <c r="F42" i="15"/>
  <c r="F41" i="15"/>
  <c r="E50" i="15"/>
  <c r="E49" i="15"/>
  <c r="E48" i="15"/>
  <c r="E47" i="15"/>
  <c r="E46" i="15"/>
  <c r="E45" i="15"/>
  <c r="E44" i="15"/>
  <c r="E43" i="15"/>
  <c r="E42" i="15"/>
  <c r="E41" i="15"/>
  <c r="D50" i="15"/>
  <c r="D49" i="15"/>
  <c r="D48" i="15"/>
  <c r="D47" i="15"/>
  <c r="D46" i="15"/>
  <c r="B59" i="2" l="1"/>
  <c r="B33" i="2"/>
  <c r="B62" i="2"/>
  <c r="B61" i="2"/>
  <c r="B60" i="2"/>
  <c r="B63" i="2"/>
  <c r="D45" i="15"/>
  <c r="D44" i="15"/>
  <c r="D43" i="15"/>
  <c r="D42" i="15"/>
  <c r="D41" i="15"/>
  <c r="C50" i="15"/>
  <c r="C49" i="15"/>
  <c r="C48" i="15"/>
  <c r="C47" i="15"/>
  <c r="C46" i="15"/>
  <c r="C45" i="15"/>
  <c r="C44" i="15"/>
  <c r="C43" i="15"/>
  <c r="C42" i="15"/>
  <c r="C41" i="15"/>
  <c r="B50" i="15"/>
  <c r="B49" i="15"/>
  <c r="B48" i="15"/>
  <c r="B47" i="15"/>
  <c r="B46" i="15"/>
  <c r="B45" i="15"/>
  <c r="B44" i="15"/>
  <c r="B43" i="15"/>
  <c r="B42" i="15"/>
  <c r="B41" i="15"/>
  <c r="H24" i="15"/>
  <c r="H23" i="15"/>
  <c r="H22" i="15"/>
  <c r="H21" i="15"/>
  <c r="H20" i="15"/>
  <c r="H19" i="15"/>
  <c r="H18" i="15"/>
  <c r="H17" i="15"/>
  <c r="H16" i="15"/>
  <c r="H15" i="15"/>
  <c r="G24" i="15"/>
  <c r="G23" i="15"/>
  <c r="G22" i="15"/>
  <c r="G21" i="15"/>
  <c r="G20" i="15"/>
  <c r="G19" i="15"/>
  <c r="G18" i="15"/>
  <c r="G17" i="15"/>
  <c r="G16" i="15"/>
  <c r="G15" i="15"/>
  <c r="F24" i="15"/>
  <c r="F23" i="15"/>
  <c r="F22" i="15"/>
  <c r="F21" i="15"/>
  <c r="F20" i="15"/>
  <c r="F19" i="15"/>
  <c r="F18" i="15"/>
  <c r="F17" i="15"/>
  <c r="F16" i="15"/>
  <c r="F15" i="15"/>
  <c r="E24" i="15"/>
  <c r="E23" i="15"/>
  <c r="E22" i="15"/>
  <c r="E21" i="15"/>
  <c r="E20" i="15"/>
  <c r="E19" i="15"/>
  <c r="E18" i="15"/>
  <c r="E17" i="15"/>
  <c r="E16" i="15"/>
  <c r="E15" i="15"/>
  <c r="D24" i="15"/>
  <c r="D23" i="15"/>
  <c r="D22" i="15"/>
  <c r="D21" i="15"/>
  <c r="D20" i="15"/>
  <c r="D19" i="15"/>
  <c r="D18" i="15"/>
  <c r="D17" i="15"/>
  <c r="D16" i="15"/>
  <c r="D15" i="15"/>
  <c r="C14" i="15"/>
  <c r="C15" i="15"/>
  <c r="C16" i="15"/>
  <c r="C17" i="15"/>
  <c r="C18" i="15"/>
  <c r="C19" i="15"/>
  <c r="C20" i="15"/>
  <c r="C21" i="15"/>
  <c r="C22" i="15"/>
  <c r="C23" i="15"/>
  <c r="C24" i="15"/>
  <c r="B24" i="15"/>
  <c r="B23" i="15"/>
  <c r="B22" i="15"/>
  <c r="B21" i="15"/>
  <c r="B20" i="15"/>
  <c r="B19" i="15"/>
  <c r="B18" i="15"/>
  <c r="B17" i="15"/>
  <c r="B16" i="15"/>
  <c r="B15" i="15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C57" i="3" l="1"/>
  <c r="D57" i="3"/>
  <c r="E57" i="3"/>
  <c r="H57" i="3"/>
  <c r="F57" i="3"/>
  <c r="G57" i="3"/>
  <c r="E55" i="2"/>
  <c r="D55" i="2"/>
  <c r="H55" i="2"/>
  <c r="F55" i="2"/>
  <c r="B53" i="2"/>
  <c r="C55" i="2"/>
  <c r="G55" i="2"/>
  <c r="E81" i="2"/>
  <c r="H81" i="2"/>
  <c r="B79" i="2"/>
  <c r="F81" i="2"/>
  <c r="C81" i="2"/>
  <c r="D81" i="2"/>
  <c r="G81" i="2"/>
  <c r="D59" i="3"/>
  <c r="C59" i="3"/>
  <c r="H59" i="3"/>
  <c r="B57" i="3"/>
  <c r="B58" i="3" s="1"/>
  <c r="E59" i="3"/>
  <c r="F59" i="3"/>
  <c r="G59" i="3"/>
  <c r="G32" i="3"/>
  <c r="H34" i="3"/>
  <c r="D34" i="3"/>
  <c r="G34" i="3"/>
  <c r="F34" i="3"/>
  <c r="C34" i="3"/>
  <c r="E34" i="3"/>
  <c r="B32" i="3"/>
  <c r="B33" i="3" s="1"/>
  <c r="C32" i="3"/>
  <c r="D32" i="3"/>
  <c r="H32" i="3"/>
  <c r="E32" i="3"/>
  <c r="F32" i="3"/>
  <c r="G58" i="3" l="1"/>
  <c r="F58" i="3"/>
  <c r="H58" i="3"/>
  <c r="E58" i="3"/>
  <c r="B56" i="2"/>
  <c r="C54" i="2"/>
  <c r="G54" i="2"/>
  <c r="D54" i="2"/>
  <c r="E54" i="2"/>
  <c r="F54" i="2"/>
  <c r="H54" i="2"/>
  <c r="D58" i="3"/>
  <c r="B82" i="2"/>
  <c r="E80" i="2"/>
  <c r="D80" i="2"/>
  <c r="F80" i="2"/>
  <c r="G80" i="2"/>
  <c r="H80" i="2"/>
  <c r="C80" i="2"/>
  <c r="C58" i="3"/>
  <c r="F33" i="3"/>
  <c r="C33" i="3"/>
  <c r="E33" i="3"/>
  <c r="H33" i="3"/>
  <c r="G33" i="3"/>
  <c r="D33" i="3"/>
  <c r="H40" i="15" l="1"/>
  <c r="H39" i="15"/>
  <c r="H38" i="15"/>
  <c r="H37" i="15"/>
  <c r="H36" i="15"/>
  <c r="H35" i="15"/>
  <c r="H34" i="15"/>
  <c r="H33" i="15"/>
  <c r="H32" i="15"/>
  <c r="H31" i="15"/>
  <c r="G40" i="15"/>
  <c r="G39" i="15"/>
  <c r="G38" i="15"/>
  <c r="G37" i="15"/>
  <c r="G36" i="15"/>
  <c r="G35" i="15"/>
  <c r="G34" i="15"/>
  <c r="G33" i="15"/>
  <c r="G32" i="15"/>
  <c r="G31" i="15"/>
  <c r="F40" i="15"/>
  <c r="F39" i="15"/>
  <c r="F38" i="15"/>
  <c r="F37" i="15"/>
  <c r="F36" i="15"/>
  <c r="F35" i="15"/>
  <c r="F34" i="15"/>
  <c r="F33" i="15"/>
  <c r="F32" i="15"/>
  <c r="F31" i="15"/>
  <c r="E40" i="15"/>
  <c r="E39" i="15"/>
  <c r="E38" i="15"/>
  <c r="E37" i="15"/>
  <c r="E36" i="15"/>
  <c r="E35" i="15"/>
  <c r="E34" i="15"/>
  <c r="E33" i="15"/>
  <c r="E32" i="15"/>
  <c r="E31" i="15"/>
  <c r="D40" i="15"/>
  <c r="D39" i="15"/>
  <c r="D38" i="15"/>
  <c r="D37" i="15"/>
  <c r="D36" i="15"/>
  <c r="D35" i="15"/>
  <c r="D34" i="15"/>
  <c r="D33" i="15"/>
  <c r="D32" i="15"/>
  <c r="D31" i="15"/>
  <c r="C40" i="15"/>
  <c r="C39" i="15"/>
  <c r="C38" i="15"/>
  <c r="C37" i="15"/>
  <c r="C36" i="15"/>
  <c r="C35" i="15"/>
  <c r="C34" i="15"/>
  <c r="C33" i="15"/>
  <c r="C32" i="15"/>
  <c r="C31" i="15"/>
  <c r="B40" i="15"/>
  <c r="B39" i="15"/>
  <c r="B38" i="15"/>
  <c r="B37" i="15"/>
  <c r="B36" i="15"/>
  <c r="B35" i="15"/>
  <c r="B34" i="15"/>
  <c r="B33" i="15"/>
  <c r="B32" i="15"/>
  <c r="B31" i="15"/>
  <c r="H14" i="15"/>
  <c r="H13" i="15"/>
  <c r="H12" i="15"/>
  <c r="H11" i="15"/>
  <c r="H10" i="15"/>
  <c r="H9" i="15"/>
  <c r="H8" i="15"/>
  <c r="H7" i="15"/>
  <c r="H6" i="15"/>
  <c r="H5" i="15"/>
  <c r="G5" i="15"/>
  <c r="G14" i="15"/>
  <c r="G13" i="15"/>
  <c r="G12" i="15"/>
  <c r="G11" i="15"/>
  <c r="G10" i="15"/>
  <c r="G9" i="15"/>
  <c r="G8" i="15"/>
  <c r="G7" i="15"/>
  <c r="G6" i="15"/>
  <c r="F5" i="15"/>
  <c r="F14" i="15"/>
  <c r="F13" i="15"/>
  <c r="F12" i="15"/>
  <c r="F11" i="15"/>
  <c r="F10" i="15"/>
  <c r="F9" i="15"/>
  <c r="F8" i="15"/>
  <c r="F7" i="15"/>
  <c r="F6" i="15"/>
  <c r="E5" i="15"/>
  <c r="E14" i="15"/>
  <c r="E13" i="15"/>
  <c r="E12" i="15"/>
  <c r="E11" i="15"/>
  <c r="E10" i="15"/>
  <c r="E9" i="15"/>
  <c r="E8" i="15"/>
  <c r="E7" i="15"/>
  <c r="E6" i="15"/>
  <c r="D5" i="15"/>
  <c r="E5" i="2"/>
  <c r="D14" i="15"/>
  <c r="D13" i="15"/>
  <c r="D12" i="15"/>
  <c r="D11" i="15"/>
  <c r="D10" i="15"/>
  <c r="D9" i="15"/>
  <c r="D8" i="15"/>
  <c r="D7" i="15"/>
  <c r="D6" i="15"/>
  <c r="C5" i="15"/>
  <c r="C13" i="15"/>
  <c r="C12" i="15"/>
  <c r="C11" i="15"/>
  <c r="C10" i="15"/>
  <c r="C9" i="15"/>
  <c r="C8" i="15"/>
  <c r="C7" i="15"/>
  <c r="C6" i="15"/>
  <c r="B5" i="15"/>
  <c r="C6" i="2"/>
  <c r="C5" i="2"/>
  <c r="B14" i="15"/>
  <c r="B13" i="15"/>
  <c r="B12" i="15"/>
  <c r="B11" i="15"/>
  <c r="B10" i="15"/>
  <c r="B9" i="15"/>
  <c r="B8" i="15"/>
  <c r="B7" i="15"/>
  <c r="B6" i="15"/>
  <c r="Z39" i="12"/>
  <c r="AA41" i="12"/>
  <c r="AA46" i="11"/>
  <c r="AA45" i="11"/>
  <c r="AA44" i="11"/>
  <c r="AA43" i="11"/>
  <c r="AA42" i="11"/>
  <c r="AA41" i="11"/>
  <c r="AA40" i="11"/>
  <c r="AA39" i="11"/>
  <c r="AA38" i="11"/>
  <c r="AA37" i="11"/>
  <c r="Z46" i="11"/>
  <c r="Z45" i="11"/>
  <c r="Z44" i="11"/>
  <c r="Z43" i="11"/>
  <c r="Z42" i="11"/>
  <c r="Z41" i="11"/>
  <c r="Z40" i="11"/>
  <c r="Z39" i="11"/>
  <c r="Z38" i="11"/>
  <c r="Z37" i="11"/>
  <c r="Y46" i="11"/>
  <c r="Y45" i="11"/>
  <c r="Y44" i="11"/>
  <c r="Y43" i="11"/>
  <c r="Y42" i="11"/>
  <c r="Y41" i="11"/>
  <c r="Y40" i="11"/>
  <c r="Y39" i="11"/>
  <c r="Y37" i="12"/>
  <c r="Y38" i="11"/>
  <c r="Y37" i="11"/>
  <c r="X46" i="11"/>
  <c r="X45" i="11"/>
  <c r="X44" i="11"/>
  <c r="X43" i="11"/>
  <c r="X42" i="11"/>
  <c r="X41" i="11"/>
  <c r="X40" i="11"/>
  <c r="X39" i="11"/>
  <c r="X38" i="11"/>
  <c r="X37" i="11"/>
  <c r="W46" i="11"/>
  <c r="W45" i="11"/>
  <c r="W44" i="11"/>
  <c r="W43" i="11"/>
  <c r="W42" i="11"/>
  <c r="W41" i="11"/>
  <c r="W40" i="11"/>
  <c r="W39" i="11"/>
  <c r="W38" i="11"/>
  <c r="W37" i="11"/>
  <c r="V46" i="11"/>
  <c r="V45" i="11"/>
  <c r="V44" i="11"/>
  <c r="V43" i="11"/>
  <c r="V42" i="11"/>
  <c r="V41" i="11"/>
  <c r="V40" i="11"/>
  <c r="V39" i="11"/>
  <c r="V38" i="11"/>
  <c r="V37" i="11"/>
  <c r="U46" i="11"/>
  <c r="U45" i="11"/>
  <c r="U44" i="11"/>
  <c r="U43" i="11"/>
  <c r="U42" i="11"/>
  <c r="U41" i="11"/>
  <c r="U40" i="11"/>
  <c r="U39" i="11"/>
  <c r="U38" i="11"/>
  <c r="U37" i="11"/>
  <c r="AA17" i="11"/>
  <c r="AA16" i="11"/>
  <c r="AA15" i="11"/>
  <c r="AA14" i="11"/>
  <c r="AA13" i="11"/>
  <c r="AA12" i="11"/>
  <c r="AA11" i="11"/>
  <c r="AA10" i="11"/>
  <c r="AA9" i="11"/>
  <c r="AA8" i="11"/>
  <c r="Z17" i="11"/>
  <c r="Z16" i="11"/>
  <c r="Z15" i="11"/>
  <c r="Z14" i="11"/>
  <c r="Z13" i="11"/>
  <c r="Z12" i="11"/>
  <c r="Z11" i="11"/>
  <c r="Z10" i="11"/>
  <c r="Z9" i="11"/>
  <c r="Z8" i="11"/>
  <c r="Y17" i="11"/>
  <c r="Y16" i="11"/>
  <c r="Y15" i="11"/>
  <c r="Y14" i="11"/>
  <c r="Y13" i="11"/>
  <c r="Y12" i="11"/>
  <c r="Y11" i="11"/>
  <c r="Y10" i="11"/>
  <c r="Y9" i="11"/>
  <c r="Y8" i="11"/>
  <c r="X17" i="11"/>
  <c r="X16" i="11"/>
  <c r="X15" i="11"/>
  <c r="X14" i="11"/>
  <c r="X13" i="11"/>
  <c r="X12" i="11"/>
  <c r="X11" i="11"/>
  <c r="X10" i="11"/>
  <c r="X9" i="11"/>
  <c r="X8" i="11"/>
  <c r="W17" i="11"/>
  <c r="W16" i="11"/>
  <c r="W15" i="11"/>
  <c r="W14" i="11"/>
  <c r="W13" i="11"/>
  <c r="W12" i="11"/>
  <c r="W11" i="11"/>
  <c r="W10" i="11"/>
  <c r="W9" i="11"/>
  <c r="W8" i="11"/>
  <c r="V17" i="11"/>
  <c r="V16" i="11"/>
  <c r="V15" i="11"/>
  <c r="V14" i="11"/>
  <c r="V13" i="11"/>
  <c r="V12" i="11"/>
  <c r="V11" i="11"/>
  <c r="V10" i="11"/>
  <c r="V9" i="11"/>
  <c r="V8" i="11"/>
  <c r="U17" i="11"/>
  <c r="U16" i="11"/>
  <c r="U15" i="11"/>
  <c r="U14" i="11"/>
  <c r="U13" i="11"/>
  <c r="U12" i="11"/>
  <c r="U11" i="11"/>
  <c r="U10" i="11"/>
  <c r="U9" i="11"/>
  <c r="U8" i="11"/>
  <c r="R46" i="11"/>
  <c r="R45" i="11"/>
  <c r="R44" i="11"/>
  <c r="R43" i="11"/>
  <c r="R42" i="11"/>
  <c r="R41" i="11"/>
  <c r="R40" i="11"/>
  <c r="R39" i="11"/>
  <c r="R38" i="11"/>
  <c r="R37" i="11"/>
  <c r="Q46" i="11"/>
  <c r="Q45" i="11"/>
  <c r="Q44" i="11"/>
  <c r="Q43" i="11"/>
  <c r="Q42" i="11"/>
  <c r="Q41" i="11"/>
  <c r="Q40" i="11"/>
  <c r="Q39" i="11"/>
  <c r="Q38" i="11"/>
  <c r="Q37" i="11"/>
  <c r="P46" i="11"/>
  <c r="P45" i="11"/>
  <c r="P44" i="11"/>
  <c r="P43" i="11"/>
  <c r="P42" i="11"/>
  <c r="P41" i="11"/>
  <c r="P40" i="11"/>
  <c r="P39" i="11"/>
  <c r="P38" i="11"/>
  <c r="P37" i="11"/>
  <c r="O46" i="11"/>
  <c r="O45" i="11"/>
  <c r="O44" i="11"/>
  <c r="O43" i="11"/>
  <c r="O42" i="11"/>
  <c r="O41" i="11"/>
  <c r="O40" i="11"/>
  <c r="O39" i="11"/>
  <c r="O38" i="11"/>
  <c r="O37" i="11"/>
  <c r="N46" i="11"/>
  <c r="N45" i="11"/>
  <c r="N44" i="11"/>
  <c r="N43" i="11"/>
  <c r="N42" i="11"/>
  <c r="N41" i="11"/>
  <c r="N40" i="11"/>
  <c r="N39" i="11"/>
  <c r="N38" i="11"/>
  <c r="N37" i="11"/>
  <c r="M46" i="11"/>
  <c r="M45" i="11"/>
  <c r="M44" i="11"/>
  <c r="M43" i="11"/>
  <c r="M42" i="11"/>
  <c r="M41" i="11"/>
  <c r="M40" i="11"/>
  <c r="M39" i="11"/>
  <c r="M38" i="11"/>
  <c r="M37" i="11"/>
  <c r="L46" i="11"/>
  <c r="L45" i="11"/>
  <c r="L44" i="11"/>
  <c r="L43" i="11"/>
  <c r="L42" i="11"/>
  <c r="L41" i="11"/>
  <c r="L40" i="11"/>
  <c r="L39" i="11"/>
  <c r="L38" i="11"/>
  <c r="L37" i="11"/>
  <c r="R17" i="11"/>
  <c r="R16" i="11"/>
  <c r="R15" i="11"/>
  <c r="R14" i="11"/>
  <c r="R13" i="11"/>
  <c r="R12" i="11"/>
  <c r="R11" i="11"/>
  <c r="R10" i="11"/>
  <c r="R9" i="11"/>
  <c r="R8" i="11"/>
  <c r="Q17" i="11"/>
  <c r="Q16" i="11"/>
  <c r="Q15" i="11"/>
  <c r="Q14" i="11"/>
  <c r="Q13" i="11"/>
  <c r="Q12" i="11"/>
  <c r="Q11" i="11"/>
  <c r="Q10" i="11"/>
  <c r="Q9" i="11"/>
  <c r="Q8" i="11"/>
  <c r="P17" i="11"/>
  <c r="P16" i="11"/>
  <c r="P15" i="11"/>
  <c r="P14" i="11"/>
  <c r="P13" i="11"/>
  <c r="P12" i="11"/>
  <c r="P11" i="11"/>
  <c r="P10" i="11"/>
  <c r="P9" i="11"/>
  <c r="P8" i="11"/>
  <c r="O17" i="11"/>
  <c r="O16" i="11"/>
  <c r="O15" i="11"/>
  <c r="O14" i="11"/>
  <c r="O13" i="11"/>
  <c r="O12" i="11"/>
  <c r="O11" i="11"/>
  <c r="O10" i="11"/>
  <c r="O9" i="11"/>
  <c r="O8" i="11"/>
  <c r="N17" i="11"/>
  <c r="N16" i="11"/>
  <c r="N15" i="11"/>
  <c r="N14" i="11"/>
  <c r="N13" i="11"/>
  <c r="N12" i="11"/>
  <c r="N11" i="11"/>
  <c r="N10" i="11"/>
  <c r="N9" i="11"/>
  <c r="N8" i="11"/>
  <c r="M17" i="11"/>
  <c r="M16" i="11"/>
  <c r="M15" i="11"/>
  <c r="M14" i="11"/>
  <c r="M13" i="11"/>
  <c r="M12" i="11"/>
  <c r="M11" i="11"/>
  <c r="M10" i="11"/>
  <c r="M9" i="11"/>
  <c r="M8" i="11"/>
  <c r="L17" i="11"/>
  <c r="L16" i="11"/>
  <c r="L15" i="11"/>
  <c r="L14" i="11"/>
  <c r="L13" i="11"/>
  <c r="L12" i="11"/>
  <c r="L11" i="11"/>
  <c r="L10" i="11"/>
  <c r="L9" i="11"/>
  <c r="L8" i="11"/>
  <c r="H46" i="11"/>
  <c r="H45" i="11"/>
  <c r="H44" i="11"/>
  <c r="H43" i="11"/>
  <c r="H42" i="11"/>
  <c r="H41" i="11"/>
  <c r="H40" i="11"/>
  <c r="H39" i="11"/>
  <c r="H38" i="11"/>
  <c r="H37" i="11"/>
  <c r="G46" i="11"/>
  <c r="G45" i="11"/>
  <c r="G44" i="11"/>
  <c r="G43" i="11"/>
  <c r="G42" i="11"/>
  <c r="G41" i="11"/>
  <c r="G40" i="11"/>
  <c r="G39" i="11"/>
  <c r="G38" i="11"/>
  <c r="G37" i="11"/>
  <c r="F46" i="11"/>
  <c r="F45" i="11"/>
  <c r="F44" i="11"/>
  <c r="F43" i="11"/>
  <c r="F42" i="11"/>
  <c r="F41" i="11"/>
  <c r="F40" i="11"/>
  <c r="F39" i="11"/>
  <c r="F38" i="11"/>
  <c r="F37" i="11"/>
  <c r="E46" i="11"/>
  <c r="E45" i="11"/>
  <c r="E44" i="11"/>
  <c r="E43" i="11"/>
  <c r="E42" i="11"/>
  <c r="E41" i="11"/>
  <c r="E40" i="11"/>
  <c r="E39" i="11"/>
  <c r="E38" i="11"/>
  <c r="E37" i="11"/>
  <c r="D46" i="11"/>
  <c r="D45" i="11"/>
  <c r="D44" i="11"/>
  <c r="D43" i="11"/>
  <c r="D42" i="11"/>
  <c r="D41" i="11"/>
  <c r="D40" i="11"/>
  <c r="D39" i="11"/>
  <c r="D38" i="11"/>
  <c r="D37" i="11"/>
  <c r="C46" i="11"/>
  <c r="C45" i="11"/>
  <c r="C44" i="11"/>
  <c r="C43" i="11"/>
  <c r="C42" i="11"/>
  <c r="C41" i="11"/>
  <c r="C40" i="11"/>
  <c r="C39" i="11"/>
  <c r="C38" i="11"/>
  <c r="C37" i="11"/>
  <c r="B46" i="11"/>
  <c r="B45" i="11"/>
  <c r="B44" i="11"/>
  <c r="B43" i="11"/>
  <c r="B42" i="11"/>
  <c r="B41" i="11"/>
  <c r="B40" i="11"/>
  <c r="B39" i="11"/>
  <c r="B38" i="11"/>
  <c r="B37" i="11"/>
  <c r="F51" i="15" l="1"/>
  <c r="E51" i="15"/>
  <c r="Z57" i="11"/>
  <c r="C51" i="15"/>
  <c r="G51" i="15"/>
  <c r="F25" i="15"/>
  <c r="D51" i="15"/>
  <c r="H51" i="15"/>
  <c r="P30" i="11"/>
  <c r="O30" i="11"/>
  <c r="N30" i="11"/>
  <c r="M30" i="11"/>
  <c r="R30" i="11"/>
  <c r="Q30" i="11"/>
  <c r="AA30" i="11"/>
  <c r="Z30" i="11"/>
  <c r="Y30" i="11"/>
  <c r="X30" i="11"/>
  <c r="W30" i="11"/>
  <c r="V30" i="11"/>
  <c r="H57" i="11"/>
  <c r="X57" i="11"/>
  <c r="D59" i="11"/>
  <c r="C59" i="11"/>
  <c r="B57" i="11"/>
  <c r="B58" i="11" s="1"/>
  <c r="G59" i="11"/>
  <c r="F59" i="11"/>
  <c r="H59" i="11"/>
  <c r="E59" i="11"/>
  <c r="N57" i="11"/>
  <c r="R57" i="11"/>
  <c r="AA59" i="11"/>
  <c r="Z59" i="11"/>
  <c r="W59" i="11"/>
  <c r="V59" i="11"/>
  <c r="Y59" i="11"/>
  <c r="U57" i="11"/>
  <c r="Z58" i="11" s="1"/>
  <c r="X59" i="11"/>
  <c r="Y57" i="11"/>
  <c r="D57" i="11"/>
  <c r="AA57" i="11"/>
  <c r="F57" i="11"/>
  <c r="P59" i="11"/>
  <c r="O59" i="11"/>
  <c r="R59" i="11"/>
  <c r="N59" i="11"/>
  <c r="Q59" i="11"/>
  <c r="M59" i="11"/>
  <c r="L57" i="11"/>
  <c r="L58" i="11" s="1"/>
  <c r="P57" i="11"/>
  <c r="W57" i="11"/>
  <c r="E57" i="11"/>
  <c r="M57" i="11"/>
  <c r="Q57" i="11"/>
  <c r="C57" i="11"/>
  <c r="G57" i="11"/>
  <c r="O57" i="11"/>
  <c r="V57" i="11"/>
  <c r="AA28" i="11"/>
  <c r="V28" i="11"/>
  <c r="Z28" i="11"/>
  <c r="L28" i="11"/>
  <c r="L29" i="11" s="1"/>
  <c r="M28" i="11"/>
  <c r="M29" i="11" s="1"/>
  <c r="Q28" i="11"/>
  <c r="X28" i="11"/>
  <c r="P28" i="11"/>
  <c r="W28" i="11"/>
  <c r="O28" i="11"/>
  <c r="N28" i="11"/>
  <c r="R28" i="11"/>
  <c r="R29" i="11" s="1"/>
  <c r="U28" i="11"/>
  <c r="Y28" i="11"/>
  <c r="H27" i="15"/>
  <c r="G27" i="15"/>
  <c r="D27" i="15"/>
  <c r="C27" i="15"/>
  <c r="F27" i="15"/>
  <c r="E27" i="15"/>
  <c r="H53" i="15"/>
  <c r="G53" i="15"/>
  <c r="F53" i="15"/>
  <c r="E53" i="15"/>
  <c r="C53" i="15"/>
  <c r="D53" i="15"/>
  <c r="B51" i="15"/>
  <c r="B54" i="15" s="1"/>
  <c r="B25" i="15"/>
  <c r="B28" i="15" s="1"/>
  <c r="C25" i="15"/>
  <c r="D25" i="15"/>
  <c r="G25" i="15"/>
  <c r="H25" i="15"/>
  <c r="E25" i="15"/>
  <c r="H17" i="11"/>
  <c r="H16" i="11"/>
  <c r="H15" i="11"/>
  <c r="H14" i="11"/>
  <c r="H13" i="11"/>
  <c r="H12" i="11"/>
  <c r="H11" i="11"/>
  <c r="H10" i="11"/>
  <c r="H9" i="11"/>
  <c r="H8" i="11"/>
  <c r="G17" i="11"/>
  <c r="G16" i="11"/>
  <c r="G15" i="11"/>
  <c r="G14" i="11"/>
  <c r="G13" i="11"/>
  <c r="G12" i="11"/>
  <c r="G11" i="11"/>
  <c r="G10" i="11"/>
  <c r="G9" i="11"/>
  <c r="G8" i="11"/>
  <c r="F17" i="11"/>
  <c r="F16" i="11"/>
  <c r="F15" i="11"/>
  <c r="F14" i="11"/>
  <c r="F13" i="11"/>
  <c r="F12" i="11"/>
  <c r="F11" i="11"/>
  <c r="F10" i="11"/>
  <c r="F9" i="11"/>
  <c r="F8" i="11"/>
  <c r="E17" i="11"/>
  <c r="E16" i="11"/>
  <c r="E15" i="11"/>
  <c r="E14" i="11"/>
  <c r="E13" i="11"/>
  <c r="E12" i="11"/>
  <c r="E11" i="11"/>
  <c r="E10" i="11"/>
  <c r="E9" i="11"/>
  <c r="E8" i="11"/>
  <c r="D17" i="11"/>
  <c r="D16" i="11"/>
  <c r="D15" i="11"/>
  <c r="D14" i="11"/>
  <c r="D13" i="11"/>
  <c r="D12" i="11"/>
  <c r="D11" i="11"/>
  <c r="D10" i="11"/>
  <c r="D9" i="11"/>
  <c r="D8" i="11"/>
  <c r="C17" i="11"/>
  <c r="C16" i="11"/>
  <c r="C15" i="11"/>
  <c r="C14" i="11"/>
  <c r="C13" i="11"/>
  <c r="C12" i="11"/>
  <c r="C11" i="11"/>
  <c r="C10" i="11"/>
  <c r="C9" i="11"/>
  <c r="C8" i="11"/>
  <c r="B17" i="11"/>
  <c r="B16" i="11"/>
  <c r="B15" i="11"/>
  <c r="B14" i="11"/>
  <c r="B13" i="11"/>
  <c r="B12" i="11"/>
  <c r="B11" i="11"/>
  <c r="B10" i="11"/>
  <c r="B9" i="11"/>
  <c r="B8" i="11"/>
  <c r="B8" i="12"/>
  <c r="C8" i="12"/>
  <c r="D8" i="12"/>
  <c r="E8" i="12"/>
  <c r="F8" i="12"/>
  <c r="G8" i="12"/>
  <c r="H8" i="12"/>
  <c r="L8" i="12"/>
  <c r="M8" i="12"/>
  <c r="N8" i="12"/>
  <c r="O8" i="12"/>
  <c r="P8" i="12"/>
  <c r="Q8" i="12"/>
  <c r="R8" i="12"/>
  <c r="U8" i="12"/>
  <c r="V8" i="12"/>
  <c r="W8" i="12"/>
  <c r="X8" i="12"/>
  <c r="Y8" i="12"/>
  <c r="Z8" i="12"/>
  <c r="AA8" i="12"/>
  <c r="B9" i="12"/>
  <c r="C9" i="12"/>
  <c r="D9" i="12"/>
  <c r="E9" i="12"/>
  <c r="F9" i="12"/>
  <c r="G9" i="12"/>
  <c r="H9" i="12"/>
  <c r="L9" i="12"/>
  <c r="M9" i="12"/>
  <c r="N9" i="12"/>
  <c r="O9" i="12"/>
  <c r="P9" i="12"/>
  <c r="Q9" i="12"/>
  <c r="R9" i="12"/>
  <c r="U9" i="12"/>
  <c r="V9" i="12"/>
  <c r="W9" i="12"/>
  <c r="X9" i="12"/>
  <c r="Y9" i="12"/>
  <c r="Z9" i="12"/>
  <c r="AA9" i="12"/>
  <c r="B10" i="12"/>
  <c r="C10" i="12"/>
  <c r="D10" i="12"/>
  <c r="E10" i="12"/>
  <c r="F10" i="12"/>
  <c r="G10" i="12"/>
  <c r="H10" i="12"/>
  <c r="L10" i="12"/>
  <c r="M10" i="12"/>
  <c r="N10" i="12"/>
  <c r="O10" i="12"/>
  <c r="P10" i="12"/>
  <c r="Q10" i="12"/>
  <c r="R10" i="12"/>
  <c r="U10" i="12"/>
  <c r="V10" i="12"/>
  <c r="W10" i="12"/>
  <c r="X10" i="12"/>
  <c r="Y10" i="12"/>
  <c r="Z10" i="12"/>
  <c r="AA10" i="12"/>
  <c r="B11" i="12"/>
  <c r="C11" i="12"/>
  <c r="D11" i="12"/>
  <c r="E11" i="12"/>
  <c r="F11" i="12"/>
  <c r="G11" i="12"/>
  <c r="H11" i="12"/>
  <c r="L11" i="12"/>
  <c r="M11" i="12"/>
  <c r="N11" i="12"/>
  <c r="O11" i="12"/>
  <c r="P11" i="12"/>
  <c r="Q11" i="12"/>
  <c r="R11" i="12"/>
  <c r="U11" i="12"/>
  <c r="V11" i="12"/>
  <c r="W11" i="12"/>
  <c r="X11" i="12"/>
  <c r="Y11" i="12"/>
  <c r="Z11" i="12"/>
  <c r="AA11" i="12"/>
  <c r="B12" i="12"/>
  <c r="C12" i="12"/>
  <c r="D12" i="12"/>
  <c r="E12" i="12"/>
  <c r="F12" i="12"/>
  <c r="G12" i="12"/>
  <c r="H12" i="12"/>
  <c r="L12" i="12"/>
  <c r="M12" i="12"/>
  <c r="N12" i="12"/>
  <c r="O12" i="12"/>
  <c r="P12" i="12"/>
  <c r="Q12" i="12"/>
  <c r="R12" i="12"/>
  <c r="U12" i="12"/>
  <c r="V12" i="12"/>
  <c r="W12" i="12"/>
  <c r="X12" i="12"/>
  <c r="Y12" i="12"/>
  <c r="Z12" i="12"/>
  <c r="AA12" i="12"/>
  <c r="B13" i="12"/>
  <c r="C13" i="12"/>
  <c r="D13" i="12"/>
  <c r="E13" i="12"/>
  <c r="F13" i="12"/>
  <c r="G13" i="12"/>
  <c r="H13" i="12"/>
  <c r="L13" i="12"/>
  <c r="M13" i="12"/>
  <c r="N13" i="12"/>
  <c r="O13" i="12"/>
  <c r="P13" i="12"/>
  <c r="Q13" i="12"/>
  <c r="R13" i="12"/>
  <c r="U13" i="12"/>
  <c r="V13" i="12"/>
  <c r="W13" i="12"/>
  <c r="X13" i="12"/>
  <c r="Y13" i="12"/>
  <c r="Z13" i="12"/>
  <c r="AA13" i="12"/>
  <c r="B14" i="12"/>
  <c r="C14" i="12"/>
  <c r="D14" i="12"/>
  <c r="E14" i="12"/>
  <c r="F14" i="12"/>
  <c r="G14" i="12"/>
  <c r="H14" i="12"/>
  <c r="L14" i="12"/>
  <c r="M14" i="12"/>
  <c r="N14" i="12"/>
  <c r="O14" i="12"/>
  <c r="P14" i="12"/>
  <c r="Q14" i="12"/>
  <c r="R14" i="12"/>
  <c r="U14" i="12"/>
  <c r="V14" i="12"/>
  <c r="W14" i="12"/>
  <c r="X14" i="12"/>
  <c r="Y14" i="12"/>
  <c r="Z14" i="12"/>
  <c r="AA14" i="12"/>
  <c r="B15" i="12"/>
  <c r="C15" i="12"/>
  <c r="D15" i="12"/>
  <c r="E15" i="12"/>
  <c r="F15" i="12"/>
  <c r="G15" i="12"/>
  <c r="H15" i="12"/>
  <c r="L15" i="12"/>
  <c r="M15" i="12"/>
  <c r="N15" i="12"/>
  <c r="O15" i="12"/>
  <c r="P15" i="12"/>
  <c r="Q15" i="12"/>
  <c r="R15" i="12"/>
  <c r="U15" i="12"/>
  <c r="V15" i="12"/>
  <c r="W15" i="12"/>
  <c r="X15" i="12"/>
  <c r="Y15" i="12"/>
  <c r="Z15" i="12"/>
  <c r="AA15" i="12"/>
  <c r="B16" i="12"/>
  <c r="C16" i="12"/>
  <c r="D16" i="12"/>
  <c r="E16" i="12"/>
  <c r="F16" i="12"/>
  <c r="G16" i="12"/>
  <c r="H16" i="12"/>
  <c r="L16" i="12"/>
  <c r="M16" i="12"/>
  <c r="N16" i="12"/>
  <c r="O16" i="12"/>
  <c r="P16" i="12"/>
  <c r="Q16" i="12"/>
  <c r="R16" i="12"/>
  <c r="U16" i="12"/>
  <c r="V16" i="12"/>
  <c r="W16" i="12"/>
  <c r="X16" i="12"/>
  <c r="Y16" i="12"/>
  <c r="Z16" i="12"/>
  <c r="AA16" i="12"/>
  <c r="B17" i="12"/>
  <c r="C17" i="12"/>
  <c r="D17" i="12"/>
  <c r="E17" i="12"/>
  <c r="F17" i="12"/>
  <c r="G17" i="12"/>
  <c r="H17" i="12"/>
  <c r="L17" i="12"/>
  <c r="M17" i="12"/>
  <c r="N17" i="12"/>
  <c r="O17" i="12"/>
  <c r="P17" i="12"/>
  <c r="Q17" i="12"/>
  <c r="R17" i="12"/>
  <c r="U17" i="12"/>
  <c r="V17" i="12"/>
  <c r="W17" i="12"/>
  <c r="X17" i="12"/>
  <c r="Y17" i="12"/>
  <c r="Z17" i="12"/>
  <c r="AA17" i="12"/>
  <c r="AA46" i="12"/>
  <c r="AA45" i="12"/>
  <c r="AA44" i="12"/>
  <c r="AA43" i="12"/>
  <c r="AA42" i="12"/>
  <c r="AA40" i="12"/>
  <c r="AA39" i="12"/>
  <c r="AA38" i="12"/>
  <c r="AA37" i="12"/>
  <c r="Z46" i="12"/>
  <c r="Z45" i="12"/>
  <c r="Z44" i="12"/>
  <c r="Z43" i="12"/>
  <c r="Z42" i="12"/>
  <c r="Z41" i="12"/>
  <c r="Z40" i="12"/>
  <c r="Z38" i="12"/>
  <c r="Z37" i="12"/>
  <c r="Y46" i="12"/>
  <c r="Y45" i="12"/>
  <c r="Y44" i="12"/>
  <c r="Y43" i="12"/>
  <c r="Y42" i="12"/>
  <c r="Y41" i="12"/>
  <c r="Y40" i="12"/>
  <c r="Y39" i="12"/>
  <c r="Y38" i="12"/>
  <c r="X46" i="12"/>
  <c r="X45" i="12"/>
  <c r="X44" i="12"/>
  <c r="X43" i="12"/>
  <c r="X42" i="12"/>
  <c r="X41" i="12"/>
  <c r="X40" i="12"/>
  <c r="X39" i="12"/>
  <c r="X38" i="12"/>
  <c r="X37" i="12"/>
  <c r="W46" i="12"/>
  <c r="W45" i="12"/>
  <c r="W43" i="12"/>
  <c r="W44" i="12"/>
  <c r="W42" i="12"/>
  <c r="W41" i="12"/>
  <c r="W40" i="12"/>
  <c r="W39" i="12"/>
  <c r="W38" i="12"/>
  <c r="W37" i="12"/>
  <c r="V46" i="12"/>
  <c r="V45" i="12"/>
  <c r="V44" i="12"/>
  <c r="V43" i="12"/>
  <c r="V42" i="12"/>
  <c r="V41" i="12"/>
  <c r="V40" i="12"/>
  <c r="V39" i="12"/>
  <c r="V38" i="12"/>
  <c r="V37" i="12"/>
  <c r="U46" i="12"/>
  <c r="U45" i="12"/>
  <c r="U44" i="12"/>
  <c r="U43" i="12"/>
  <c r="U42" i="12"/>
  <c r="U41" i="12"/>
  <c r="U40" i="12"/>
  <c r="U38" i="12"/>
  <c r="U39" i="12"/>
  <c r="U37" i="12"/>
  <c r="R46" i="12"/>
  <c r="R45" i="12"/>
  <c r="R44" i="12"/>
  <c r="R43" i="12"/>
  <c r="R42" i="12"/>
  <c r="R41" i="12"/>
  <c r="R40" i="12"/>
  <c r="R39" i="12"/>
  <c r="R38" i="12"/>
  <c r="R37" i="12"/>
  <c r="Q46" i="12"/>
  <c r="Q45" i="12"/>
  <c r="Q44" i="12"/>
  <c r="Q43" i="12"/>
  <c r="Q42" i="12"/>
  <c r="Q41" i="12"/>
  <c r="Q40" i="12"/>
  <c r="Q39" i="12"/>
  <c r="Q38" i="12"/>
  <c r="Q37" i="12"/>
  <c r="P46" i="12"/>
  <c r="P45" i="12"/>
  <c r="P44" i="12"/>
  <c r="P43" i="12"/>
  <c r="P42" i="12"/>
  <c r="P41" i="12"/>
  <c r="P40" i="12"/>
  <c r="P39" i="12"/>
  <c r="P38" i="12"/>
  <c r="P37" i="12"/>
  <c r="O45" i="12"/>
  <c r="O46" i="12"/>
  <c r="O44" i="12"/>
  <c r="O43" i="12"/>
  <c r="O42" i="12"/>
  <c r="O41" i="12"/>
  <c r="O40" i="12"/>
  <c r="O39" i="12"/>
  <c r="O38" i="12"/>
  <c r="O37" i="12"/>
  <c r="N46" i="12"/>
  <c r="N45" i="12"/>
  <c r="N44" i="12"/>
  <c r="N43" i="12"/>
  <c r="N42" i="12"/>
  <c r="N41" i="12"/>
  <c r="N40" i="12"/>
  <c r="N39" i="12"/>
  <c r="N38" i="12"/>
  <c r="N37" i="12"/>
  <c r="M46" i="12"/>
  <c r="M45" i="12"/>
  <c r="M44" i="12"/>
  <c r="M43" i="12"/>
  <c r="M42" i="12"/>
  <c r="M41" i="12"/>
  <c r="M40" i="12"/>
  <c r="M39" i="12"/>
  <c r="M38" i="12"/>
  <c r="M37" i="12"/>
  <c r="L46" i="12"/>
  <c r="L45" i="12"/>
  <c r="L44" i="12"/>
  <c r="L43" i="12"/>
  <c r="L41" i="12"/>
  <c r="L40" i="12"/>
  <c r="L39" i="12"/>
  <c r="L38" i="12"/>
  <c r="L37" i="12"/>
  <c r="H46" i="12"/>
  <c r="H45" i="12"/>
  <c r="H44" i="12"/>
  <c r="H43" i="12"/>
  <c r="H42" i="12"/>
  <c r="H41" i="12"/>
  <c r="H40" i="12"/>
  <c r="H39" i="12"/>
  <c r="H38" i="12"/>
  <c r="H37" i="12"/>
  <c r="G46" i="12"/>
  <c r="G45" i="12"/>
  <c r="G44" i="12"/>
  <c r="G43" i="12"/>
  <c r="G42" i="12"/>
  <c r="G41" i="12"/>
  <c r="G40" i="12"/>
  <c r="G39" i="12"/>
  <c r="G38" i="12"/>
  <c r="G37" i="12"/>
  <c r="F46" i="12"/>
  <c r="F45" i="12"/>
  <c r="F44" i="12"/>
  <c r="F43" i="12"/>
  <c r="F42" i="12"/>
  <c r="F41" i="12"/>
  <c r="F40" i="12"/>
  <c r="F39" i="12"/>
  <c r="F38" i="12"/>
  <c r="F37" i="12"/>
  <c r="E46" i="12"/>
  <c r="E45" i="12"/>
  <c r="E44" i="12"/>
  <c r="E43" i="12"/>
  <c r="E42" i="12"/>
  <c r="E41" i="12"/>
  <c r="E40" i="12"/>
  <c r="E39" i="12"/>
  <c r="E38" i="12"/>
  <c r="E37" i="12"/>
  <c r="D46" i="12"/>
  <c r="D45" i="12"/>
  <c r="D44" i="12"/>
  <c r="D43" i="12"/>
  <c r="D42" i="12"/>
  <c r="D41" i="12"/>
  <c r="D40" i="12"/>
  <c r="D39" i="12"/>
  <c r="D38" i="12"/>
  <c r="D37" i="12"/>
  <c r="C46" i="12"/>
  <c r="C45" i="12"/>
  <c r="C44" i="12"/>
  <c r="C43" i="12"/>
  <c r="C42" i="12"/>
  <c r="C41" i="12"/>
  <c r="C40" i="12"/>
  <c r="C39" i="12"/>
  <c r="C38" i="12"/>
  <c r="C37" i="12"/>
  <c r="B46" i="12"/>
  <c r="B45" i="12"/>
  <c r="B44" i="12"/>
  <c r="B43" i="12"/>
  <c r="B42" i="12"/>
  <c r="B41" i="12"/>
  <c r="B40" i="12"/>
  <c r="B39" i="12"/>
  <c r="B38" i="12"/>
  <c r="B37" i="12"/>
  <c r="L42" i="12"/>
  <c r="AA45" i="8"/>
  <c r="AA44" i="8"/>
  <c r="AA43" i="8"/>
  <c r="AA42" i="8"/>
  <c r="AA41" i="8"/>
  <c r="AA40" i="8"/>
  <c r="AA39" i="8"/>
  <c r="AA38" i="8"/>
  <c r="AA37" i="8"/>
  <c r="AA36" i="8"/>
  <c r="Z45" i="8"/>
  <c r="Z44" i="8"/>
  <c r="Z43" i="8"/>
  <c r="Z42" i="8"/>
  <c r="Z41" i="8"/>
  <c r="Z40" i="8"/>
  <c r="Z39" i="8"/>
  <c r="Z38" i="8"/>
  <c r="Z37" i="8"/>
  <c r="Z36" i="8"/>
  <c r="Y45" i="8"/>
  <c r="Y44" i="8"/>
  <c r="Y43" i="8"/>
  <c r="Y42" i="8"/>
  <c r="Y41" i="8"/>
  <c r="Y40" i="8"/>
  <c r="Y39" i="8"/>
  <c r="Y38" i="8"/>
  <c r="Y37" i="8"/>
  <c r="Y36" i="8"/>
  <c r="X45" i="8"/>
  <c r="X44" i="8"/>
  <c r="X43" i="8"/>
  <c r="X42" i="8"/>
  <c r="X41" i="8"/>
  <c r="X40" i="8"/>
  <c r="X39" i="8"/>
  <c r="X38" i="8"/>
  <c r="X37" i="8"/>
  <c r="X36" i="8"/>
  <c r="W45" i="8"/>
  <c r="W44" i="8"/>
  <c r="W43" i="8"/>
  <c r="W42" i="8"/>
  <c r="W41" i="8"/>
  <c r="W40" i="8"/>
  <c r="W39" i="8"/>
  <c r="W38" i="8"/>
  <c r="W37" i="8"/>
  <c r="W36" i="8"/>
  <c r="V45" i="8"/>
  <c r="V44" i="8"/>
  <c r="V43" i="8"/>
  <c r="V42" i="8"/>
  <c r="V41" i="8"/>
  <c r="V40" i="8"/>
  <c r="V39" i="8"/>
  <c r="V38" i="8"/>
  <c r="V37" i="8"/>
  <c r="V36" i="8"/>
  <c r="U45" i="8"/>
  <c r="U44" i="8"/>
  <c r="U43" i="8"/>
  <c r="U42" i="8"/>
  <c r="U41" i="8"/>
  <c r="U40" i="8"/>
  <c r="U39" i="8"/>
  <c r="U38" i="8"/>
  <c r="U37" i="8"/>
  <c r="U36" i="8"/>
  <c r="AA16" i="8"/>
  <c r="AA15" i="8"/>
  <c r="AA14" i="8"/>
  <c r="AA13" i="8"/>
  <c r="AA12" i="8"/>
  <c r="AA11" i="8"/>
  <c r="AA10" i="8"/>
  <c r="AA9" i="8"/>
  <c r="AA8" i="8"/>
  <c r="AA7" i="8"/>
  <c r="Z16" i="8"/>
  <c r="Z15" i="8"/>
  <c r="Z14" i="8"/>
  <c r="Z13" i="8"/>
  <c r="Z12" i="8"/>
  <c r="Z11" i="8"/>
  <c r="Z10" i="8"/>
  <c r="Z9" i="8"/>
  <c r="Z8" i="8"/>
  <c r="Z7" i="8"/>
  <c r="Y15" i="8"/>
  <c r="Y16" i="8"/>
  <c r="Y14" i="8"/>
  <c r="Y13" i="8"/>
  <c r="Y12" i="8"/>
  <c r="Y11" i="8"/>
  <c r="Y10" i="8"/>
  <c r="Y9" i="8"/>
  <c r="Y8" i="8"/>
  <c r="Y7" i="8"/>
  <c r="X16" i="8"/>
  <c r="X15" i="8"/>
  <c r="X14" i="8"/>
  <c r="X13" i="8"/>
  <c r="X12" i="8"/>
  <c r="X11" i="8"/>
  <c r="X10" i="8"/>
  <c r="X9" i="8"/>
  <c r="X8" i="8"/>
  <c r="X7" i="8"/>
  <c r="W16" i="8"/>
  <c r="W15" i="8"/>
  <c r="W14" i="8"/>
  <c r="W13" i="8"/>
  <c r="W12" i="8"/>
  <c r="W11" i="8"/>
  <c r="W10" i="8"/>
  <c r="W9" i="8"/>
  <c r="W8" i="8"/>
  <c r="W7" i="8"/>
  <c r="V16" i="8"/>
  <c r="V15" i="8"/>
  <c r="V14" i="8"/>
  <c r="V13" i="8"/>
  <c r="V11" i="8"/>
  <c r="V12" i="8"/>
  <c r="V10" i="8"/>
  <c r="V9" i="8"/>
  <c r="V8" i="8"/>
  <c r="V7" i="8"/>
  <c r="U16" i="8"/>
  <c r="U15" i="8"/>
  <c r="U14" i="8"/>
  <c r="U13" i="8"/>
  <c r="U12" i="8"/>
  <c r="U11" i="8"/>
  <c r="U10" i="8"/>
  <c r="U9" i="8"/>
  <c r="U8" i="8"/>
  <c r="U7" i="8"/>
  <c r="R45" i="8"/>
  <c r="R44" i="8"/>
  <c r="R43" i="8"/>
  <c r="R42" i="8"/>
  <c r="R41" i="8"/>
  <c r="R40" i="8"/>
  <c r="R39" i="8"/>
  <c r="R38" i="8"/>
  <c r="R37" i="8"/>
  <c r="R36" i="8"/>
  <c r="Q45" i="8"/>
  <c r="Q44" i="8"/>
  <c r="Q43" i="8"/>
  <c r="Q42" i="8"/>
  <c r="Q41" i="8"/>
  <c r="Q40" i="8"/>
  <c r="Q39" i="8"/>
  <c r="Q38" i="8"/>
  <c r="Q37" i="8"/>
  <c r="Q36" i="8"/>
  <c r="P45" i="8"/>
  <c r="P44" i="8"/>
  <c r="P43" i="8"/>
  <c r="P42" i="8"/>
  <c r="P41" i="8"/>
  <c r="P40" i="8"/>
  <c r="P39" i="8"/>
  <c r="P38" i="8"/>
  <c r="P37" i="8"/>
  <c r="P36" i="8"/>
  <c r="O45" i="8"/>
  <c r="O44" i="8"/>
  <c r="O43" i="8"/>
  <c r="O42" i="8"/>
  <c r="O41" i="8"/>
  <c r="O40" i="8"/>
  <c r="O39" i="8"/>
  <c r="O38" i="8"/>
  <c r="O37" i="8"/>
  <c r="O36" i="8"/>
  <c r="N45" i="8"/>
  <c r="N44" i="8"/>
  <c r="N43" i="8"/>
  <c r="N42" i="8"/>
  <c r="N41" i="8"/>
  <c r="N40" i="8"/>
  <c r="N39" i="8"/>
  <c r="N38" i="8"/>
  <c r="N37" i="8"/>
  <c r="N36" i="8"/>
  <c r="M45" i="8"/>
  <c r="M44" i="8"/>
  <c r="M43" i="8"/>
  <c r="M42" i="8"/>
  <c r="M41" i="8"/>
  <c r="M40" i="8"/>
  <c r="M39" i="8"/>
  <c r="M38" i="8"/>
  <c r="M37" i="8"/>
  <c r="M36" i="8"/>
  <c r="L45" i="8"/>
  <c r="L44" i="8"/>
  <c r="L43" i="8"/>
  <c r="L42" i="8"/>
  <c r="L41" i="8"/>
  <c r="L40" i="8"/>
  <c r="L39" i="8"/>
  <c r="L38" i="8"/>
  <c r="L37" i="8"/>
  <c r="L7" i="8"/>
  <c r="B36" i="8"/>
  <c r="L36" i="8"/>
  <c r="R16" i="8"/>
  <c r="R15" i="8"/>
  <c r="R14" i="8"/>
  <c r="R13" i="8"/>
  <c r="R12" i="8"/>
  <c r="R11" i="8"/>
  <c r="R10" i="8"/>
  <c r="R9" i="8"/>
  <c r="R8" i="8"/>
  <c r="R7" i="8"/>
  <c r="Q16" i="8"/>
  <c r="Q15" i="8"/>
  <c r="Q14" i="8"/>
  <c r="Q13" i="8"/>
  <c r="Q12" i="8"/>
  <c r="Q11" i="8"/>
  <c r="Q10" i="8"/>
  <c r="Q9" i="8"/>
  <c r="Q8" i="8"/>
  <c r="Q7" i="8"/>
  <c r="P16" i="8"/>
  <c r="P15" i="8"/>
  <c r="P14" i="8"/>
  <c r="P13" i="8"/>
  <c r="P12" i="8"/>
  <c r="P11" i="8"/>
  <c r="P10" i="8"/>
  <c r="P9" i="8"/>
  <c r="P8" i="8"/>
  <c r="P7" i="8"/>
  <c r="O16" i="8"/>
  <c r="O15" i="8"/>
  <c r="O14" i="8"/>
  <c r="O13" i="8"/>
  <c r="O12" i="8"/>
  <c r="O11" i="8"/>
  <c r="O10" i="8"/>
  <c r="O9" i="8"/>
  <c r="O8" i="8"/>
  <c r="O7" i="8"/>
  <c r="N16" i="8"/>
  <c r="N15" i="8"/>
  <c r="N14" i="8"/>
  <c r="N13" i="8"/>
  <c r="N12" i="8"/>
  <c r="N11" i="8"/>
  <c r="N10" i="8"/>
  <c r="N9" i="8"/>
  <c r="N8" i="8"/>
  <c r="N7" i="8"/>
  <c r="M16" i="8"/>
  <c r="M15" i="8"/>
  <c r="M14" i="8"/>
  <c r="M13" i="8"/>
  <c r="M12" i="8"/>
  <c r="M11" i="8"/>
  <c r="M10" i="8"/>
  <c r="M9" i="8"/>
  <c r="M8" i="8"/>
  <c r="M7" i="8"/>
  <c r="L16" i="8"/>
  <c r="L15" i="8"/>
  <c r="L14" i="8"/>
  <c r="L13" i="8"/>
  <c r="L12" i="8"/>
  <c r="L11" i="8"/>
  <c r="L10" i="8"/>
  <c r="L9" i="8"/>
  <c r="L8" i="8"/>
  <c r="H45" i="8"/>
  <c r="H44" i="8"/>
  <c r="H43" i="8"/>
  <c r="H42" i="8"/>
  <c r="H41" i="8"/>
  <c r="H40" i="8"/>
  <c r="H39" i="8"/>
  <c r="H38" i="8"/>
  <c r="H37" i="8"/>
  <c r="H36" i="8"/>
  <c r="G45" i="8"/>
  <c r="G44" i="8"/>
  <c r="G43" i="8"/>
  <c r="G42" i="8"/>
  <c r="G41" i="8"/>
  <c r="G40" i="8"/>
  <c r="G39" i="8"/>
  <c r="G38" i="8"/>
  <c r="G37" i="8"/>
  <c r="G36" i="8"/>
  <c r="F45" i="8"/>
  <c r="F44" i="8"/>
  <c r="F43" i="8"/>
  <c r="F42" i="8"/>
  <c r="F41" i="8"/>
  <c r="F40" i="8"/>
  <c r="F39" i="8"/>
  <c r="F38" i="8"/>
  <c r="F37" i="8"/>
  <c r="F36" i="8"/>
  <c r="E45" i="8"/>
  <c r="E44" i="8"/>
  <c r="E43" i="8"/>
  <c r="E42" i="8"/>
  <c r="E41" i="8"/>
  <c r="E40" i="8"/>
  <c r="E39" i="8"/>
  <c r="E38" i="8"/>
  <c r="E37" i="8"/>
  <c r="E36" i="8"/>
  <c r="D45" i="8"/>
  <c r="D44" i="8"/>
  <c r="D43" i="8"/>
  <c r="D42" i="8"/>
  <c r="D41" i="8"/>
  <c r="D40" i="8"/>
  <c r="D39" i="8"/>
  <c r="D38" i="8"/>
  <c r="D37" i="8"/>
  <c r="D36" i="8"/>
  <c r="C45" i="8"/>
  <c r="C44" i="8"/>
  <c r="C43" i="8"/>
  <c r="C42" i="8"/>
  <c r="C41" i="8"/>
  <c r="C40" i="8"/>
  <c r="C39" i="8"/>
  <c r="C38" i="8"/>
  <c r="C37" i="8"/>
  <c r="C36" i="8"/>
  <c r="B45" i="8"/>
  <c r="B44" i="8"/>
  <c r="B43" i="8"/>
  <c r="B42" i="8"/>
  <c r="B41" i="8"/>
  <c r="B40" i="8"/>
  <c r="B39" i="8"/>
  <c r="B38" i="8"/>
  <c r="B37" i="8"/>
  <c r="F26" i="15" l="1"/>
  <c r="Z27" i="8"/>
  <c r="Y58" i="11"/>
  <c r="P58" i="8"/>
  <c r="O58" i="8"/>
  <c r="N58" i="8"/>
  <c r="M58" i="8"/>
  <c r="R58" i="8"/>
  <c r="Q58" i="8"/>
  <c r="AA29" i="8"/>
  <c r="Z29" i="8"/>
  <c r="Y29" i="8"/>
  <c r="X29" i="8"/>
  <c r="W29" i="8"/>
  <c r="V29" i="8"/>
  <c r="V59" i="12"/>
  <c r="Y57" i="12"/>
  <c r="G58" i="8"/>
  <c r="H58" i="8"/>
  <c r="F58" i="8"/>
  <c r="E58" i="8"/>
  <c r="D58" i="8"/>
  <c r="C58" i="8"/>
  <c r="P27" i="8"/>
  <c r="E57" i="12"/>
  <c r="F58" i="11"/>
  <c r="V27" i="8"/>
  <c r="W56" i="8"/>
  <c r="P56" i="8"/>
  <c r="AA56" i="8"/>
  <c r="F30" i="11"/>
  <c r="E30" i="11"/>
  <c r="C30" i="11"/>
  <c r="W58" i="8"/>
  <c r="V58" i="8"/>
  <c r="AA58" i="8"/>
  <c r="Z58" i="8"/>
  <c r="Y58" i="8"/>
  <c r="X58" i="8"/>
  <c r="G58" i="11"/>
  <c r="W58" i="11"/>
  <c r="P29" i="11"/>
  <c r="V58" i="11"/>
  <c r="P58" i="11"/>
  <c r="X29" i="11"/>
  <c r="D30" i="11"/>
  <c r="H30" i="11"/>
  <c r="G30" i="11"/>
  <c r="Y29" i="11"/>
  <c r="Q29" i="11"/>
  <c r="AA58" i="11"/>
  <c r="X58" i="11"/>
  <c r="O58" i="11"/>
  <c r="C58" i="11"/>
  <c r="D58" i="11"/>
  <c r="Q58" i="11"/>
  <c r="R58" i="11"/>
  <c r="N58" i="11"/>
  <c r="M58" i="11"/>
  <c r="E58" i="11"/>
  <c r="H58" i="11"/>
  <c r="N29" i="11"/>
  <c r="Z29" i="11"/>
  <c r="O29" i="11"/>
  <c r="V29" i="11"/>
  <c r="W29" i="11"/>
  <c r="D28" i="11"/>
  <c r="H28" i="11"/>
  <c r="E28" i="11"/>
  <c r="B28" i="11"/>
  <c r="B29" i="11" s="1"/>
  <c r="F28" i="11"/>
  <c r="C28" i="11"/>
  <c r="G28" i="11"/>
  <c r="AA29" i="11"/>
  <c r="M57" i="12"/>
  <c r="F57" i="12"/>
  <c r="R57" i="12"/>
  <c r="X57" i="12"/>
  <c r="X58" i="12" s="1"/>
  <c r="G57" i="12"/>
  <c r="O57" i="12"/>
  <c r="AA59" i="12"/>
  <c r="W59" i="12"/>
  <c r="U57" i="12"/>
  <c r="Z59" i="12"/>
  <c r="Y59" i="12"/>
  <c r="X59" i="12"/>
  <c r="W57" i="12"/>
  <c r="W58" i="12" s="1"/>
  <c r="C57" i="12"/>
  <c r="D57" i="12"/>
  <c r="H57" i="12"/>
  <c r="Z57" i="12"/>
  <c r="Z58" i="12" s="1"/>
  <c r="P59" i="12"/>
  <c r="L57" i="12"/>
  <c r="L58" i="12" s="1"/>
  <c r="R59" i="12"/>
  <c r="O59" i="12"/>
  <c r="M59" i="12"/>
  <c r="Q59" i="12"/>
  <c r="N59" i="12"/>
  <c r="Q57" i="12"/>
  <c r="D59" i="12"/>
  <c r="E59" i="12"/>
  <c r="C59" i="12"/>
  <c r="H59" i="12"/>
  <c r="G59" i="12"/>
  <c r="B57" i="12"/>
  <c r="B58" i="12" s="1"/>
  <c r="F59" i="12"/>
  <c r="N57" i="12"/>
  <c r="P57" i="12"/>
  <c r="V57" i="12"/>
  <c r="V58" i="12" s="1"/>
  <c r="AA57" i="12"/>
  <c r="AA58" i="12" s="1"/>
  <c r="Y28" i="12"/>
  <c r="N28" i="12"/>
  <c r="W28" i="12"/>
  <c r="AA30" i="12"/>
  <c r="Z30" i="12"/>
  <c r="Y30" i="12"/>
  <c r="X30" i="12"/>
  <c r="W30" i="12"/>
  <c r="U28" i="12"/>
  <c r="V30" i="12"/>
  <c r="H28" i="12"/>
  <c r="D28" i="12"/>
  <c r="V28" i="12"/>
  <c r="R28" i="12"/>
  <c r="G28" i="12"/>
  <c r="O28" i="12"/>
  <c r="X28" i="12"/>
  <c r="X29" i="12" s="1"/>
  <c r="M28" i="12"/>
  <c r="P30" i="12"/>
  <c r="O30" i="12"/>
  <c r="Q30" i="12"/>
  <c r="N30" i="12"/>
  <c r="M30" i="12"/>
  <c r="L28" i="12"/>
  <c r="L29" i="12" s="1"/>
  <c r="R30" i="12"/>
  <c r="AA28" i="12"/>
  <c r="Q28" i="12"/>
  <c r="F28" i="12"/>
  <c r="C28" i="12"/>
  <c r="D30" i="12"/>
  <c r="B28" i="12"/>
  <c r="B29" i="12" s="1"/>
  <c r="C30" i="12"/>
  <c r="H30" i="12"/>
  <c r="E30" i="12"/>
  <c r="G30" i="12"/>
  <c r="F30" i="12"/>
  <c r="Z28" i="12"/>
  <c r="P28" i="12"/>
  <c r="E28" i="12"/>
  <c r="E29" i="12" s="1"/>
  <c r="M27" i="8"/>
  <c r="Q27" i="8"/>
  <c r="F56" i="8"/>
  <c r="N27" i="8"/>
  <c r="R27" i="8"/>
  <c r="R56" i="8"/>
  <c r="E56" i="8"/>
  <c r="Q56" i="8"/>
  <c r="W27" i="8"/>
  <c r="Y56" i="8"/>
  <c r="C56" i="8"/>
  <c r="O27" i="8"/>
  <c r="O56" i="8"/>
  <c r="P29" i="8"/>
  <c r="N29" i="8"/>
  <c r="M29" i="8"/>
  <c r="R29" i="8"/>
  <c r="Q29" i="8"/>
  <c r="O29" i="8"/>
  <c r="L27" i="8"/>
  <c r="L28" i="8" s="1"/>
  <c r="M56" i="8"/>
  <c r="AA27" i="8"/>
  <c r="X56" i="8"/>
  <c r="N56" i="8"/>
  <c r="X27" i="8"/>
  <c r="U56" i="8"/>
  <c r="G56" i="8"/>
  <c r="L56" i="8"/>
  <c r="L57" i="8" s="1"/>
  <c r="U27" i="8"/>
  <c r="Y27" i="8"/>
  <c r="V56" i="8"/>
  <c r="Z56" i="8"/>
  <c r="D56" i="8"/>
  <c r="H56" i="8"/>
  <c r="B56" i="8"/>
  <c r="B57" i="8" s="1"/>
  <c r="H26" i="15"/>
  <c r="D26" i="15"/>
  <c r="G52" i="15"/>
  <c r="G26" i="15"/>
  <c r="E26" i="15"/>
  <c r="C52" i="15"/>
  <c r="E52" i="15"/>
  <c r="F52" i="15"/>
  <c r="H52" i="15"/>
  <c r="D52" i="15"/>
  <c r="W28" i="8" l="1"/>
  <c r="D57" i="8"/>
  <c r="H57" i="8"/>
  <c r="AA57" i="8"/>
  <c r="O58" i="12"/>
  <c r="E58" i="12"/>
  <c r="G58" i="12"/>
  <c r="F58" i="12"/>
  <c r="H58" i="12"/>
  <c r="Y58" i="12"/>
  <c r="G57" i="8"/>
  <c r="C57" i="8"/>
  <c r="F57" i="8"/>
  <c r="C29" i="11"/>
  <c r="F29" i="11"/>
  <c r="E29" i="11"/>
  <c r="G29" i="11"/>
  <c r="H29" i="11"/>
  <c r="D29" i="11"/>
  <c r="Q58" i="12"/>
  <c r="Z29" i="12"/>
  <c r="R58" i="12"/>
  <c r="W29" i="12"/>
  <c r="D58" i="12"/>
  <c r="M58" i="12"/>
  <c r="P58" i="12"/>
  <c r="V29" i="12"/>
  <c r="N58" i="12"/>
  <c r="AA29" i="12"/>
  <c r="C58" i="12"/>
  <c r="O29" i="12"/>
  <c r="P29" i="12"/>
  <c r="F29" i="12"/>
  <c r="D29" i="12"/>
  <c r="C29" i="12"/>
  <c r="Q29" i="12"/>
  <c r="H29" i="12"/>
  <c r="R29" i="12"/>
  <c r="M29" i="12"/>
  <c r="N29" i="12"/>
  <c r="G29" i="12"/>
  <c r="Y29" i="12"/>
  <c r="R28" i="8"/>
  <c r="Z57" i="8"/>
  <c r="O28" i="8"/>
  <c r="R57" i="8"/>
  <c r="Y57" i="8"/>
  <c r="N28" i="8"/>
  <c r="N57" i="8"/>
  <c r="E57" i="8"/>
  <c r="M28" i="8"/>
  <c r="Q57" i="8"/>
  <c r="Q28" i="8"/>
  <c r="V57" i="8"/>
  <c r="X57" i="8"/>
  <c r="W57" i="8"/>
  <c r="M57" i="8"/>
  <c r="O57" i="8"/>
  <c r="P28" i="8"/>
  <c r="P57" i="8"/>
  <c r="AA28" i="8"/>
  <c r="X28" i="8"/>
  <c r="Z28" i="8"/>
  <c r="V28" i="8"/>
  <c r="Y28" i="8"/>
  <c r="R4" i="2" l="1"/>
  <c r="Q4" i="2"/>
  <c r="P4" i="2"/>
  <c r="O4" i="2"/>
  <c r="N4" i="2"/>
  <c r="M4" i="2"/>
  <c r="L4" i="2"/>
  <c r="H14" i="2"/>
  <c r="H13" i="2"/>
  <c r="H12" i="2"/>
  <c r="H11" i="2"/>
  <c r="H10" i="2"/>
  <c r="H9" i="2"/>
  <c r="H8" i="2"/>
  <c r="H7" i="2"/>
  <c r="H6" i="2"/>
  <c r="H5" i="2"/>
  <c r="H4" i="2"/>
  <c r="H25" i="2" l="1"/>
  <c r="G14" i="2"/>
  <c r="G13" i="2"/>
  <c r="G12" i="2"/>
  <c r="G11" i="2"/>
  <c r="G10" i="2"/>
  <c r="G9" i="2"/>
  <c r="G8" i="2"/>
  <c r="G7" i="2"/>
  <c r="G6" i="2"/>
  <c r="G5" i="2"/>
  <c r="G4" i="2"/>
  <c r="G25" i="2" l="1"/>
  <c r="F14" i="2"/>
  <c r="F13" i="2"/>
  <c r="F12" i="2"/>
  <c r="F11" i="2"/>
  <c r="F10" i="2"/>
  <c r="F9" i="2"/>
  <c r="F8" i="2"/>
  <c r="F7" i="2"/>
  <c r="F6" i="2"/>
  <c r="F5" i="2"/>
  <c r="F4" i="2"/>
  <c r="F25" i="2" l="1"/>
  <c r="E14" i="2"/>
  <c r="E13" i="2"/>
  <c r="E12" i="2"/>
  <c r="E11" i="2"/>
  <c r="E10" i="2"/>
  <c r="E9" i="2"/>
  <c r="E7" i="2"/>
  <c r="E8" i="2"/>
  <c r="E6" i="2"/>
  <c r="E4" i="2"/>
  <c r="E25" i="2" l="1"/>
  <c r="D14" i="2"/>
  <c r="D13" i="2"/>
  <c r="D12" i="2"/>
  <c r="D11" i="2"/>
  <c r="D10" i="2"/>
  <c r="D9" i="2"/>
  <c r="D8" i="2"/>
  <c r="D7" i="2"/>
  <c r="D6" i="2"/>
  <c r="D5" i="2"/>
  <c r="D4" i="2"/>
  <c r="B5" i="2"/>
  <c r="D25" i="2" l="1"/>
  <c r="C14" i="2"/>
  <c r="C13" i="2"/>
  <c r="C12" i="2"/>
  <c r="C11" i="2"/>
  <c r="C10" i="2"/>
  <c r="C9" i="2"/>
  <c r="C8" i="2"/>
  <c r="C7" i="2"/>
  <c r="C4" i="2"/>
  <c r="B14" i="2"/>
  <c r="B13" i="2"/>
  <c r="B12" i="2"/>
  <c r="B11" i="2"/>
  <c r="B10" i="2"/>
  <c r="B9" i="2"/>
  <c r="B8" i="2"/>
  <c r="B7" i="2"/>
  <c r="B6" i="2"/>
  <c r="B4" i="2"/>
  <c r="C25" i="2" l="1"/>
  <c r="F27" i="2"/>
  <c r="D27" i="2"/>
  <c r="G27" i="2"/>
  <c r="C27" i="2"/>
  <c r="E27" i="2"/>
  <c r="B25" i="2"/>
  <c r="B26" i="2" s="1"/>
  <c r="H27" i="2"/>
  <c r="F26" i="2" l="1"/>
  <c r="G28" i="2"/>
  <c r="G29" i="2" s="1"/>
  <c r="G26" i="2"/>
  <c r="H26" i="2"/>
  <c r="C26" i="2"/>
  <c r="D26" i="2"/>
  <c r="E26" i="2"/>
  <c r="B6" i="3" l="1"/>
  <c r="B5" i="3"/>
  <c r="B7" i="3" l="1"/>
  <c r="B4" i="3"/>
</calcChain>
</file>

<file path=xl/sharedStrings.xml><?xml version="1.0" encoding="utf-8"?>
<sst xmlns="http://schemas.openxmlformats.org/spreadsheetml/2006/main" count="1111" uniqueCount="90">
  <si>
    <t xml:space="preserve"> </t>
  </si>
  <si>
    <t>Average total train emissions</t>
  </si>
  <si>
    <t>Average total air emissions</t>
  </si>
  <si>
    <t>Average train time</t>
  </si>
  <si>
    <t>Average air time</t>
  </si>
  <si>
    <t>Average train price</t>
  </si>
  <si>
    <t>Average air price</t>
  </si>
  <si>
    <t>reference situation</t>
  </si>
  <si>
    <t>ct distance ticket</t>
  </si>
  <si>
    <t>ct flat ticket</t>
  </si>
  <si>
    <t>ct fuel 198</t>
  </si>
  <si>
    <t>ct fuel 131</t>
  </si>
  <si>
    <t>ct fuel 67</t>
  </si>
  <si>
    <t>ct emissions</t>
  </si>
  <si>
    <t>Reference situation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</si>
  <si>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</si>
  <si>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</si>
  <si>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</si>
  <si>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</si>
  <si>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</si>
  <si>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</si>
  <si>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</si>
  <si>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</si>
  <si>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</si>
  <si>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</si>
  <si>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Total emissions:</t>
  </si>
  <si>
    <t>kg CO2e</t>
  </si>
  <si>
    <t>Average</t>
  </si>
  <si>
    <t>P-value</t>
  </si>
  <si>
    <t xml:space="preserve">Percent </t>
  </si>
  <si>
    <t>Average train trips</t>
  </si>
  <si>
    <t>Average air trips</t>
  </si>
  <si>
    <t>Young adult</t>
  </si>
  <si>
    <t>Modal choice = train</t>
  </si>
  <si>
    <t>Modal choice = air</t>
  </si>
  <si>
    <t>Adult</t>
  </si>
  <si>
    <t>Senior</t>
  </si>
  <si>
    <t>VALUES ONLY</t>
  </si>
  <si>
    <t>air</t>
  </si>
  <si>
    <t>train</t>
  </si>
  <si>
    <t>Adult Air</t>
  </si>
  <si>
    <t>Young Adult Air</t>
  </si>
  <si>
    <t>Senior Air</t>
  </si>
  <si>
    <t>Young Adult Train</t>
  </si>
  <si>
    <t>Adult Train</t>
  </si>
  <si>
    <t>Senior train</t>
  </si>
  <si>
    <t>AGE GROUPS AND MODAL CHOICE: VALUES ONLY</t>
  </si>
  <si>
    <t>AGE AND MODAL CHOICE</t>
  </si>
  <si>
    <t>Senior Train</t>
  </si>
  <si>
    <t>Young adult Train</t>
  </si>
  <si>
    <t>ENVIRONMENTAL AWARENESS AND MODAL CHOICE</t>
  </si>
  <si>
    <t>INCOME AND MODAL CHOICE</t>
  </si>
  <si>
    <t>Low</t>
  </si>
  <si>
    <t>Medium</t>
  </si>
  <si>
    <t>High</t>
  </si>
  <si>
    <t>Unit: average agents per run</t>
  </si>
  <si>
    <t>Train</t>
  </si>
  <si>
    <t>Air</t>
  </si>
  <si>
    <t>Percent difference</t>
  </si>
  <si>
    <t>MODAL CHOICE</t>
  </si>
  <si>
    <t>VALUES</t>
  </si>
  <si>
    <t>Percent Change</t>
  </si>
  <si>
    <t>air ref distribution</t>
  </si>
  <si>
    <t>train ref distribution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</si>
  <si>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</si>
  <si>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</si>
  <si>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</si>
  <si>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</si>
  <si>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</si>
  <si>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</si>
  <si>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</si>
  <si>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</si>
  <si>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</si>
  <si>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</si>
  <si>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Emissions:</t>
  </si>
  <si>
    <t>p=0,038</t>
  </si>
  <si>
    <t>medium income train</t>
  </si>
  <si>
    <t>low income train</t>
  </si>
  <si>
    <t>high income train</t>
  </si>
  <si>
    <t>low income air</t>
  </si>
  <si>
    <t>medium income air</t>
  </si>
  <si>
    <t>high income air</t>
  </si>
  <si>
    <t>low train</t>
  </si>
  <si>
    <t>medium train</t>
  </si>
  <si>
    <t>high train</t>
  </si>
  <si>
    <t>low air</t>
  </si>
  <si>
    <t>medium air</t>
  </si>
  <si>
    <t>high air</t>
  </si>
  <si>
    <t>Reduction</t>
  </si>
  <si>
    <t>Reduction *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</si>
</sst>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D0705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AD47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2" fillId="0" borderId="0" xfId="1"/>
    <xf numFmtId="0" fontId="2" fillId="0" borderId="2" xfId="1" applyBorder="1"/>
    <xf numFmtId="0" fontId="3" fillId="0" borderId="0" xfId="1" applyFont="1"/>
    <xf numFmtId="10" fontId="2" fillId="0" borderId="0" xfId="1" applyNumberFormat="1"/>
    <xf numFmtId="9" fontId="2" fillId="0" borderId="0" xfId="1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10" fontId="6" fillId="0" borderId="0" xfId="0" applyNumberFormat="1" applyFont="1"/>
    <xf numFmtId="9" fontId="6" fillId="0" borderId="0" xfId="0" applyNumberFormat="1" applyFont="1"/>
    <xf numFmtId="0" fontId="2" fillId="0" borderId="1" xfId="1" applyBorder="1"/>
    <xf numFmtId="0" fontId="7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10" fontId="11" fillId="0" borderId="0" xfId="0" applyNumberFormat="1" applyFont="1"/>
    <xf numFmtId="10" fontId="0" fillId="0" borderId="0" xfId="0" applyNumberFormat="1"/>
    <xf numFmtId="9" fontId="0" fillId="0" borderId="0" xfId="0" applyNumberFormat="1"/>
    <xf numFmtId="0" fontId="12" fillId="0" borderId="0" xfId="0" applyFont="1"/>
    <xf numFmtId="10" fontId="12" fillId="0" borderId="0" xfId="0" applyNumberFormat="1" applyFont="1"/>
    <xf numFmtId="10" fontId="13" fillId="0" borderId="0" xfId="0" applyNumberFormat="1" applyFont="1"/>
    <xf numFmtId="0" fontId="11" fillId="0" borderId="0" xfId="0" applyFont="1"/>
    <xf numFmtId="10" fontId="14" fillId="0" borderId="0" xfId="0" applyNumberFormat="1" applyFont="1"/>
    <xf numFmtId="10" fontId="9" fillId="0" borderId="0" xfId="0" applyNumberFormat="1" applyFont="1"/>
    <xf numFmtId="0" fontId="14" fillId="0" borderId="0" xfId="1" applyFont="1"/>
    <xf numFmtId="10" fontId="15" fillId="0" borderId="0" xfId="0" applyNumberFormat="1" applyFont="1"/>
  </cellXfs>
  <cellStyles count="2">
    <cellStyle name="Normal" xfId="0" builtinId="0"/>
    <cellStyle name="Normal 2" xfId="1" xr:uid="{F6E26446-7FD0-414F-AF37-1D6CD62D58CD}"/>
  </cellStyles>
  <dxfs count="0"/>
  <tableStyles count="0" defaultTableStyle="TableStyleMedium2" defaultPivotStyle="PivotStyleLight16"/>
  <colors>
    <mruColors>
      <color rgb="FF70AD47"/>
      <color rgb="FF8D0705"/>
      <color rgb="FF43682B"/>
      <color rgb="FF997300"/>
      <color rgb="FF9E480E"/>
      <color rgb="FFED7D31"/>
      <color rgb="FFFFC000"/>
      <color rgb="FFFFCA00"/>
      <color rgb="FFDD2700"/>
      <color rgb="FFFFB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spc="1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rPr>
              <a:t>AVERAGE TRIPS PER TRAVEL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8076916478033765E-2"/>
          <c:y val="0.14661741029521716"/>
          <c:w val="0.88288796647169832"/>
          <c:h val="0.81688563668493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'[8]Modal Choice'!$L$5</c:f>
              <c:strCache>
                <c:ptCount val="1"/>
                <c:pt idx="0">
                  <c:v>Average train trips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'[8]Modal Choice'!$M$4:$S$4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'[8]Modal Choice'!$M$5:$S$5</c:f>
              <c:numCache>
                <c:formatCode>General</c:formatCode>
                <c:ptCount val="7"/>
                <c:pt idx="0">
                  <c:v>827.7</c:v>
                </c:pt>
                <c:pt idx="1">
                  <c:v>912</c:v>
                </c:pt>
                <c:pt idx="2">
                  <c:v>947.2</c:v>
                </c:pt>
                <c:pt idx="3">
                  <c:v>1094.0999999999999</c:v>
                </c:pt>
                <c:pt idx="4">
                  <c:v>1206.0999999999999</c:v>
                </c:pt>
                <c:pt idx="5">
                  <c:v>1026.0999999999999</c:v>
                </c:pt>
                <c:pt idx="6">
                  <c:v>1077.7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1-3C45-9A48-74F2FC52779A}"/>
            </c:ext>
          </c:extLst>
        </c:ser>
        <c:ser>
          <c:idx val="1"/>
          <c:order val="1"/>
          <c:tx>
            <c:strRef>
              <c:f>'[8]Modal Choice'!$L$8</c:f>
              <c:strCache>
                <c:ptCount val="1"/>
                <c:pt idx="0">
                  <c:v>Average air trips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'[8]Modal Choice'!$M$8:$S$8</c:f>
              <c:numCache>
                <c:formatCode>General</c:formatCode>
                <c:ptCount val="7"/>
                <c:pt idx="0">
                  <c:v>4502.3</c:v>
                </c:pt>
                <c:pt idx="1">
                  <c:v>4418</c:v>
                </c:pt>
                <c:pt idx="2">
                  <c:v>4382.8</c:v>
                </c:pt>
                <c:pt idx="3">
                  <c:v>4235.8999999999996</c:v>
                </c:pt>
                <c:pt idx="4">
                  <c:v>4123.8999999999996</c:v>
                </c:pt>
                <c:pt idx="5">
                  <c:v>4303.8999999999996</c:v>
                </c:pt>
                <c:pt idx="6">
                  <c:v>4252.3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21-3C45-9A48-74F2FC52779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'[8]Modal Choice'!$M$4:$S$4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'Modal Choice'!$M$9:$S$9</c:f>
              <c:numCache>
                <c:formatCode>0.00%</c:formatCode>
                <c:ptCount val="7"/>
                <c:pt idx="0" formatCode="0%">
                  <c:v>0</c:v>
                </c:pt>
                <c:pt idx="1">
                  <c:v>-1.8700000000000001E-2</c:v>
                </c:pt>
                <c:pt idx="2">
                  <c:v>-2.6499999999999999E-2</c:v>
                </c:pt>
                <c:pt idx="3">
                  <c:v>-5.9200000000000003E-2</c:v>
                </c:pt>
                <c:pt idx="4">
                  <c:v>-8.4000000000000005E-2</c:v>
                </c:pt>
                <c:pt idx="5">
                  <c:v>-4.41E-2</c:v>
                </c:pt>
                <c:pt idx="6">
                  <c:v>-5.5500000000000001E-2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5-0C41-A9A3-F79E80A6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6"/>
        <c:axId val="713512767"/>
        <c:axId val="1114674415"/>
      </c:barChart>
      <c:barChart>
        <c:barDir val="col"/>
        <c:grouping val="clustered"/>
        <c:varyColors val="0"/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596691135074134E-2"/>
                  <c:y val="-0.12061662008638907"/>
                </c:manualLayout>
              </c:layout>
              <c:tx>
                <c:rich>
                  <a:bodyPr/>
                  <a:lstStyle/>
                  <a:p>
                    <a:fld id="{83F872C1-FB8F-234B-9AFE-BC13AC7D2B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E21-3C45-9A48-74F2FC52779A}"/>
                </c:ext>
              </c:extLst>
            </c:dLbl>
            <c:dLbl>
              <c:idx val="1"/>
              <c:layout>
                <c:manualLayout>
                  <c:x val="-1.1352077248834098E-2"/>
                  <c:y val="-0.13432182838233669"/>
                </c:manualLayout>
              </c:layout>
              <c:tx>
                <c:rich>
                  <a:bodyPr/>
                  <a:lstStyle/>
                  <a:p>
                    <a:fld id="{21F6EE9D-5F8B-E74C-A322-E1964FA7A2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E21-3C45-9A48-74F2FC52779A}"/>
                </c:ext>
              </c:extLst>
            </c:dLbl>
            <c:dLbl>
              <c:idx val="2"/>
              <c:layout>
                <c:manualLayout>
                  <c:x val="-1.6192279824092104E-2"/>
                  <c:y val="-0.13819956382493889"/>
                </c:manualLayout>
              </c:layout>
              <c:tx>
                <c:rich>
                  <a:bodyPr/>
                  <a:lstStyle/>
                  <a:p>
                    <a:fld id="{09D3F91E-89D3-4241-8B14-72D6C1F767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E21-3C45-9A48-74F2FC52779A}"/>
                </c:ext>
              </c:extLst>
            </c:dLbl>
            <c:dLbl>
              <c:idx val="3"/>
              <c:layout>
                <c:manualLayout>
                  <c:x val="-1.135271339774129E-2"/>
                  <c:y val="-0.15582020219964243"/>
                </c:manualLayout>
              </c:layout>
              <c:tx>
                <c:rich>
                  <a:bodyPr/>
                  <a:lstStyle/>
                  <a:p>
                    <a:fld id="{93E646B7-4BB0-6A4B-BB1B-62E90A1A38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E21-3C45-9A48-74F2FC52779A}"/>
                </c:ext>
              </c:extLst>
            </c:dLbl>
            <c:dLbl>
              <c:idx val="4"/>
              <c:layout>
                <c:manualLayout>
                  <c:x val="-1.7853010161206495E-2"/>
                  <c:y val="-0.171426383077354"/>
                </c:manualLayout>
              </c:layout>
              <c:tx>
                <c:rich>
                  <a:bodyPr/>
                  <a:lstStyle/>
                  <a:p>
                    <a:fld id="{6BC88998-9372-BC43-9254-4AE7825CD3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E21-3C45-9A48-74F2FC52779A}"/>
                </c:ext>
              </c:extLst>
            </c:dLbl>
            <c:dLbl>
              <c:idx val="5"/>
              <c:layout>
                <c:manualLayout>
                  <c:x val="-1.6228794771365022E-2"/>
                  <c:y val="-0.14132380755123813"/>
                </c:manualLayout>
              </c:layout>
              <c:tx>
                <c:rich>
                  <a:bodyPr/>
                  <a:lstStyle/>
                  <a:p>
                    <a:fld id="{924CD464-D06D-D54A-9222-9F1CE17537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E21-3C45-9A48-74F2FC52779A}"/>
                </c:ext>
              </c:extLst>
            </c:dLbl>
            <c:dLbl>
              <c:idx val="6"/>
              <c:layout>
                <c:manualLayout>
                  <c:x val="-1.302642117256239E-2"/>
                  <c:y val="-0.15623484319733122"/>
                </c:manualLayout>
              </c:layout>
              <c:tx>
                <c:rich>
                  <a:bodyPr/>
                  <a:lstStyle/>
                  <a:p>
                    <a:fld id="{55EFAF75-4013-784B-908D-D4DA89ED0A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E21-3C45-9A48-74F2FC527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'[8]Modal Choice'!$M$4:$S$4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'[8]Modal Choice'!$M$6:$S$6</c:f>
              <c:numCache>
                <c:formatCode>General</c:formatCode>
                <c:ptCount val="7"/>
                <c:pt idx="0">
                  <c:v>0</c:v>
                </c:pt>
                <c:pt idx="1">
                  <c:v>0.1018</c:v>
                </c:pt>
                <c:pt idx="2">
                  <c:v>0.1444</c:v>
                </c:pt>
                <c:pt idx="3">
                  <c:v>0.32190000000000002</c:v>
                </c:pt>
                <c:pt idx="4">
                  <c:v>0.4572</c:v>
                </c:pt>
                <c:pt idx="5">
                  <c:v>0.2397</c:v>
                </c:pt>
                <c:pt idx="6">
                  <c:v>0.30204180258547786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'Modal Choice'!$M$6:$S$6</c15:f>
                <c15:dlblRangeCache>
                  <c:ptCount val="7"/>
                  <c:pt idx="0">
                    <c:v>0%</c:v>
                  </c:pt>
                  <c:pt idx="1">
                    <c:v>10.58%</c:v>
                  </c:pt>
                  <c:pt idx="2">
                    <c:v>15.97%</c:v>
                  </c:pt>
                  <c:pt idx="3">
                    <c:v>31.84%</c:v>
                  </c:pt>
                  <c:pt idx="4">
                    <c:v>47.06%</c:v>
                  </c:pt>
                  <c:pt idx="5">
                    <c:v>24.64%</c:v>
                  </c:pt>
                  <c:pt idx="6">
                    <c:v>29.49%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E21-3C45-9A48-74F2FC52779A}"/>
            </c:ext>
          </c:extLst>
        </c:ser>
        <c:ser>
          <c:idx val="3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823319819410048E-2"/>
                  <c:y val="-0.62504724360980679"/>
                </c:manualLayout>
              </c:layout>
              <c:tx>
                <c:rich>
                  <a:bodyPr/>
                  <a:lstStyle/>
                  <a:p>
                    <a:fld id="{BF5DB130-2745-CB47-96F1-FF222E408E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E21-3C45-9A48-74F2FC52779A}"/>
                </c:ext>
              </c:extLst>
            </c:dLbl>
            <c:dLbl>
              <c:idx val="1"/>
              <c:layout>
                <c:manualLayout>
                  <c:x val="-2.7456441293952322E-2"/>
                  <c:y val="0.66209565735736142"/>
                </c:manualLayout>
              </c:layout>
              <c:tx>
                <c:rich>
                  <a:bodyPr/>
                  <a:lstStyle/>
                  <a:p>
                    <a:fld id="{02DE2C8F-1309-234B-9B5A-68A680D211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E21-3C45-9A48-74F2FC52779A}"/>
                </c:ext>
              </c:extLst>
            </c:dLbl>
            <c:dLbl>
              <c:idx val="2"/>
              <c:layout>
                <c:manualLayout>
                  <c:x val="-2.9069333233245963E-2"/>
                  <c:y val="0.6548260061710931"/>
                </c:manualLayout>
              </c:layout>
              <c:tx>
                <c:rich>
                  <a:bodyPr/>
                  <a:lstStyle/>
                  <a:p>
                    <a:fld id="{6D9464E1-C539-E541-936C-CF8DA6632E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E21-3C45-9A48-74F2FC52779A}"/>
                </c:ext>
              </c:extLst>
            </c:dLbl>
            <c:dLbl>
              <c:idx val="3"/>
              <c:layout>
                <c:manualLayout>
                  <c:x val="-2.9129004000740477E-2"/>
                  <c:y val="0.63557707981658751"/>
                </c:manualLayout>
              </c:layout>
              <c:tx>
                <c:rich>
                  <a:bodyPr/>
                  <a:lstStyle/>
                  <a:p>
                    <a:fld id="{0BD83E0F-83B3-224D-879E-120E1677D7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E21-3C45-9A48-74F2FC52779A}"/>
                </c:ext>
              </c:extLst>
            </c:dLbl>
            <c:dLbl>
              <c:idx val="4"/>
              <c:layout>
                <c:manualLayout>
                  <c:x val="-3.0716322753964957E-2"/>
                  <c:y val="0.61962904066950486"/>
                </c:manualLayout>
              </c:layout>
              <c:tx>
                <c:rich>
                  <a:bodyPr/>
                  <a:lstStyle/>
                  <a:p>
                    <a:fld id="{DC1E42EC-93D6-EC4E-9BDD-D90E05BE89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E21-3C45-9A48-74F2FC52779A}"/>
                </c:ext>
              </c:extLst>
            </c:dLbl>
            <c:dLbl>
              <c:idx val="5"/>
              <c:layout>
                <c:manualLayout>
                  <c:x val="-3.0672301249587416E-2"/>
                  <c:y val="0.64674451678383749"/>
                </c:manualLayout>
              </c:layout>
              <c:tx>
                <c:rich>
                  <a:bodyPr/>
                  <a:lstStyle/>
                  <a:p>
                    <a:fld id="{3CF5C6EF-2611-974A-9735-39DF867430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E21-3C45-9A48-74F2FC52779A}"/>
                </c:ext>
              </c:extLst>
            </c:dLbl>
            <c:dLbl>
              <c:idx val="6"/>
              <c:layout>
                <c:manualLayout>
                  <c:x val="-3.2314328808830256E-2"/>
                  <c:y val="0.64064680787585315"/>
                </c:manualLayout>
              </c:layout>
              <c:tx>
                <c:rich>
                  <a:bodyPr/>
                  <a:lstStyle/>
                  <a:p>
                    <a:fld id="{5A8EE26E-F06F-C549-B58A-12F7CF1B48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E21-3C45-9A48-74F2FC527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'[8]Modal Choice'!$M$4:$S$4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'[8]Modal Choice'!$M$9:$S$9</c:f>
              <c:numCache>
                <c:formatCode>General</c:formatCode>
                <c:ptCount val="7"/>
                <c:pt idx="0">
                  <c:v>0</c:v>
                </c:pt>
                <c:pt idx="1">
                  <c:v>-1.8700000000000001E-2</c:v>
                </c:pt>
                <c:pt idx="2">
                  <c:v>-2.6499999999999999E-2</c:v>
                </c:pt>
                <c:pt idx="3">
                  <c:v>-5.9200000000000003E-2</c:v>
                </c:pt>
                <c:pt idx="4">
                  <c:v>-8.4000000000000005E-2</c:v>
                </c:pt>
                <c:pt idx="5">
                  <c:v>-4.41E-2</c:v>
                </c:pt>
                <c:pt idx="6">
                  <c:v>-5.5500000000000001E-2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'Modal Choice'!$M$9:$S$9</c15:f>
                <c15:dlblRangeCache>
                  <c:ptCount val="7"/>
                  <c:pt idx="0">
                    <c:v>0%</c:v>
                  </c:pt>
                  <c:pt idx="1">
                    <c:v>-1.87%</c:v>
                  </c:pt>
                  <c:pt idx="2">
                    <c:v>-2.65%</c:v>
                  </c:pt>
                  <c:pt idx="3">
                    <c:v>-5.92%</c:v>
                  </c:pt>
                  <c:pt idx="4">
                    <c:v>-8.40%</c:v>
                  </c:pt>
                  <c:pt idx="5">
                    <c:v>-4.41%</c:v>
                  </c:pt>
                  <c:pt idx="6">
                    <c:v>-5.55%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8E21-3C45-9A48-74F2FC52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6"/>
        <c:axId val="1176235759"/>
        <c:axId val="1071201135"/>
      </c:barChart>
      <c:catAx>
        <c:axId val="7135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4674415"/>
        <c:crosses val="autoZero"/>
        <c:auto val="1"/>
        <c:lblAlgn val="ctr"/>
        <c:lblOffset val="100"/>
        <c:noMultiLvlLbl val="0"/>
      </c:catAx>
      <c:valAx>
        <c:axId val="1114674415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trips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3512767"/>
        <c:crosses val="autoZero"/>
        <c:crossBetween val="between"/>
      </c:valAx>
      <c:valAx>
        <c:axId val="1071201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76235759"/>
        <c:crosses val="max"/>
        <c:crossBetween val="between"/>
      </c:valAx>
      <c:catAx>
        <c:axId val="1176235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201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3">
                    <a:lumMod val="75000"/>
                  </a:schemeClr>
                </a:solidFill>
              </a:rPr>
              <a:t>AGE AND MODAL</a:t>
            </a:r>
            <a:r>
              <a:rPr lang="en-GB" baseline="0">
                <a:solidFill>
                  <a:schemeClr val="accent3">
                    <a:lumMod val="75000"/>
                  </a:schemeClr>
                </a:solidFill>
              </a:rPr>
              <a:t> CHOICE</a:t>
            </a:r>
            <a:endParaRPr lang="en-GB">
              <a:solidFill>
                <a:schemeClr val="accent3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83032783230624374"/>
          <c:h val="0.67011519393409158"/>
        </c:manualLayout>
      </c:layout>
      <c:lineChart>
        <c:grouping val="standard"/>
        <c:varyColors val="0"/>
        <c:ser>
          <c:idx val="2"/>
          <c:order val="0"/>
          <c:tx>
            <c:strRef>
              <c:f>'Age all'!$A$14</c:f>
              <c:strCache>
                <c:ptCount val="1"/>
                <c:pt idx="0">
                  <c:v>Young Adult Air</c:v>
                </c:pt>
              </c:strCache>
            </c:strRef>
          </c:tx>
          <c:spPr>
            <a:ln w="34925" cap="rnd">
              <a:solidFill>
                <a:srgbClr val="9E480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66791441119552453"/>
                  <c:y val="-8.6357635286327498E-3"/>
                </c:manualLayout>
              </c:layout>
              <c:tx>
                <c:rich>
                  <a:bodyPr/>
                  <a:lstStyle/>
                  <a:p>
                    <a:fld id="{82979F87-E11E-A349-8006-C7984FF276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D1A-FF4E-97D5-C5C386DFAE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1A-FF4E-97D5-C5C386DFAE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1A-FF4E-97D5-C5C386DFAE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1A-FF4E-97D5-C5C386DFAE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1A-FF4E-97D5-C5C386DFAE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1A-FF4E-97D5-C5C386DFAED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1A-FF4E-97D5-C5C386DFA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all'!$B$14:$H$14</c:f>
              <c:numCache>
                <c:formatCode>General</c:formatCode>
                <c:ptCount val="7"/>
                <c:pt idx="0">
                  <c:v>1003.5</c:v>
                </c:pt>
                <c:pt idx="1">
                  <c:v>1014.5</c:v>
                </c:pt>
                <c:pt idx="2">
                  <c:v>996.6</c:v>
                </c:pt>
                <c:pt idx="3">
                  <c:v>1008.5</c:v>
                </c:pt>
                <c:pt idx="4">
                  <c:v>1002.7</c:v>
                </c:pt>
                <c:pt idx="5">
                  <c:v>1002.2</c:v>
                </c:pt>
                <c:pt idx="6">
                  <c:v>973.4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'Age groups'!$H$15</c15:f>
                <c15:dlblRangeCache>
                  <c:ptCount val="1"/>
                  <c:pt idx="0">
                    <c:v>-3.11%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A82-4145-A5E7-2E165814BBF3}"/>
            </c:ext>
          </c:extLst>
        </c:ser>
        <c:ser>
          <c:idx val="3"/>
          <c:order val="1"/>
          <c:tx>
            <c:strRef>
              <c:f>'Age all'!$A$6</c:f>
              <c:strCache>
                <c:ptCount val="1"/>
                <c:pt idx="0">
                  <c:v>Young Adult Train</c:v>
                </c:pt>
              </c:strCache>
            </c:strRef>
          </c:tx>
          <c:spPr>
            <a:ln w="34925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82-4145-A5E7-2E165814B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5AA006-236F-084E-8DC6-8877E5A042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82-4145-A5E7-2E165814BBF3}"/>
                </c:ext>
              </c:extLst>
            </c:dLbl>
            <c:dLbl>
              <c:idx val="2"/>
              <c:layout>
                <c:manualLayout>
                  <c:x val="-3.7113952600576046E-2"/>
                  <c:y val="-2.9671747531589021E-2"/>
                </c:manualLayout>
              </c:layout>
              <c:tx>
                <c:rich>
                  <a:bodyPr/>
                  <a:lstStyle/>
                  <a:p>
                    <a:fld id="{73F040A6-3BB4-024B-B6CE-BDDBD3F6D9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A82-4145-A5E7-2E165814B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B4E94A-0A0D-B54D-9083-A910C93003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82-4145-A5E7-2E165814B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0C1A8A-7E53-0745-91EC-2D4D6FBBDF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82-4145-A5E7-2E165814B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884723-B5D9-594E-9D38-3239A0CA4C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A82-4145-A5E7-2E165814B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403874-92D5-C14E-A3B9-6FBAB35695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A82-4145-A5E7-2E165814B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'Age all'!$B$6:$H$6</c:f>
              <c:numCache>
                <c:formatCode>General</c:formatCode>
                <c:ptCount val="7"/>
                <c:pt idx="0">
                  <c:v>8.8000000000000007</c:v>
                </c:pt>
                <c:pt idx="1">
                  <c:v>14.3</c:v>
                </c:pt>
                <c:pt idx="2">
                  <c:v>11.5</c:v>
                </c:pt>
                <c:pt idx="3">
                  <c:v>20.6</c:v>
                </c:pt>
                <c:pt idx="4">
                  <c:v>26.5</c:v>
                </c:pt>
                <c:pt idx="5">
                  <c:v>23.3</c:v>
                </c:pt>
                <c:pt idx="6">
                  <c:v>33.1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'Age groups'!$B$7:$H$7</c15:f>
                <c15:dlblRangeCache>
                  <c:ptCount val="7"/>
                  <c:pt idx="0">
                    <c:v>0.00%</c:v>
                  </c:pt>
                  <c:pt idx="1">
                    <c:v>40.84%</c:v>
                  </c:pt>
                  <c:pt idx="2">
                    <c:v>39.27%</c:v>
                  </c:pt>
                  <c:pt idx="3">
                    <c:v>105.76%</c:v>
                  </c:pt>
                  <c:pt idx="4">
                    <c:v>192.67%</c:v>
                  </c:pt>
                  <c:pt idx="5">
                    <c:v>138.22%</c:v>
                  </c:pt>
                  <c:pt idx="6">
                    <c:v>265.45%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A82-4145-A5E7-2E165814BBF3}"/>
            </c:ext>
          </c:extLst>
        </c:ser>
        <c:ser>
          <c:idx val="4"/>
          <c:order val="2"/>
          <c:tx>
            <c:strRef>
              <c:f>'Age all'!$K$14</c:f>
              <c:strCache>
                <c:ptCount val="1"/>
                <c:pt idx="0">
                  <c:v>Adult Air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82-4145-A5E7-2E165814B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326C35-9DB8-BF48-A629-F20B8FAE37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A82-4145-A5E7-2E165814B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AD82D6-49C6-9740-A40C-9F696285C0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82-4145-A5E7-2E165814B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202ED9-B3A1-F740-A3D0-DE960CB2C9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82-4145-A5E7-2E165814B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CDBD34-562B-6C4F-8EBA-287A3F837D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82-4145-A5E7-2E165814B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259FE3-D612-9049-AE78-D8BC411387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82-4145-A5E7-2E165814B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4F0C57-9FC3-1D47-8316-0B2BE992B8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82-4145-A5E7-2E165814B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all'!$L$14:$R$14</c:f>
              <c:numCache>
                <c:formatCode>General</c:formatCode>
                <c:ptCount val="7"/>
                <c:pt idx="0">
                  <c:v>2291</c:v>
                </c:pt>
                <c:pt idx="1">
                  <c:v>2218.3000000000002</c:v>
                </c:pt>
                <c:pt idx="2">
                  <c:v>2214.4</c:v>
                </c:pt>
                <c:pt idx="3">
                  <c:v>2129.3000000000002</c:v>
                </c:pt>
                <c:pt idx="4">
                  <c:v>2073.1999999999998</c:v>
                </c:pt>
                <c:pt idx="5">
                  <c:v>2168.5</c:v>
                </c:pt>
                <c:pt idx="6">
                  <c:v>2149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'Age groups'!$L$15:$R$15</c15:f>
                <c15:dlblRangeCache>
                  <c:ptCount val="7"/>
                  <c:pt idx="0">
                    <c:v>0.00%</c:v>
                  </c:pt>
                  <c:pt idx="1">
                    <c:v>-2.87%</c:v>
                  </c:pt>
                  <c:pt idx="2">
                    <c:v>-2.93%</c:v>
                  </c:pt>
                  <c:pt idx="3">
                    <c:v>-6.60%</c:v>
                  </c:pt>
                  <c:pt idx="4">
                    <c:v>-9.70%</c:v>
                  </c:pt>
                  <c:pt idx="5">
                    <c:v>-4.80%</c:v>
                  </c:pt>
                  <c:pt idx="6">
                    <c:v>-5.97%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A82-4145-A5E7-2E165814BBF3}"/>
            </c:ext>
          </c:extLst>
        </c:ser>
        <c:ser>
          <c:idx val="5"/>
          <c:order val="3"/>
          <c:tx>
            <c:strRef>
              <c:f>'Age all'!$K$6</c:f>
              <c:strCache>
                <c:ptCount val="1"/>
                <c:pt idx="0">
                  <c:v>Adult Train</c:v>
                </c:pt>
              </c:strCache>
            </c:strRef>
          </c:tx>
          <c:spPr>
            <a:ln w="349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A82-4145-A5E7-2E165814B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A7C3E8-9BA9-FD4F-BDDA-82E57CFBF7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A82-4145-A5E7-2E165814B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694A00-5F83-974F-B00B-DA8B16B8FB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A82-4145-A5E7-2E165814B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F11186-5154-BD4E-8869-6D6D3BE7D2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82-4145-A5E7-2E165814B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7D11FA-76DF-394A-B86A-1AF118E895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A82-4145-A5E7-2E165814B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6AD97A-FBE6-3344-A3B7-E73165AFCB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A82-4145-A5E7-2E165814B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5290EE-048E-8842-A882-E0EBBE0238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82-4145-A5E7-2E165814B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'Age all'!$L$6:$R$6</c:f>
              <c:numCache>
                <c:formatCode>General</c:formatCode>
                <c:ptCount val="7"/>
                <c:pt idx="0">
                  <c:v>297.7</c:v>
                </c:pt>
                <c:pt idx="1">
                  <c:v>341.6</c:v>
                </c:pt>
                <c:pt idx="2">
                  <c:v>356.5</c:v>
                </c:pt>
                <c:pt idx="3">
                  <c:v>433.6</c:v>
                </c:pt>
                <c:pt idx="4">
                  <c:v>503.4</c:v>
                </c:pt>
                <c:pt idx="5">
                  <c:v>402.4</c:v>
                </c:pt>
                <c:pt idx="6">
                  <c:v>432.9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'Age groups'!$L$7:$R$7</c15:f>
                <c15:dlblRangeCache>
                  <c:ptCount val="7"/>
                  <c:pt idx="0">
                    <c:v>0.00%</c:v>
                  </c:pt>
                  <c:pt idx="1">
                    <c:v>14.34%</c:v>
                  </c:pt>
                  <c:pt idx="2">
                    <c:v>19.60%</c:v>
                  </c:pt>
                  <c:pt idx="3">
                    <c:v>44.76%</c:v>
                  </c:pt>
                  <c:pt idx="4">
                    <c:v>68.14%</c:v>
                  </c:pt>
                  <c:pt idx="5">
                    <c:v>36.46%</c:v>
                  </c:pt>
                  <c:pt idx="6">
                    <c:v>42.52%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A82-4145-A5E7-2E165814BBF3}"/>
            </c:ext>
          </c:extLst>
        </c:ser>
        <c:ser>
          <c:idx val="0"/>
          <c:order val="4"/>
          <c:tx>
            <c:strRef>
              <c:f>'Age all'!$T$14</c:f>
              <c:strCache>
                <c:ptCount val="1"/>
                <c:pt idx="0">
                  <c:v>Senior Air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82-4145-A5E7-2E165814BB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82-4145-A5E7-2E165814B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F6A0FB-29C6-0C48-9660-D372867344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A82-4145-A5E7-2E165814B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33F464-02E8-9749-A648-61993C4354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82-4145-A5E7-2E165814B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47F247-3E99-584B-8AA3-C74F37DA0E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82-4145-A5E7-2E165814B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024F3E-42F1-FF40-9993-FF8F733B96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82-4145-A5E7-2E165814B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1C37D4-B481-6640-8BB2-00AD75FA38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82-4145-A5E7-2E165814B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all'!$U$14:$AA$14</c:f>
              <c:numCache>
                <c:formatCode>General</c:formatCode>
                <c:ptCount val="7"/>
                <c:pt idx="0">
                  <c:v>1207.8</c:v>
                </c:pt>
                <c:pt idx="1">
                  <c:v>1185.2</c:v>
                </c:pt>
                <c:pt idx="2">
                  <c:v>1171.8</c:v>
                </c:pt>
                <c:pt idx="3">
                  <c:v>1098.0999999999999</c:v>
                </c:pt>
                <c:pt idx="4">
                  <c:v>1048</c:v>
                </c:pt>
                <c:pt idx="5">
                  <c:v>1133.2</c:v>
                </c:pt>
                <c:pt idx="6">
                  <c:v>1129.9000000000001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'Age groups'!$U$15:$AA$15</c15:f>
                <c15:dlblRangeCache>
                  <c:ptCount val="7"/>
                  <c:pt idx="0">
                    <c:v>0%</c:v>
                  </c:pt>
                  <c:pt idx="1">
                    <c:v>-1.68%</c:v>
                  </c:pt>
                  <c:pt idx="2">
                    <c:v>-3.58%</c:v>
                  </c:pt>
                  <c:pt idx="3">
                    <c:v>-8.49%</c:v>
                  </c:pt>
                  <c:pt idx="4">
                    <c:v>-13.06%</c:v>
                  </c:pt>
                  <c:pt idx="5">
                    <c:v>-6.40%</c:v>
                  </c:pt>
                  <c:pt idx="6">
                    <c:v>-6.20%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A82-4145-A5E7-2E165814BBF3}"/>
            </c:ext>
          </c:extLst>
        </c:ser>
        <c:ser>
          <c:idx val="1"/>
          <c:order val="5"/>
          <c:tx>
            <c:strRef>
              <c:f>'Age all'!$T$6</c:f>
              <c:strCache>
                <c:ptCount val="1"/>
                <c:pt idx="0">
                  <c:v>Senior train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A82-4145-A5E7-2E165814B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21F8A7-3394-3346-8263-515776BF48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A82-4145-A5E7-2E165814B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7B13CE-F0FA-E841-B959-6313B3860F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82-4145-A5E7-2E165814B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9672CE-FE24-D343-AFA2-65AC99AC02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A82-4145-A5E7-2E165814B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B7266F-D902-0E44-A278-1A9661A1E3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A82-4145-A5E7-2E165814B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EE9AE6-B994-3C4D-8793-6875BB5D6A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A82-4145-A5E7-2E165814B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EDA387-240F-394D-96B2-D74CBC1F81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A82-4145-A5E7-2E165814B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'Age all'!$U$6:$AA$6</c:f>
              <c:numCache>
                <c:formatCode>General</c:formatCode>
                <c:ptCount val="7"/>
                <c:pt idx="0">
                  <c:v>521.20000000000005</c:v>
                </c:pt>
                <c:pt idx="1">
                  <c:v>556.1</c:v>
                </c:pt>
                <c:pt idx="2">
                  <c:v>579.20000000000005</c:v>
                </c:pt>
                <c:pt idx="3">
                  <c:v>639.9</c:v>
                </c:pt>
                <c:pt idx="4">
                  <c:v>676.2</c:v>
                </c:pt>
                <c:pt idx="5">
                  <c:v>600.4</c:v>
                </c:pt>
                <c:pt idx="6">
                  <c:v>611.70000000000005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'Age groups'!$U$7:$AA$7</c15:f>
                <c15:dlblRangeCache>
                  <c:ptCount val="7"/>
                  <c:pt idx="0">
                    <c:v>0%</c:v>
                  </c:pt>
                  <c:pt idx="1">
                    <c:v>7.83%</c:v>
                  </c:pt>
                  <c:pt idx="2">
                    <c:v>13.43%</c:v>
                  </c:pt>
                  <c:pt idx="3">
                    <c:v>22.97%</c:v>
                  </c:pt>
                  <c:pt idx="4">
                    <c:v>32.14%</c:v>
                  </c:pt>
                  <c:pt idx="5">
                    <c:v>15.67%</c:v>
                  </c:pt>
                  <c:pt idx="6">
                    <c:v>17.57%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A82-4145-A5E7-2E165814BB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928175708814201"/>
          <c:y val="9.0183811024456023E-2"/>
          <c:w val="0.47532322526184745"/>
          <c:h val="8.6512871265372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Young Adult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6745417718380201"/>
          <c:w val="0.79221528833744081"/>
          <c:h val="0.649704647734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groups'!$A$14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groups'!$B$14:$H$14</c:f>
              <c:numCache>
                <c:formatCode>General</c:formatCode>
                <c:ptCount val="7"/>
                <c:pt idx="0">
                  <c:v>1010.75</c:v>
                </c:pt>
                <c:pt idx="1">
                  <c:v>1009.5</c:v>
                </c:pt>
                <c:pt idx="2">
                  <c:v>989.4</c:v>
                </c:pt>
                <c:pt idx="3">
                  <c:v>1002.1</c:v>
                </c:pt>
                <c:pt idx="4">
                  <c:v>1002.9</c:v>
                </c:pt>
                <c:pt idx="5">
                  <c:v>995.05</c:v>
                </c:pt>
                <c:pt idx="6">
                  <c:v>979.35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654C-8EFC-FB78FA1443FC}"/>
            </c:ext>
          </c:extLst>
        </c:ser>
        <c:ser>
          <c:idx val="1"/>
          <c:order val="1"/>
          <c:tx>
            <c:strRef>
              <c:f>'Age groups'!$A$6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invertIfNegative val="0"/>
          <c:dLbls>
            <c:dLbl>
              <c:idx val="4"/>
              <c:layout>
                <c:manualLayout>
                  <c:x val="4.8273390072938434E-3"/>
                  <c:y val="6.84063791372381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CB-654C-8EFC-FB78FA1443FC}"/>
                </c:ext>
              </c:extLst>
            </c:dLbl>
            <c:dLbl>
              <c:idx val="5"/>
              <c:layout>
                <c:manualLayout>
                  <c:x val="0"/>
                  <c:y val="6.84063791372393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CB-654C-8EFC-FB78FA144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'Age groups'!$B$6:$H$6</c:f>
              <c:numCache>
                <c:formatCode>General</c:formatCode>
                <c:ptCount val="7"/>
                <c:pt idx="0">
                  <c:v>9.5500000000000007</c:v>
                </c:pt>
                <c:pt idx="1">
                  <c:v>13.45</c:v>
                </c:pt>
                <c:pt idx="2">
                  <c:v>13.3</c:v>
                </c:pt>
                <c:pt idx="3">
                  <c:v>19.649999999999999</c:v>
                </c:pt>
                <c:pt idx="4">
                  <c:v>27.95</c:v>
                </c:pt>
                <c:pt idx="5">
                  <c:v>22.75</c:v>
                </c:pt>
                <c:pt idx="6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B-654C-8EFC-FB78FA1443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passengers (</a:t>
                </a:r>
                <a:r>
                  <a:rPr lang="en-GB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10,000)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Adult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283218479956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groups'!$A$14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groups'!$L$14:$R$14</c:f>
              <c:numCache>
                <c:formatCode>General</c:formatCode>
                <c:ptCount val="7"/>
                <c:pt idx="0">
                  <c:v>2288.25</c:v>
                </c:pt>
                <c:pt idx="1">
                  <c:v>2222.65</c:v>
                </c:pt>
                <c:pt idx="2">
                  <c:v>2221.3000000000002</c:v>
                </c:pt>
                <c:pt idx="3">
                  <c:v>2137.25</c:v>
                </c:pt>
                <c:pt idx="4">
                  <c:v>2066.1999999999998</c:v>
                </c:pt>
                <c:pt idx="5">
                  <c:v>2178.3000000000002</c:v>
                </c:pt>
                <c:pt idx="6">
                  <c:v>2151.6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F41-8F5A-21FB9E71B0A5}"/>
            </c:ext>
          </c:extLst>
        </c:ser>
        <c:ser>
          <c:idx val="1"/>
          <c:order val="1"/>
          <c:tx>
            <c:strRef>
              <c:f>'Age groups'!$A$6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invertIfNegative val="0"/>
          <c:dLbls>
            <c:dLbl>
              <c:idx val="1"/>
              <c:layout>
                <c:manualLayout>
                  <c:x val="6.869840857702335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52-4F41-8F5A-21FB9E71B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'Age groups'!$L$6:$R$6</c:f>
              <c:numCache>
                <c:formatCode>General</c:formatCode>
                <c:ptCount val="7"/>
                <c:pt idx="0">
                  <c:v>298.8</c:v>
                </c:pt>
                <c:pt idx="1">
                  <c:v>341.65</c:v>
                </c:pt>
                <c:pt idx="2">
                  <c:v>357.35</c:v>
                </c:pt>
                <c:pt idx="3">
                  <c:v>432.55</c:v>
                </c:pt>
                <c:pt idx="4">
                  <c:v>502.4</c:v>
                </c:pt>
                <c:pt idx="5">
                  <c:v>407.75</c:v>
                </c:pt>
                <c:pt idx="6">
                  <c:v>425.85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4F41-8F5A-21FB9E71B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passengers</a:t>
                </a:r>
                <a:r>
                  <a:rPr lang="en-GB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(10,000)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groups'!$A$14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groups'!$U$14:$AA$14</c:f>
              <c:numCache>
                <c:formatCode>General</c:formatCode>
                <c:ptCount val="7"/>
                <c:pt idx="0">
                  <c:v>1207.45</c:v>
                </c:pt>
                <c:pt idx="1">
                  <c:v>1187.2</c:v>
                </c:pt>
                <c:pt idx="2">
                  <c:v>1164.25</c:v>
                </c:pt>
                <c:pt idx="3">
                  <c:v>1104.9000000000001</c:v>
                </c:pt>
                <c:pt idx="4">
                  <c:v>1049.75</c:v>
                </c:pt>
                <c:pt idx="5">
                  <c:v>1130.2</c:v>
                </c:pt>
                <c:pt idx="6">
                  <c:v>1132.5999999999999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9F46-9287-885A70ED4904}"/>
            </c:ext>
          </c:extLst>
        </c:ser>
        <c:ser>
          <c:idx val="1"/>
          <c:order val="1"/>
          <c:tx>
            <c:strRef>
              <c:f>'Age groups'!$A$6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'Age groups'!$U$6:$AA$6</c:f>
              <c:numCache>
                <c:formatCode>General</c:formatCode>
                <c:ptCount val="7"/>
                <c:pt idx="0">
                  <c:v>515.20000000000005</c:v>
                </c:pt>
                <c:pt idx="1">
                  <c:v>555.54999999999995</c:v>
                </c:pt>
                <c:pt idx="2">
                  <c:v>584.4</c:v>
                </c:pt>
                <c:pt idx="3">
                  <c:v>633.54999999999995</c:v>
                </c:pt>
                <c:pt idx="4">
                  <c:v>680.8</c:v>
                </c:pt>
                <c:pt idx="5">
                  <c:v>595.95000000000005</c:v>
                </c:pt>
                <c:pt idx="6">
                  <c:v>605.70000000000005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8-9F46-9287-885A70ED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passenger</a:t>
                </a:r>
                <a:r>
                  <a:rPr lang="en-GB" baseline="0"/>
                  <a:t> (x 10,000)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and Modal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2"/>
          <c:order val="0"/>
          <c:tx>
            <c:strRef>
              <c:f>'Age all'!$A$14</c:f>
              <c:strCache>
                <c:ptCount val="1"/>
                <c:pt idx="0">
                  <c:v>Young Adult Air</c:v>
                </c:pt>
              </c:strCache>
            </c:strRef>
          </c:tx>
          <c:spPr>
            <a:ln w="34925" cap="rnd">
              <a:solidFill>
                <a:srgbClr val="9E480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all'!$B$14:$H$14</c:f>
              <c:numCache>
                <c:formatCode>General</c:formatCode>
                <c:ptCount val="7"/>
                <c:pt idx="0">
                  <c:v>1003.5</c:v>
                </c:pt>
                <c:pt idx="1">
                  <c:v>1014.5</c:v>
                </c:pt>
                <c:pt idx="2">
                  <c:v>996.6</c:v>
                </c:pt>
                <c:pt idx="3">
                  <c:v>1008.5</c:v>
                </c:pt>
                <c:pt idx="4">
                  <c:v>1002.7</c:v>
                </c:pt>
                <c:pt idx="5">
                  <c:v>1002.2</c:v>
                </c:pt>
                <c:pt idx="6">
                  <c:v>973.4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8-9246-BD88-29E4A63D1DFD}"/>
            </c:ext>
          </c:extLst>
        </c:ser>
        <c:ser>
          <c:idx val="4"/>
          <c:order val="2"/>
          <c:tx>
            <c:strRef>
              <c:f>'Age all'!$K$14</c:f>
              <c:strCache>
                <c:ptCount val="1"/>
                <c:pt idx="0">
                  <c:v>Adult Air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all'!$L$14:$R$14</c:f>
              <c:numCache>
                <c:formatCode>General</c:formatCode>
                <c:ptCount val="7"/>
                <c:pt idx="0">
                  <c:v>2291</c:v>
                </c:pt>
                <c:pt idx="1">
                  <c:v>2218.3000000000002</c:v>
                </c:pt>
                <c:pt idx="2">
                  <c:v>2214.4</c:v>
                </c:pt>
                <c:pt idx="3">
                  <c:v>2129.3000000000002</c:v>
                </c:pt>
                <c:pt idx="4">
                  <c:v>2073.1999999999998</c:v>
                </c:pt>
                <c:pt idx="5">
                  <c:v>2168.5</c:v>
                </c:pt>
                <c:pt idx="6">
                  <c:v>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8-9246-BD88-29E4A63D1DFD}"/>
            </c:ext>
          </c:extLst>
        </c:ser>
        <c:ser>
          <c:idx val="0"/>
          <c:order val="4"/>
          <c:tx>
            <c:strRef>
              <c:f>'Age all'!$T$14</c:f>
              <c:strCache>
                <c:ptCount val="1"/>
                <c:pt idx="0">
                  <c:v>Senior Air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all'!$U$14:$AA$14</c:f>
              <c:numCache>
                <c:formatCode>General</c:formatCode>
                <c:ptCount val="7"/>
                <c:pt idx="0">
                  <c:v>1207.8</c:v>
                </c:pt>
                <c:pt idx="1">
                  <c:v>1185.2</c:v>
                </c:pt>
                <c:pt idx="2">
                  <c:v>1171.8</c:v>
                </c:pt>
                <c:pt idx="3">
                  <c:v>1098.0999999999999</c:v>
                </c:pt>
                <c:pt idx="4">
                  <c:v>1048</c:v>
                </c:pt>
                <c:pt idx="5">
                  <c:v>1133.2</c:v>
                </c:pt>
                <c:pt idx="6">
                  <c:v>1129.9000000000001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8-9246-BD88-29E4A63D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81040143"/>
        <c:axId val="305914959"/>
      </c:lineChart>
      <c:lineChart>
        <c:grouping val="standard"/>
        <c:varyColors val="0"/>
        <c:ser>
          <c:idx val="3"/>
          <c:order val="1"/>
          <c:tx>
            <c:strRef>
              <c:f>'Age all'!$A$6</c:f>
              <c:strCache>
                <c:ptCount val="1"/>
                <c:pt idx="0">
                  <c:v>Young Adult Train</c:v>
                </c:pt>
              </c:strCache>
            </c:strRef>
          </c:tx>
          <c:spPr>
            <a:ln w="34925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all'!$B$6:$H$6</c:f>
              <c:numCache>
                <c:formatCode>General</c:formatCode>
                <c:ptCount val="7"/>
                <c:pt idx="0">
                  <c:v>8.8000000000000007</c:v>
                </c:pt>
                <c:pt idx="1">
                  <c:v>14.3</c:v>
                </c:pt>
                <c:pt idx="2">
                  <c:v>11.5</c:v>
                </c:pt>
                <c:pt idx="3">
                  <c:v>20.6</c:v>
                </c:pt>
                <c:pt idx="4">
                  <c:v>26.5</c:v>
                </c:pt>
                <c:pt idx="5">
                  <c:v>23.3</c:v>
                </c:pt>
                <c:pt idx="6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8-9246-BD88-29E4A63D1DFD}"/>
            </c:ext>
          </c:extLst>
        </c:ser>
        <c:ser>
          <c:idx val="5"/>
          <c:order val="3"/>
          <c:tx>
            <c:strRef>
              <c:f>'Age all'!$K$6</c:f>
              <c:strCache>
                <c:ptCount val="1"/>
                <c:pt idx="0">
                  <c:v>Adult Train</c:v>
                </c:pt>
              </c:strCache>
            </c:strRef>
          </c:tx>
          <c:spPr>
            <a:ln w="349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all'!$L$6:$R$6</c:f>
              <c:numCache>
                <c:formatCode>General</c:formatCode>
                <c:ptCount val="7"/>
                <c:pt idx="0">
                  <c:v>297.7</c:v>
                </c:pt>
                <c:pt idx="1">
                  <c:v>341.6</c:v>
                </c:pt>
                <c:pt idx="2">
                  <c:v>356.5</c:v>
                </c:pt>
                <c:pt idx="3">
                  <c:v>433.6</c:v>
                </c:pt>
                <c:pt idx="4">
                  <c:v>503.4</c:v>
                </c:pt>
                <c:pt idx="5">
                  <c:v>402.4</c:v>
                </c:pt>
                <c:pt idx="6">
                  <c:v>432.9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8-9246-BD88-29E4A63D1DFD}"/>
            </c:ext>
          </c:extLst>
        </c:ser>
        <c:ser>
          <c:idx val="1"/>
          <c:order val="5"/>
          <c:tx>
            <c:strRef>
              <c:f>'Age all'!$T$6</c:f>
              <c:strCache>
                <c:ptCount val="1"/>
                <c:pt idx="0">
                  <c:v>Senior train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all'!$U$6:$AA$6</c:f>
              <c:numCache>
                <c:formatCode>General</c:formatCode>
                <c:ptCount val="7"/>
                <c:pt idx="0">
                  <c:v>521.20000000000005</c:v>
                </c:pt>
                <c:pt idx="1">
                  <c:v>556.1</c:v>
                </c:pt>
                <c:pt idx="2">
                  <c:v>579.20000000000005</c:v>
                </c:pt>
                <c:pt idx="3">
                  <c:v>639.9</c:v>
                </c:pt>
                <c:pt idx="4">
                  <c:v>676.2</c:v>
                </c:pt>
                <c:pt idx="5">
                  <c:v>600.4</c:v>
                </c:pt>
                <c:pt idx="6">
                  <c:v>611.70000000000005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8-9246-BD88-29E4A63D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36943"/>
        <c:axId val="32182903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valAx>
        <c:axId val="321829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1436943"/>
        <c:crosses val="max"/>
        <c:crossBetween val="between"/>
      </c:valAx>
      <c:catAx>
        <c:axId val="321436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321829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44383053390353"/>
          <c:y val="9.2656503413997601E-2"/>
          <c:w val="0.47532322526184745"/>
          <c:h val="8.6512871265372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and Modal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2"/>
          <c:order val="0"/>
          <c:tx>
            <c:strRef>
              <c:f>'Age all'!$A$14</c:f>
              <c:strCache>
                <c:ptCount val="1"/>
                <c:pt idx="0">
                  <c:v>Young Adult Air</c:v>
                </c:pt>
              </c:strCache>
            </c:strRef>
          </c:tx>
          <c:spPr>
            <a:ln w="34925" cap="rnd">
              <a:solidFill>
                <a:srgbClr val="9E480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all'!$B$14:$H$14</c:f>
              <c:numCache>
                <c:formatCode>General</c:formatCode>
                <c:ptCount val="7"/>
                <c:pt idx="0">
                  <c:v>1003.5</c:v>
                </c:pt>
                <c:pt idx="1">
                  <c:v>1014.5</c:v>
                </c:pt>
                <c:pt idx="2">
                  <c:v>996.6</c:v>
                </c:pt>
                <c:pt idx="3">
                  <c:v>1008.5</c:v>
                </c:pt>
                <c:pt idx="4">
                  <c:v>1002.7</c:v>
                </c:pt>
                <c:pt idx="5">
                  <c:v>1002.2</c:v>
                </c:pt>
                <c:pt idx="6">
                  <c:v>973.4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5-E34E-8552-B31378EC30A1}"/>
            </c:ext>
          </c:extLst>
        </c:ser>
        <c:ser>
          <c:idx val="3"/>
          <c:order val="1"/>
          <c:tx>
            <c:strRef>
              <c:f>'Age all'!$A$6</c:f>
              <c:strCache>
                <c:ptCount val="1"/>
                <c:pt idx="0">
                  <c:v>Young Adult Train</c:v>
                </c:pt>
              </c:strCache>
            </c:strRef>
          </c:tx>
          <c:spPr>
            <a:ln w="34925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all'!$B$6:$H$6</c:f>
              <c:numCache>
                <c:formatCode>General</c:formatCode>
                <c:ptCount val="7"/>
                <c:pt idx="0">
                  <c:v>8.8000000000000007</c:v>
                </c:pt>
                <c:pt idx="1">
                  <c:v>14.3</c:v>
                </c:pt>
                <c:pt idx="2">
                  <c:v>11.5</c:v>
                </c:pt>
                <c:pt idx="3">
                  <c:v>20.6</c:v>
                </c:pt>
                <c:pt idx="4">
                  <c:v>26.5</c:v>
                </c:pt>
                <c:pt idx="5">
                  <c:v>23.3</c:v>
                </c:pt>
                <c:pt idx="6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5-E34E-8552-B31378EC30A1}"/>
            </c:ext>
          </c:extLst>
        </c:ser>
        <c:ser>
          <c:idx val="4"/>
          <c:order val="2"/>
          <c:tx>
            <c:strRef>
              <c:f>'Age all'!$K$14</c:f>
              <c:strCache>
                <c:ptCount val="1"/>
                <c:pt idx="0">
                  <c:v>Adult Air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all'!$L$14:$R$14</c:f>
              <c:numCache>
                <c:formatCode>General</c:formatCode>
                <c:ptCount val="7"/>
                <c:pt idx="0">
                  <c:v>2291</c:v>
                </c:pt>
                <c:pt idx="1">
                  <c:v>2218.3000000000002</c:v>
                </c:pt>
                <c:pt idx="2">
                  <c:v>2214.4</c:v>
                </c:pt>
                <c:pt idx="3">
                  <c:v>2129.3000000000002</c:v>
                </c:pt>
                <c:pt idx="4">
                  <c:v>2073.1999999999998</c:v>
                </c:pt>
                <c:pt idx="5">
                  <c:v>2168.5</c:v>
                </c:pt>
                <c:pt idx="6">
                  <c:v>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5-E34E-8552-B31378EC30A1}"/>
            </c:ext>
          </c:extLst>
        </c:ser>
        <c:ser>
          <c:idx val="5"/>
          <c:order val="3"/>
          <c:tx>
            <c:strRef>
              <c:f>'Age all'!$K$6</c:f>
              <c:strCache>
                <c:ptCount val="1"/>
                <c:pt idx="0">
                  <c:v>Adult Train</c:v>
                </c:pt>
              </c:strCache>
            </c:strRef>
          </c:tx>
          <c:spPr>
            <a:ln w="349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all'!$L$6:$R$6</c:f>
              <c:numCache>
                <c:formatCode>General</c:formatCode>
                <c:ptCount val="7"/>
                <c:pt idx="0">
                  <c:v>297.7</c:v>
                </c:pt>
                <c:pt idx="1">
                  <c:v>341.6</c:v>
                </c:pt>
                <c:pt idx="2">
                  <c:v>356.5</c:v>
                </c:pt>
                <c:pt idx="3">
                  <c:v>433.6</c:v>
                </c:pt>
                <c:pt idx="4">
                  <c:v>503.4</c:v>
                </c:pt>
                <c:pt idx="5">
                  <c:v>402.4</c:v>
                </c:pt>
                <c:pt idx="6">
                  <c:v>432.9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5-E34E-8552-B31378EC30A1}"/>
            </c:ext>
          </c:extLst>
        </c:ser>
        <c:ser>
          <c:idx val="0"/>
          <c:order val="4"/>
          <c:tx>
            <c:strRef>
              <c:f>'Age all'!$T$14</c:f>
              <c:strCache>
                <c:ptCount val="1"/>
                <c:pt idx="0">
                  <c:v>Senior Air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all'!$B$13:$H$13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all'!$U$14:$AA$14</c:f>
              <c:numCache>
                <c:formatCode>General</c:formatCode>
                <c:ptCount val="7"/>
                <c:pt idx="0">
                  <c:v>1207.8</c:v>
                </c:pt>
                <c:pt idx="1">
                  <c:v>1185.2</c:v>
                </c:pt>
                <c:pt idx="2">
                  <c:v>1171.8</c:v>
                </c:pt>
                <c:pt idx="3">
                  <c:v>1098.0999999999999</c:v>
                </c:pt>
                <c:pt idx="4">
                  <c:v>1048</c:v>
                </c:pt>
                <c:pt idx="5">
                  <c:v>1133.2</c:v>
                </c:pt>
                <c:pt idx="6">
                  <c:v>1129.9000000000001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5-E34E-8552-B31378EC30A1}"/>
            </c:ext>
          </c:extLst>
        </c:ser>
        <c:ser>
          <c:idx val="1"/>
          <c:order val="5"/>
          <c:tx>
            <c:strRef>
              <c:f>'Age all'!$T$6</c:f>
              <c:strCache>
                <c:ptCount val="1"/>
                <c:pt idx="0">
                  <c:v>Senior train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'Age all'!$U$6:$AA$6</c:f>
              <c:numCache>
                <c:formatCode>General</c:formatCode>
                <c:ptCount val="7"/>
                <c:pt idx="0">
                  <c:v>521.20000000000005</c:v>
                </c:pt>
                <c:pt idx="1">
                  <c:v>556.1</c:v>
                </c:pt>
                <c:pt idx="2">
                  <c:v>579.20000000000005</c:v>
                </c:pt>
                <c:pt idx="3">
                  <c:v>639.9</c:v>
                </c:pt>
                <c:pt idx="4">
                  <c:v>676.2</c:v>
                </c:pt>
                <c:pt idx="5">
                  <c:v>600.4</c:v>
                </c:pt>
                <c:pt idx="6">
                  <c:v>611.70000000000005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5-E34E-8552-B31378EC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44383053390353"/>
          <c:y val="9.2656503413997601E-2"/>
          <c:w val="0.47532322526184745"/>
          <c:h val="8.6512871265372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Low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groups'!$A$14</c:f>
              <c:strCache>
                <c:ptCount val="1"/>
                <c:pt idx="0">
                  <c:v>low income 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groups'!$B$14:$H$14</c:f>
              <c:numCache>
                <c:formatCode>General</c:formatCode>
                <c:ptCount val="7"/>
                <c:pt idx="0">
                  <c:v>801.1</c:v>
                </c:pt>
                <c:pt idx="1">
                  <c:v>794.55</c:v>
                </c:pt>
                <c:pt idx="2">
                  <c:v>785.45</c:v>
                </c:pt>
                <c:pt idx="3">
                  <c:v>756.25</c:v>
                </c:pt>
                <c:pt idx="4">
                  <c:v>735.3</c:v>
                </c:pt>
                <c:pt idx="5">
                  <c:v>770.5</c:v>
                </c:pt>
                <c:pt idx="6">
                  <c:v>763.2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C-6C4F-8BFE-61ED3E47C60A}"/>
            </c:ext>
          </c:extLst>
        </c:ser>
        <c:ser>
          <c:idx val="1"/>
          <c:order val="1"/>
          <c:tx>
            <c:strRef>
              <c:f>'Income groups'!$A$6</c:f>
              <c:strCache>
                <c:ptCount val="1"/>
                <c:pt idx="0">
                  <c:v>low income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'Income groups'!$B$6:$H$6</c:f>
              <c:numCache>
                <c:formatCode>General</c:formatCode>
                <c:ptCount val="7"/>
                <c:pt idx="0">
                  <c:v>77.8</c:v>
                </c:pt>
                <c:pt idx="1">
                  <c:v>90.3</c:v>
                </c:pt>
                <c:pt idx="2">
                  <c:v>100.4</c:v>
                </c:pt>
                <c:pt idx="3">
                  <c:v>126.1</c:v>
                </c:pt>
                <c:pt idx="4">
                  <c:v>151.65</c:v>
                </c:pt>
                <c:pt idx="5">
                  <c:v>117.05</c:v>
                </c:pt>
                <c:pt idx="6">
                  <c:v>130.4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C-6C4F-8BFE-61ED3E47C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Medium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groups'!$K$14</c:f>
              <c:strCache>
                <c:ptCount val="1"/>
                <c:pt idx="0">
                  <c:v>medium income 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groups'!$L$14:$R$14</c:f>
              <c:numCache>
                <c:formatCode>General</c:formatCode>
                <c:ptCount val="7"/>
                <c:pt idx="0">
                  <c:v>2899.35</c:v>
                </c:pt>
                <c:pt idx="1">
                  <c:v>2875</c:v>
                </c:pt>
                <c:pt idx="2">
                  <c:v>2824.45</c:v>
                </c:pt>
                <c:pt idx="3">
                  <c:v>2754.1</c:v>
                </c:pt>
                <c:pt idx="4">
                  <c:v>2657.8</c:v>
                </c:pt>
                <c:pt idx="5">
                  <c:v>2773.95</c:v>
                </c:pt>
                <c:pt idx="6">
                  <c:v>2752.75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3844-90C9-6606B43C11B5}"/>
            </c:ext>
          </c:extLst>
        </c:ser>
        <c:ser>
          <c:idx val="1"/>
          <c:order val="1"/>
          <c:tx>
            <c:strRef>
              <c:f>'Income groups'!$K$6</c:f>
              <c:strCache>
                <c:ptCount val="1"/>
                <c:pt idx="0">
                  <c:v>medium income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'Income groups'!$L$6:$R$6</c:f>
              <c:numCache>
                <c:formatCode>General</c:formatCode>
                <c:ptCount val="7"/>
                <c:pt idx="0">
                  <c:v>488.7</c:v>
                </c:pt>
                <c:pt idx="1">
                  <c:v>543.75</c:v>
                </c:pt>
                <c:pt idx="2">
                  <c:v>574.5</c:v>
                </c:pt>
                <c:pt idx="3">
                  <c:v>664</c:v>
                </c:pt>
                <c:pt idx="4">
                  <c:v>750.55</c:v>
                </c:pt>
                <c:pt idx="5">
                  <c:v>619.79999999999995</c:v>
                </c:pt>
                <c:pt idx="6">
                  <c:v>648.4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3844-90C9-6606B43C1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3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groups'!$T$14</c:f>
              <c:strCache>
                <c:ptCount val="1"/>
                <c:pt idx="0">
                  <c:v>high income 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groups'!$U$14:$AA$14</c:f>
              <c:numCache>
                <c:formatCode>General</c:formatCode>
                <c:ptCount val="7"/>
                <c:pt idx="0">
                  <c:v>776.4</c:v>
                </c:pt>
                <c:pt idx="1">
                  <c:v>749.8</c:v>
                </c:pt>
                <c:pt idx="2">
                  <c:v>765.05</c:v>
                </c:pt>
                <c:pt idx="3">
                  <c:v>733.9</c:v>
                </c:pt>
                <c:pt idx="4">
                  <c:v>725.75</c:v>
                </c:pt>
                <c:pt idx="5">
                  <c:v>759.1</c:v>
                </c:pt>
                <c:pt idx="6">
                  <c:v>747.6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7-0E47-9240-4C9F4C176069}"/>
            </c:ext>
          </c:extLst>
        </c:ser>
        <c:ser>
          <c:idx val="1"/>
          <c:order val="1"/>
          <c:tx>
            <c:strRef>
              <c:f>'Income groups'!$T$6</c:f>
              <c:strCache>
                <c:ptCount val="1"/>
                <c:pt idx="0">
                  <c:v>high income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'Income groups'!$U$6:$AA$6</c:f>
              <c:numCache>
                <c:formatCode>General</c:formatCode>
                <c:ptCount val="7"/>
                <c:pt idx="0">
                  <c:v>257.05</c:v>
                </c:pt>
                <c:pt idx="1">
                  <c:v>276.60000000000002</c:v>
                </c:pt>
                <c:pt idx="2">
                  <c:v>280.14999999999998</c:v>
                </c:pt>
                <c:pt idx="3">
                  <c:v>295.64999999999998</c:v>
                </c:pt>
                <c:pt idx="4">
                  <c:v>308.95</c:v>
                </c:pt>
                <c:pt idx="5">
                  <c:v>289.60000000000002</c:v>
                </c:pt>
                <c:pt idx="6">
                  <c:v>287.64999999999998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7-0E47-9240-4C9F4C176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 passengers per</a:t>
            </a:r>
            <a:r>
              <a:rPr lang="en-GB" baseline="0"/>
              <a:t> Income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2"/>
          <c:order val="0"/>
          <c:tx>
            <c:strRef>
              <c:f>'Income groups'!$A$14</c:f>
              <c:strCache>
                <c:ptCount val="1"/>
                <c:pt idx="0">
                  <c:v>low income air</c:v>
                </c:pt>
              </c:strCache>
            </c:strRef>
          </c:tx>
          <c:spPr>
            <a:ln w="31750" cap="rnd">
              <a:solidFill>
                <a:srgbClr val="9E480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groups'!$B$14:$H$14</c:f>
              <c:numCache>
                <c:formatCode>General</c:formatCode>
                <c:ptCount val="7"/>
                <c:pt idx="0">
                  <c:v>801.1</c:v>
                </c:pt>
                <c:pt idx="1">
                  <c:v>794.55</c:v>
                </c:pt>
                <c:pt idx="2">
                  <c:v>785.45</c:v>
                </c:pt>
                <c:pt idx="3">
                  <c:v>756.25</c:v>
                </c:pt>
                <c:pt idx="4">
                  <c:v>735.3</c:v>
                </c:pt>
                <c:pt idx="5">
                  <c:v>770.5</c:v>
                </c:pt>
                <c:pt idx="6">
                  <c:v>763.2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9-F44E-801D-4458178D0BD9}"/>
            </c:ext>
          </c:extLst>
        </c:ser>
        <c:ser>
          <c:idx val="4"/>
          <c:order val="1"/>
          <c:tx>
            <c:strRef>
              <c:f>'Income groups'!$K$14</c:f>
              <c:strCache>
                <c:ptCount val="1"/>
                <c:pt idx="0">
                  <c:v>medium income air</c:v>
                </c:pt>
              </c:strCache>
            </c:strRef>
          </c:tx>
          <c:spPr>
            <a:ln w="31750" cap="rnd">
              <a:solidFill>
                <a:srgbClr val="99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groups'!$L$14:$R$14</c:f>
              <c:numCache>
                <c:formatCode>General</c:formatCode>
                <c:ptCount val="7"/>
                <c:pt idx="0">
                  <c:v>2899.35</c:v>
                </c:pt>
                <c:pt idx="1">
                  <c:v>2875</c:v>
                </c:pt>
                <c:pt idx="2">
                  <c:v>2824.45</c:v>
                </c:pt>
                <c:pt idx="3">
                  <c:v>2754.1</c:v>
                </c:pt>
                <c:pt idx="4">
                  <c:v>2657.8</c:v>
                </c:pt>
                <c:pt idx="5">
                  <c:v>2773.95</c:v>
                </c:pt>
                <c:pt idx="6">
                  <c:v>2752.75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9-F44E-801D-4458178D0BD9}"/>
            </c:ext>
          </c:extLst>
        </c:ser>
        <c:ser>
          <c:idx val="0"/>
          <c:order val="2"/>
          <c:tx>
            <c:strRef>
              <c:f>'Income groups'!$T$14</c:f>
              <c:strCache>
                <c:ptCount val="1"/>
                <c:pt idx="0">
                  <c:v>high income air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groups'!$U$14:$AA$14</c:f>
              <c:numCache>
                <c:formatCode>General</c:formatCode>
                <c:ptCount val="7"/>
                <c:pt idx="0">
                  <c:v>776.4</c:v>
                </c:pt>
                <c:pt idx="1">
                  <c:v>749.8</c:v>
                </c:pt>
                <c:pt idx="2">
                  <c:v>765.05</c:v>
                </c:pt>
                <c:pt idx="3">
                  <c:v>733.9</c:v>
                </c:pt>
                <c:pt idx="4">
                  <c:v>725.75</c:v>
                </c:pt>
                <c:pt idx="5">
                  <c:v>759.1</c:v>
                </c:pt>
                <c:pt idx="6">
                  <c:v>747.6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9-F44E-801D-4458178D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62748827744847"/>
          <c:y val="8.3959731543624155E-2"/>
          <c:w val="0.78349708042112709"/>
          <c:h val="7.2126336556923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air ticket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0455675315611671"/>
          <c:y val="0.13773519163763065"/>
          <c:w val="0.87231781396623853"/>
          <c:h val="0.66410848034239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&amp; Time'!$B$11</c:f>
              <c:strCache>
                <c:ptCount val="1"/>
                <c:pt idx="0">
                  <c:v>reference situation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130-3742-86EB-470E4FCC540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Time'!$B$32</c:f>
              <c:numCache>
                <c:formatCode>General</c:formatCode>
                <c:ptCount val="1"/>
                <c:pt idx="0">
                  <c:v>103.714242465596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'Price &amp; Time'!#REF!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5B-1D44-ABCD-4E559C5FF3F0}"/>
            </c:ext>
          </c:extLst>
        </c:ser>
        <c:ser>
          <c:idx val="1"/>
          <c:order val="1"/>
          <c:tx>
            <c:strRef>
              <c:f>[2]Average!$A$1</c:f>
              <c:strCache>
                <c:ptCount val="1"/>
                <c:pt idx="0">
                  <c:v>ct emissions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Time'!$C$32</c:f>
              <c:numCache>
                <c:formatCode>General</c:formatCode>
                <c:ptCount val="1"/>
                <c:pt idx="0">
                  <c:v>110.06645200666699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B-1D44-ABCD-4E559C5FF3F0}"/>
            </c:ext>
          </c:extLst>
        </c:ser>
        <c:ser>
          <c:idx val="2"/>
          <c:order val="2"/>
          <c:tx>
            <c:strRef>
              <c:f>[3]Average!$A$1</c:f>
              <c:strCache>
                <c:ptCount val="1"/>
                <c:pt idx="0">
                  <c:v>ct fuel 67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Time'!$D$32</c:f>
              <c:numCache>
                <c:formatCode>General</c:formatCode>
                <c:ptCount val="1"/>
                <c:pt idx="0">
                  <c:v>113.09455257131204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B-1D44-ABCD-4E559C5FF3F0}"/>
            </c:ext>
          </c:extLst>
        </c:ser>
        <c:ser>
          <c:idx val="3"/>
          <c:order val="3"/>
          <c:tx>
            <c:strRef>
              <c:f>[4]Average!$A$1</c:f>
              <c:strCache>
                <c:ptCount val="1"/>
                <c:pt idx="0">
                  <c:v>ct fuel 131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Time'!$E$32</c:f>
              <c:numCache>
                <c:formatCode>General</c:formatCode>
                <c:ptCount val="1"/>
                <c:pt idx="0">
                  <c:v>122.58320622914212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B-1D44-ABCD-4E559C5FF3F0}"/>
            </c:ext>
          </c:extLst>
        </c:ser>
        <c:ser>
          <c:idx val="4"/>
          <c:order val="4"/>
          <c:tx>
            <c:strRef>
              <c:f>[5]Average!$A$1</c:f>
              <c:strCache>
                <c:ptCount val="1"/>
                <c:pt idx="0">
                  <c:v>ct fuel 198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Time'!$F$32</c:f>
              <c:numCache>
                <c:formatCode>General</c:formatCode>
                <c:ptCount val="1"/>
                <c:pt idx="0">
                  <c:v>131.98237285837558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B-1D44-ABCD-4E559C5FF3F0}"/>
            </c:ext>
          </c:extLst>
        </c:ser>
        <c:ser>
          <c:idx val="5"/>
          <c:order val="5"/>
          <c:tx>
            <c:strRef>
              <c:f>[6]Average!$A$1</c:f>
              <c:strCache>
                <c:ptCount val="1"/>
                <c:pt idx="0">
                  <c:v>ct flat ticket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Time'!$G$32</c:f>
              <c:numCache>
                <c:formatCode>General</c:formatCode>
                <c:ptCount val="1"/>
                <c:pt idx="0">
                  <c:v>113.8786619348286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B-1D44-ABCD-4E559C5FF3F0}"/>
            </c:ext>
          </c:extLst>
        </c:ser>
        <c:ser>
          <c:idx val="6"/>
          <c:order val="6"/>
          <c:tx>
            <c:strRef>
              <c:f>[7]Average!$A$1</c:f>
              <c:strCache>
                <c:ptCount val="1"/>
                <c:pt idx="0">
                  <c:v>ct distance ticket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'Price &amp; Time'!$H$32</c:f>
              <c:numCache>
                <c:formatCode>General</c:formatCode>
                <c:ptCount val="1"/>
                <c:pt idx="0">
                  <c:v>114.88215887187418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B-1D44-ABCD-4E559C5FF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0823423"/>
        <c:axId val="1490541919"/>
      </c:barChart>
      <c:catAx>
        <c:axId val="14908234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Carbon tax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1490541919"/>
        <c:crosses val="autoZero"/>
        <c:auto val="1"/>
        <c:lblAlgn val="ctr"/>
        <c:lblOffset val="100"/>
        <c:noMultiLvlLbl val="0"/>
      </c:catAx>
      <c:valAx>
        <c:axId val="14905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Price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08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42599225082678"/>
          <c:y val="0.86885754867060738"/>
          <c:w val="0.8638135695585144"/>
          <c:h val="7.5385370562102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passengers per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3"/>
          <c:order val="0"/>
          <c:tx>
            <c:strRef>
              <c:f>'Income groups'!$A$6</c:f>
              <c:strCache>
                <c:ptCount val="1"/>
                <c:pt idx="0">
                  <c:v>low income train</c:v>
                </c:pt>
              </c:strCache>
            </c:strRef>
          </c:tx>
          <c:spPr>
            <a:ln w="31750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'Income groups'!$B$5:$H$5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groups'!$B$6:$H$6</c:f>
              <c:numCache>
                <c:formatCode>General</c:formatCode>
                <c:ptCount val="7"/>
                <c:pt idx="0">
                  <c:v>77.8</c:v>
                </c:pt>
                <c:pt idx="1">
                  <c:v>90.3</c:v>
                </c:pt>
                <c:pt idx="2">
                  <c:v>100.4</c:v>
                </c:pt>
                <c:pt idx="3">
                  <c:v>126.1</c:v>
                </c:pt>
                <c:pt idx="4">
                  <c:v>151.65</c:v>
                </c:pt>
                <c:pt idx="5">
                  <c:v>117.05</c:v>
                </c:pt>
                <c:pt idx="6">
                  <c:v>130.4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F-744C-BB40-B645F7264EE4}"/>
            </c:ext>
          </c:extLst>
        </c:ser>
        <c:ser>
          <c:idx val="5"/>
          <c:order val="1"/>
          <c:tx>
            <c:strRef>
              <c:f>'Income groups'!$K$6</c:f>
              <c:strCache>
                <c:ptCount val="1"/>
                <c:pt idx="0">
                  <c:v>medium income train</c:v>
                </c:pt>
              </c:strCache>
            </c:strRef>
          </c:tx>
          <c:spPr>
            <a:ln w="31750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'Income groups'!$B$5:$H$5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groups'!$L$6:$R$6</c:f>
              <c:numCache>
                <c:formatCode>General</c:formatCode>
                <c:ptCount val="7"/>
                <c:pt idx="0">
                  <c:v>488.7</c:v>
                </c:pt>
                <c:pt idx="1">
                  <c:v>543.75</c:v>
                </c:pt>
                <c:pt idx="2">
                  <c:v>574.5</c:v>
                </c:pt>
                <c:pt idx="3">
                  <c:v>664</c:v>
                </c:pt>
                <c:pt idx="4">
                  <c:v>750.55</c:v>
                </c:pt>
                <c:pt idx="5">
                  <c:v>619.79999999999995</c:v>
                </c:pt>
                <c:pt idx="6">
                  <c:v>648.4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F-744C-BB40-B645F726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81040143"/>
        <c:axId val="305914959"/>
      </c:lineChart>
      <c:lineChart>
        <c:grouping val="standard"/>
        <c:varyColors val="0"/>
        <c:ser>
          <c:idx val="1"/>
          <c:order val="2"/>
          <c:tx>
            <c:strRef>
              <c:f>'Income groups'!$T$6</c:f>
              <c:strCache>
                <c:ptCount val="1"/>
                <c:pt idx="0">
                  <c:v>high income train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'Income groups'!$U$6:$AA$6</c:f>
              <c:numCache>
                <c:formatCode>General</c:formatCode>
                <c:ptCount val="7"/>
                <c:pt idx="0">
                  <c:v>257.05</c:v>
                </c:pt>
                <c:pt idx="1">
                  <c:v>276.60000000000002</c:v>
                </c:pt>
                <c:pt idx="2">
                  <c:v>280.14999999999998</c:v>
                </c:pt>
                <c:pt idx="3">
                  <c:v>295.64999999999998</c:v>
                </c:pt>
                <c:pt idx="4">
                  <c:v>308.95</c:v>
                </c:pt>
                <c:pt idx="5">
                  <c:v>289.60000000000002</c:v>
                </c:pt>
                <c:pt idx="6">
                  <c:v>287.64999999999998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F-744C-BB40-B645F726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21436943"/>
        <c:axId val="32182903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valAx>
        <c:axId val="321829039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21436943"/>
        <c:crosses val="max"/>
        <c:crossBetween val="between"/>
      </c:valAx>
      <c:catAx>
        <c:axId val="321436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321829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554568452717316E-2"/>
          <c:y val="8.3959635838456489E-2"/>
          <c:w val="0.79976263916897639"/>
          <c:h val="7.2126336556923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and Modal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2"/>
          <c:order val="0"/>
          <c:tx>
            <c:strRef>
              <c:f>'Income groups'!$A$14</c:f>
              <c:strCache>
                <c:ptCount val="1"/>
                <c:pt idx="0">
                  <c:v>low income air</c:v>
                </c:pt>
              </c:strCache>
            </c:strRef>
          </c:tx>
          <c:spPr>
            <a:ln w="34925" cap="rnd">
              <a:solidFill>
                <a:srgbClr val="9E480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groups'!$B$14:$H$14</c:f>
              <c:numCache>
                <c:formatCode>General</c:formatCode>
                <c:ptCount val="7"/>
                <c:pt idx="0">
                  <c:v>801.1</c:v>
                </c:pt>
                <c:pt idx="1">
                  <c:v>794.55</c:v>
                </c:pt>
                <c:pt idx="2">
                  <c:v>785.45</c:v>
                </c:pt>
                <c:pt idx="3">
                  <c:v>756.25</c:v>
                </c:pt>
                <c:pt idx="4">
                  <c:v>735.3</c:v>
                </c:pt>
                <c:pt idx="5">
                  <c:v>770.5</c:v>
                </c:pt>
                <c:pt idx="6">
                  <c:v>763.2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43-694D-B854-621857344A50}"/>
            </c:ext>
          </c:extLst>
        </c:ser>
        <c:ser>
          <c:idx val="3"/>
          <c:order val="1"/>
          <c:tx>
            <c:strRef>
              <c:f>'Income groups'!$A$6</c:f>
              <c:strCache>
                <c:ptCount val="1"/>
                <c:pt idx="0">
                  <c:v>low income train</c:v>
                </c:pt>
              </c:strCache>
            </c:strRef>
          </c:tx>
          <c:spPr>
            <a:ln w="34925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'Income groups'!$B$6:$H$6</c:f>
              <c:numCache>
                <c:formatCode>General</c:formatCode>
                <c:ptCount val="7"/>
                <c:pt idx="0">
                  <c:v>77.8</c:v>
                </c:pt>
                <c:pt idx="1">
                  <c:v>90.3</c:v>
                </c:pt>
                <c:pt idx="2">
                  <c:v>100.4</c:v>
                </c:pt>
                <c:pt idx="3">
                  <c:v>126.1</c:v>
                </c:pt>
                <c:pt idx="4">
                  <c:v>151.65</c:v>
                </c:pt>
                <c:pt idx="5">
                  <c:v>117.05</c:v>
                </c:pt>
                <c:pt idx="6">
                  <c:v>130.4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43-694D-B854-621857344A50}"/>
            </c:ext>
          </c:extLst>
        </c:ser>
        <c:ser>
          <c:idx val="4"/>
          <c:order val="2"/>
          <c:tx>
            <c:strRef>
              <c:f>'Income groups'!$K$14</c:f>
              <c:strCache>
                <c:ptCount val="1"/>
                <c:pt idx="0">
                  <c:v>medium income air</c:v>
                </c:pt>
              </c:strCache>
            </c:strRef>
          </c:tx>
          <c:spPr>
            <a:ln w="31750" cap="rnd">
              <a:solidFill>
                <a:srgbClr val="99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2F14DA1-B448-A645-A7B9-0FEEEDF46D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43-694D-B854-621857344A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43-694D-B854-621857344A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FE9561-E67A-AD41-9E66-0D206AF2D0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3-694D-B854-621857344A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C6FCE0-BF6D-4543-9995-C9604AF501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3-694D-B854-621857344A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F1706A-1C41-D240-B052-F26F8885A3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3-694D-B854-621857344A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DAE554-9DA9-194F-952A-9EBA5DB3D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3-694D-B854-621857344A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FA2A69-7BDA-5041-87B9-863F01B683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3-694D-B854-621857344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groups'!$L$14:$R$14</c:f>
              <c:numCache>
                <c:formatCode>General</c:formatCode>
                <c:ptCount val="7"/>
                <c:pt idx="0">
                  <c:v>2899.35</c:v>
                </c:pt>
                <c:pt idx="1">
                  <c:v>2875</c:v>
                </c:pt>
                <c:pt idx="2">
                  <c:v>2824.45</c:v>
                </c:pt>
                <c:pt idx="3">
                  <c:v>2754.1</c:v>
                </c:pt>
                <c:pt idx="4">
                  <c:v>2657.8</c:v>
                </c:pt>
                <c:pt idx="5">
                  <c:v>2773.95</c:v>
                </c:pt>
                <c:pt idx="6">
                  <c:v>2752.75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'Income groups'!$L$15:$R$15</c15:f>
                <c15:dlblRangeCache>
                  <c:ptCount val="7"/>
                  <c:pt idx="0">
                    <c:v>0.00%</c:v>
                  </c:pt>
                  <c:pt idx="1">
                    <c:v>-0.84%</c:v>
                  </c:pt>
                  <c:pt idx="2">
                    <c:v>-2.58%</c:v>
                  </c:pt>
                  <c:pt idx="3">
                    <c:v>-5.01%</c:v>
                  </c:pt>
                  <c:pt idx="4">
                    <c:v>-8.33%</c:v>
                  </c:pt>
                  <c:pt idx="5">
                    <c:v>-4.33%</c:v>
                  </c:pt>
                  <c:pt idx="6">
                    <c:v>-5.06%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243-694D-B854-621857344A50}"/>
            </c:ext>
          </c:extLst>
        </c:ser>
        <c:ser>
          <c:idx val="5"/>
          <c:order val="3"/>
          <c:tx>
            <c:strRef>
              <c:f>'Income groups'!$K$6</c:f>
              <c:strCache>
                <c:ptCount val="1"/>
                <c:pt idx="0">
                  <c:v>medium income train</c:v>
                </c:pt>
              </c:strCache>
            </c:strRef>
          </c:tx>
          <c:spPr>
            <a:ln w="31750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'Income groups'!$L$6:$R$6</c:f>
              <c:numCache>
                <c:formatCode>General</c:formatCode>
                <c:ptCount val="7"/>
                <c:pt idx="0">
                  <c:v>488.7</c:v>
                </c:pt>
                <c:pt idx="1">
                  <c:v>543.75</c:v>
                </c:pt>
                <c:pt idx="2">
                  <c:v>574.5</c:v>
                </c:pt>
                <c:pt idx="3">
                  <c:v>664</c:v>
                </c:pt>
                <c:pt idx="4">
                  <c:v>750.55</c:v>
                </c:pt>
                <c:pt idx="5">
                  <c:v>619.79999999999995</c:v>
                </c:pt>
                <c:pt idx="6">
                  <c:v>648.4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43-694D-B854-621857344A50}"/>
            </c:ext>
          </c:extLst>
        </c:ser>
        <c:ser>
          <c:idx val="0"/>
          <c:order val="4"/>
          <c:tx>
            <c:strRef>
              <c:f>'Income groups'!$T$14</c:f>
              <c:strCache>
                <c:ptCount val="1"/>
                <c:pt idx="0">
                  <c:v>high income air</c:v>
                </c:pt>
              </c:strCache>
            </c:strRef>
          </c:tx>
          <c:spPr>
            <a:ln w="31750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groups'!$U$14:$AA$14</c:f>
              <c:numCache>
                <c:formatCode>General</c:formatCode>
                <c:ptCount val="7"/>
                <c:pt idx="0">
                  <c:v>776.4</c:v>
                </c:pt>
                <c:pt idx="1">
                  <c:v>749.8</c:v>
                </c:pt>
                <c:pt idx="2">
                  <c:v>765.05</c:v>
                </c:pt>
                <c:pt idx="3">
                  <c:v>733.9</c:v>
                </c:pt>
                <c:pt idx="4">
                  <c:v>725.75</c:v>
                </c:pt>
                <c:pt idx="5">
                  <c:v>759.1</c:v>
                </c:pt>
                <c:pt idx="6">
                  <c:v>747.6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43-694D-B854-621857344A50}"/>
            </c:ext>
          </c:extLst>
        </c:ser>
        <c:ser>
          <c:idx val="1"/>
          <c:order val="5"/>
          <c:tx>
            <c:strRef>
              <c:f>'Income groups'!$T$6</c:f>
              <c:strCache>
                <c:ptCount val="1"/>
                <c:pt idx="0">
                  <c:v>high income train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'Income groups'!$U$6:$AA$6</c:f>
              <c:numCache>
                <c:formatCode>General</c:formatCode>
                <c:ptCount val="7"/>
                <c:pt idx="0">
                  <c:v>257.05</c:v>
                </c:pt>
                <c:pt idx="1">
                  <c:v>276.60000000000002</c:v>
                </c:pt>
                <c:pt idx="2">
                  <c:v>280.14999999999998</c:v>
                </c:pt>
                <c:pt idx="3">
                  <c:v>295.64999999999998</c:v>
                </c:pt>
                <c:pt idx="4">
                  <c:v>308.95</c:v>
                </c:pt>
                <c:pt idx="5">
                  <c:v>289.60000000000002</c:v>
                </c:pt>
                <c:pt idx="6">
                  <c:v>287.64999999999998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243-694D-B854-621857344A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passenger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8686268370878"/>
          <c:y val="7.2539394984685146E-2"/>
          <c:w val="0.83006864075199061"/>
          <c:h val="5.61379093784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and Modal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2"/>
          <c:order val="0"/>
          <c:tx>
            <c:strRef>
              <c:f>'Income groups'!$A$14</c:f>
              <c:strCache>
                <c:ptCount val="1"/>
                <c:pt idx="0">
                  <c:v>low income air</c:v>
                </c:pt>
              </c:strCache>
            </c:strRef>
          </c:tx>
          <c:spPr>
            <a:ln w="34925" cap="rnd">
              <a:solidFill>
                <a:srgbClr val="9E480E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8B280B3-247F-044F-A39B-CFAC69544A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E782-3E43-A235-0960EF1D52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791681-B3AB-2342-89B9-1320340E2C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82-3E43-A235-0960EF1D52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42122D-927C-F345-9D6E-2CFD9C422B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82-3E43-A235-0960EF1D52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56CA4B-6677-B749-AD7E-46440FFB79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82-3E43-A235-0960EF1D52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A70FF1-BC67-1548-9846-378C257452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82-3E43-A235-0960EF1D52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A1E349-0E11-494D-B7DD-B083B116F5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82-3E43-A235-0960EF1D52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128E68-B5A1-0642-B637-3B27E3540D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82-3E43-A235-0960EF1D5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groups'!$B$14:$H$14</c:f>
              <c:numCache>
                <c:formatCode>General</c:formatCode>
                <c:ptCount val="7"/>
                <c:pt idx="0">
                  <c:v>801.1</c:v>
                </c:pt>
                <c:pt idx="1">
                  <c:v>794.55</c:v>
                </c:pt>
                <c:pt idx="2">
                  <c:v>785.45</c:v>
                </c:pt>
                <c:pt idx="3">
                  <c:v>756.25</c:v>
                </c:pt>
                <c:pt idx="4">
                  <c:v>735.3</c:v>
                </c:pt>
                <c:pt idx="5">
                  <c:v>770.5</c:v>
                </c:pt>
                <c:pt idx="6">
                  <c:v>763.2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'Income groups'!$B$15:$H$15</c15:f>
                <c15:dlblRangeCache>
                  <c:ptCount val="7"/>
                  <c:pt idx="0">
                    <c:v>0.00%</c:v>
                  </c:pt>
                  <c:pt idx="1">
                    <c:v>-0.82%</c:v>
                  </c:pt>
                  <c:pt idx="2">
                    <c:v>-1.95%</c:v>
                  </c:pt>
                  <c:pt idx="3">
                    <c:v>-5.60%</c:v>
                  </c:pt>
                  <c:pt idx="4">
                    <c:v>-8.21%</c:v>
                  </c:pt>
                  <c:pt idx="5">
                    <c:v>-3.82%</c:v>
                  </c:pt>
                  <c:pt idx="6">
                    <c:v>-4.73%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782-3E43-A235-0960EF1D52A9}"/>
            </c:ext>
          </c:extLst>
        </c:ser>
        <c:ser>
          <c:idx val="3"/>
          <c:order val="1"/>
          <c:tx>
            <c:strRef>
              <c:f>'Income groups'!$A$6</c:f>
              <c:strCache>
                <c:ptCount val="1"/>
                <c:pt idx="0">
                  <c:v>low income train</c:v>
                </c:pt>
              </c:strCache>
            </c:strRef>
          </c:tx>
          <c:spPr>
            <a:ln w="34925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B999A59-28C6-1D42-82A9-3016FADF4A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82-3E43-A235-0960EF1D52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1B97F6-7329-A44B-8896-C5288D35C0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82-3E43-A235-0960EF1D52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E4C1B5-0E40-DF49-A4E5-5D0F5DF8B5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82-3E43-A235-0960EF1D52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FBC016-14E1-4541-B6C5-970A3050A7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82-3E43-A235-0960EF1D52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530D00-318E-074C-B1B8-9C22A3E3E5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82-3E43-A235-0960EF1D52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980922-02D2-1B4A-AD84-A2536F6536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82-3E43-A235-0960EF1D52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565403-A576-C541-85FD-88A0D971CD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82-3E43-A235-0960EF1D5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'Income groups'!$B$6:$H$6</c:f>
              <c:numCache>
                <c:formatCode>General</c:formatCode>
                <c:ptCount val="7"/>
                <c:pt idx="0">
                  <c:v>77.8</c:v>
                </c:pt>
                <c:pt idx="1">
                  <c:v>90.3</c:v>
                </c:pt>
                <c:pt idx="2">
                  <c:v>100.4</c:v>
                </c:pt>
                <c:pt idx="3">
                  <c:v>126.1</c:v>
                </c:pt>
                <c:pt idx="4">
                  <c:v>151.65</c:v>
                </c:pt>
                <c:pt idx="5">
                  <c:v>117.05</c:v>
                </c:pt>
                <c:pt idx="6">
                  <c:v>130.4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'Income groups'!$B$7:$H$7</c15:f>
                <c15:dlblRangeCache>
                  <c:ptCount val="7"/>
                  <c:pt idx="0">
                    <c:v>0.00%</c:v>
                  </c:pt>
                  <c:pt idx="1">
                    <c:v>16.07%</c:v>
                  </c:pt>
                  <c:pt idx="2">
                    <c:v>29.05%</c:v>
                  </c:pt>
                  <c:pt idx="3">
                    <c:v>62.08%</c:v>
                  </c:pt>
                  <c:pt idx="4">
                    <c:v>94.92%</c:v>
                  </c:pt>
                  <c:pt idx="5">
                    <c:v>50.45%</c:v>
                  </c:pt>
                  <c:pt idx="6">
                    <c:v>67.61%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782-3E43-A235-0960EF1D52A9}"/>
            </c:ext>
          </c:extLst>
        </c:ser>
        <c:ser>
          <c:idx val="5"/>
          <c:order val="2"/>
          <c:tx>
            <c:strRef>
              <c:f>'Income groups'!$K$6</c:f>
              <c:strCache>
                <c:ptCount val="1"/>
                <c:pt idx="0">
                  <c:v>medium income train</c:v>
                </c:pt>
              </c:strCache>
            </c:strRef>
          </c:tx>
          <c:spPr>
            <a:ln w="31750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1AD7897-0C84-B945-ABC1-980CE4CCEA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782-3E43-A235-0960EF1D52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380596-C814-2A49-A570-6019B630EE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82-3E43-A235-0960EF1D52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2BECBB-F777-F14C-8CC0-6773BCA96B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82-3E43-A235-0960EF1D52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91A015-6DE8-FA43-807F-78987323B3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82-3E43-A235-0960EF1D52A9}"/>
                </c:ext>
              </c:extLst>
            </c:dLbl>
            <c:dLbl>
              <c:idx val="4"/>
              <c:layout>
                <c:manualLayout>
                  <c:x val="-5.645974310632635E-2"/>
                  <c:y val="-5.3416672412680763E-2"/>
                </c:manualLayout>
              </c:layout>
              <c:tx>
                <c:rich>
                  <a:bodyPr/>
                  <a:lstStyle/>
                  <a:p>
                    <a:fld id="{47C50CDF-7B54-6543-946F-D5FE6C6E58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782-3E43-A235-0960EF1D52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B10C2E-06A6-7B47-9A20-04D0AFEEF5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82-3E43-A235-0960EF1D52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8E502E-4A4F-6643-B188-0527149C85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82-3E43-A235-0960EF1D5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'Income groups'!$L$6:$R$6</c:f>
              <c:numCache>
                <c:formatCode>General</c:formatCode>
                <c:ptCount val="7"/>
                <c:pt idx="0">
                  <c:v>488.7</c:v>
                </c:pt>
                <c:pt idx="1">
                  <c:v>543.75</c:v>
                </c:pt>
                <c:pt idx="2">
                  <c:v>574.5</c:v>
                </c:pt>
                <c:pt idx="3">
                  <c:v>664</c:v>
                </c:pt>
                <c:pt idx="4">
                  <c:v>750.55</c:v>
                </c:pt>
                <c:pt idx="5">
                  <c:v>619.79999999999995</c:v>
                </c:pt>
                <c:pt idx="6">
                  <c:v>648.4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'Income groups'!$L$7:$R$7</c15:f>
                <c15:dlblRangeCache>
                  <c:ptCount val="7"/>
                  <c:pt idx="0">
                    <c:v>0.00%</c:v>
                  </c:pt>
                  <c:pt idx="1">
                    <c:v>11.26%</c:v>
                  </c:pt>
                  <c:pt idx="2">
                    <c:v>17.56%</c:v>
                  </c:pt>
                  <c:pt idx="3">
                    <c:v>35.87%</c:v>
                  </c:pt>
                  <c:pt idx="4">
                    <c:v>53.58%</c:v>
                  </c:pt>
                  <c:pt idx="5">
                    <c:v>26.83%</c:v>
                  </c:pt>
                  <c:pt idx="6">
                    <c:v>32.68%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E782-3E43-A235-0960EF1D52A9}"/>
            </c:ext>
          </c:extLst>
        </c:ser>
        <c:ser>
          <c:idx val="0"/>
          <c:order val="3"/>
          <c:tx>
            <c:strRef>
              <c:f>'Income groups'!$T$14</c:f>
              <c:strCache>
                <c:ptCount val="1"/>
                <c:pt idx="0">
                  <c:v>high income air</c:v>
                </c:pt>
              </c:strCache>
            </c:strRef>
          </c:tx>
          <c:spPr>
            <a:ln w="31750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E7BEC94-A5A1-C740-87EE-F07F8DB251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E782-3E43-A235-0960EF1D52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58C766-A73D-B245-B173-2705BE1E71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82-3E43-A235-0960EF1D52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07ACA5-1B9E-8049-82DC-35789C8ABF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82-3E43-A235-0960EF1D52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1D0C5D-79A9-EB4A-AF71-D8CF8E8E41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82-3E43-A235-0960EF1D52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641A29-3E9A-E84F-A704-FEE6097A74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82-3E43-A235-0960EF1D52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50BB1B-51A9-DA45-9599-AAD233F92E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82-3E43-A235-0960EF1D52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E9152E-D5E2-A041-8E3D-FCFE202036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82-3E43-A235-0960EF1D5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'Income groups'!$U$14:$AA$14</c:f>
              <c:numCache>
                <c:formatCode>General</c:formatCode>
                <c:ptCount val="7"/>
                <c:pt idx="0">
                  <c:v>776.4</c:v>
                </c:pt>
                <c:pt idx="1">
                  <c:v>749.8</c:v>
                </c:pt>
                <c:pt idx="2">
                  <c:v>765.05</c:v>
                </c:pt>
                <c:pt idx="3">
                  <c:v>733.9</c:v>
                </c:pt>
                <c:pt idx="4">
                  <c:v>725.75</c:v>
                </c:pt>
                <c:pt idx="5">
                  <c:v>759.1</c:v>
                </c:pt>
                <c:pt idx="6">
                  <c:v>747.6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'Income groups'!$U$15:$AA$15</c15:f>
                <c15:dlblRangeCache>
                  <c:ptCount val="7"/>
                  <c:pt idx="0">
                    <c:v>0%</c:v>
                  </c:pt>
                  <c:pt idx="1">
                    <c:v>-3.43%</c:v>
                  </c:pt>
                  <c:pt idx="2">
                    <c:v>-1.46%</c:v>
                  </c:pt>
                  <c:pt idx="3">
                    <c:v>-5.47%</c:v>
                  </c:pt>
                  <c:pt idx="4">
                    <c:v>-6.52%</c:v>
                  </c:pt>
                  <c:pt idx="5">
                    <c:v>-2.23%</c:v>
                  </c:pt>
                  <c:pt idx="6">
                    <c:v>-3.71%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E782-3E43-A235-0960EF1D52A9}"/>
            </c:ext>
          </c:extLst>
        </c:ser>
        <c:ser>
          <c:idx val="1"/>
          <c:order val="4"/>
          <c:tx>
            <c:strRef>
              <c:f>'Income groups'!$T$6</c:f>
              <c:strCache>
                <c:ptCount val="1"/>
                <c:pt idx="0">
                  <c:v>high income train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2651E28-562B-CC48-A53D-8551FBDDA3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82-3E43-A235-0960EF1D52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E9AADE-217B-8E46-8EE8-9AF672D84E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82-3E43-A235-0960EF1D52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9C4F3C-4032-8B45-B750-B7CA9B778F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82-3E43-A235-0960EF1D52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F2AB6B-23E3-9540-8B0F-6AB8077BD0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82-3E43-A235-0960EF1D52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DA4DB3-51C7-2449-A474-98A2F20A54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82-3E43-A235-0960EF1D52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CD523F-C503-BF47-9520-56D8B6D740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82-3E43-A235-0960EF1D52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8B080C-D60E-DC4D-818D-5768C76EE6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82-3E43-A235-0960EF1D5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'Income groups'!$U$6:$AA$6</c:f>
              <c:numCache>
                <c:formatCode>General</c:formatCode>
                <c:ptCount val="7"/>
                <c:pt idx="0">
                  <c:v>257.05</c:v>
                </c:pt>
                <c:pt idx="1">
                  <c:v>276.60000000000002</c:v>
                </c:pt>
                <c:pt idx="2">
                  <c:v>280.14999999999998</c:v>
                </c:pt>
                <c:pt idx="3">
                  <c:v>295.64999999999998</c:v>
                </c:pt>
                <c:pt idx="4">
                  <c:v>308.95</c:v>
                </c:pt>
                <c:pt idx="5">
                  <c:v>289.60000000000002</c:v>
                </c:pt>
                <c:pt idx="6">
                  <c:v>287.64999999999998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'Income groups'!$U$7:$AA$7</c15:f>
                <c15:dlblRangeCache>
                  <c:ptCount val="7"/>
                  <c:pt idx="0">
                    <c:v>0%</c:v>
                  </c:pt>
                  <c:pt idx="1">
                    <c:v>7.61%</c:v>
                  </c:pt>
                  <c:pt idx="2">
                    <c:v>8.99%</c:v>
                  </c:pt>
                  <c:pt idx="3">
                    <c:v>15.02%</c:v>
                  </c:pt>
                  <c:pt idx="4">
                    <c:v>20.19%</c:v>
                  </c:pt>
                  <c:pt idx="5">
                    <c:v>12.66%</c:v>
                  </c:pt>
                  <c:pt idx="6">
                    <c:v>11.90%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E782-3E43-A235-0960EF1D52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</a:t>
                </a:r>
                <a:r>
                  <a:rPr lang="en-GB"/>
                  <a:t>assenger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8686268370878"/>
          <c:y val="7.2539394984685146E-2"/>
          <c:w val="0.83006864075199061"/>
          <c:h val="5.61379093784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Low environmental awareness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'Env. Aware Groups'!$A$15</c:f>
              <c:strCache>
                <c:ptCount val="1"/>
                <c:pt idx="0">
                  <c:v>low 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'Env. Aware Groups'!$B$15:$H$15</c:f>
              <c:numCache>
                <c:formatCode>General</c:formatCode>
                <c:ptCount val="7"/>
                <c:pt idx="0">
                  <c:v>319.39999999999998</c:v>
                </c:pt>
                <c:pt idx="1">
                  <c:v>317.05</c:v>
                </c:pt>
                <c:pt idx="2">
                  <c:v>321.85000000000002</c:v>
                </c:pt>
                <c:pt idx="3">
                  <c:v>313.60000000000002</c:v>
                </c:pt>
                <c:pt idx="4">
                  <c:v>321.35000000000002</c:v>
                </c:pt>
                <c:pt idx="5">
                  <c:v>327.95</c:v>
                </c:pt>
                <c:pt idx="6">
                  <c:v>320.14999999999998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DF45-864D-B9346CDA7AD3}"/>
            </c:ext>
          </c:extLst>
        </c:ser>
        <c:ser>
          <c:idx val="1"/>
          <c:order val="1"/>
          <c:tx>
            <c:strRef>
              <c:f>'Env. Aware Groups'!$A$7</c:f>
              <c:strCache>
                <c:ptCount val="1"/>
                <c:pt idx="0">
                  <c:v>low train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'Env. Aware Groups'!$B$7:$H$7</c:f>
              <c:numCache>
                <c:formatCode>General</c:formatCode>
                <c:ptCount val="7"/>
                <c:pt idx="0">
                  <c:v>0.35</c:v>
                </c:pt>
                <c:pt idx="1">
                  <c:v>0.3</c:v>
                </c:pt>
                <c:pt idx="2">
                  <c:v>0.25</c:v>
                </c:pt>
                <c:pt idx="3">
                  <c:v>0.65</c:v>
                </c:pt>
                <c:pt idx="4">
                  <c:v>0.35</c:v>
                </c:pt>
                <c:pt idx="5">
                  <c:v>0.6</c:v>
                </c:pt>
                <c:pt idx="6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6-DF45-864D-B9346CDA7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97643719109668"/>
          <c:y val="0.11599964653112964"/>
          <c:w val="0.20614343152251707"/>
          <c:h val="6.5822122343753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medium environmental awareness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'Env. Aware Groups'!$K$15</c:f>
              <c:strCache>
                <c:ptCount val="1"/>
                <c:pt idx="0">
                  <c:v>medium 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'Env. Aware Groups'!$L$15:$R$15</c:f>
              <c:numCache>
                <c:formatCode>General</c:formatCode>
                <c:ptCount val="7"/>
                <c:pt idx="0">
                  <c:v>2139.65</c:v>
                </c:pt>
                <c:pt idx="1">
                  <c:v>2112.65</c:v>
                </c:pt>
                <c:pt idx="2">
                  <c:v>2101.8000000000002</c:v>
                </c:pt>
                <c:pt idx="3">
                  <c:v>2081.0500000000002</c:v>
                </c:pt>
                <c:pt idx="4">
                  <c:v>2074.25</c:v>
                </c:pt>
                <c:pt idx="5">
                  <c:v>2105.15</c:v>
                </c:pt>
                <c:pt idx="6">
                  <c:v>2076.1999999999998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8-9A4A-ADDB-6C48B059B1E0}"/>
            </c:ext>
          </c:extLst>
        </c:ser>
        <c:ser>
          <c:idx val="1"/>
          <c:order val="1"/>
          <c:tx>
            <c:strRef>
              <c:f>'Env. Aware Groups'!$K$7</c:f>
              <c:strCache>
                <c:ptCount val="1"/>
                <c:pt idx="0">
                  <c:v>medium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'Env. Aware Groups'!$L$7:$R$7</c:f>
              <c:numCache>
                <c:formatCode>General</c:formatCode>
                <c:ptCount val="7"/>
                <c:pt idx="0">
                  <c:v>61.55</c:v>
                </c:pt>
                <c:pt idx="1">
                  <c:v>67</c:v>
                </c:pt>
                <c:pt idx="2">
                  <c:v>80.75</c:v>
                </c:pt>
                <c:pt idx="3">
                  <c:v>92.4</c:v>
                </c:pt>
                <c:pt idx="4">
                  <c:v>108.55</c:v>
                </c:pt>
                <c:pt idx="5">
                  <c:v>88.75</c:v>
                </c:pt>
                <c:pt idx="6">
                  <c:v>102.35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8-9A4A-ADDB-6C48B059B1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High environmental awareness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444767297759933"/>
          <c:h val="0.65431738123381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'Env. Aware Groups'!$T$15</c:f>
              <c:strCache>
                <c:ptCount val="1"/>
                <c:pt idx="0">
                  <c:v>high 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'Env. Aware Groups'!$U$15:$AA$15</c:f>
              <c:numCache>
                <c:formatCode>General</c:formatCode>
                <c:ptCount val="7"/>
                <c:pt idx="0">
                  <c:v>2059.8000000000002</c:v>
                </c:pt>
                <c:pt idx="1">
                  <c:v>1989.65</c:v>
                </c:pt>
                <c:pt idx="2">
                  <c:v>1951.3</c:v>
                </c:pt>
                <c:pt idx="3">
                  <c:v>1849.6</c:v>
                </c:pt>
                <c:pt idx="4">
                  <c:v>1723.25</c:v>
                </c:pt>
                <c:pt idx="5">
                  <c:v>1870.45</c:v>
                </c:pt>
                <c:pt idx="6">
                  <c:v>1867.2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5-6245-B164-4BBA1454FDE8}"/>
            </c:ext>
          </c:extLst>
        </c:ser>
        <c:ser>
          <c:idx val="1"/>
          <c:order val="1"/>
          <c:tx>
            <c:strRef>
              <c:f>'Env. Aware Groups'!$T$7</c:f>
              <c:strCache>
                <c:ptCount val="1"/>
                <c:pt idx="0">
                  <c:v>high train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'Env. Aware Groups'!$U$7:$AA$7</c:f>
              <c:numCache>
                <c:formatCode>General</c:formatCode>
                <c:ptCount val="7"/>
                <c:pt idx="0">
                  <c:v>761.65</c:v>
                </c:pt>
                <c:pt idx="1">
                  <c:v>843.35</c:v>
                </c:pt>
                <c:pt idx="2">
                  <c:v>874.05</c:v>
                </c:pt>
                <c:pt idx="3">
                  <c:v>992.7</c:v>
                </c:pt>
                <c:pt idx="4">
                  <c:v>1102.25</c:v>
                </c:pt>
                <c:pt idx="5">
                  <c:v>937.1</c:v>
                </c:pt>
                <c:pt idx="6">
                  <c:v>963.55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5-6245-B164-4BBA1454FD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81040143"/>
        <c:axId val="305914959"/>
      </c:bar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Passengers (x 10,000)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Environmental Awareness and Modal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5338160282539962"/>
          <c:w val="0.79221528833744081"/>
          <c:h val="0.71157168620202116"/>
        </c:manualLayout>
      </c:layout>
      <c:lineChart>
        <c:grouping val="standard"/>
        <c:varyColors val="0"/>
        <c:ser>
          <c:idx val="2"/>
          <c:order val="0"/>
          <c:tx>
            <c:strRef>
              <c:f>'Env. Aware Groups'!$A$15</c:f>
              <c:strCache>
                <c:ptCount val="1"/>
                <c:pt idx="0">
                  <c:v>low air</c:v>
                </c:pt>
              </c:strCache>
            </c:strRef>
          </c:tx>
          <c:spPr>
            <a:ln w="34925" cap="rnd">
              <a:solidFill>
                <a:srgbClr val="8D070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'Env. Aware Groups'!$B$15:$H$15</c:f>
              <c:numCache>
                <c:formatCode>General</c:formatCode>
                <c:ptCount val="7"/>
                <c:pt idx="0">
                  <c:v>319.39999999999998</c:v>
                </c:pt>
                <c:pt idx="1">
                  <c:v>317.05</c:v>
                </c:pt>
                <c:pt idx="2">
                  <c:v>321.85000000000002</c:v>
                </c:pt>
                <c:pt idx="3">
                  <c:v>313.60000000000002</c:v>
                </c:pt>
                <c:pt idx="4">
                  <c:v>321.35000000000002</c:v>
                </c:pt>
                <c:pt idx="5">
                  <c:v>327.95</c:v>
                </c:pt>
                <c:pt idx="6">
                  <c:v>320.14999999999998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61-1D4E-8671-B1DF50C63AEB}"/>
            </c:ext>
          </c:extLst>
        </c:ser>
        <c:ser>
          <c:idx val="3"/>
          <c:order val="1"/>
          <c:tx>
            <c:strRef>
              <c:f>'Env. Aware Groups'!$A$7</c:f>
              <c:strCache>
                <c:ptCount val="1"/>
                <c:pt idx="0">
                  <c:v>low train</c:v>
                </c:pt>
              </c:strCache>
            </c:strRef>
          </c:tx>
          <c:spPr>
            <a:ln w="34925" cap="rnd">
              <a:solidFill>
                <a:srgbClr val="43682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'Env. Aware Groups'!$B$7:$H$7</c:f>
              <c:numCache>
                <c:formatCode>General</c:formatCode>
                <c:ptCount val="7"/>
                <c:pt idx="0">
                  <c:v>0.35</c:v>
                </c:pt>
                <c:pt idx="1">
                  <c:v>0.3</c:v>
                </c:pt>
                <c:pt idx="2">
                  <c:v>0.25</c:v>
                </c:pt>
                <c:pt idx="3">
                  <c:v>0.65</c:v>
                </c:pt>
                <c:pt idx="4">
                  <c:v>0.35</c:v>
                </c:pt>
                <c:pt idx="5">
                  <c:v>0.6</c:v>
                </c:pt>
                <c:pt idx="6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61-1D4E-8671-B1DF50C63AEB}"/>
            </c:ext>
          </c:extLst>
        </c:ser>
        <c:ser>
          <c:idx val="4"/>
          <c:order val="2"/>
          <c:tx>
            <c:strRef>
              <c:f>'Env. Aware Groups'!$K$15</c:f>
              <c:strCache>
                <c:ptCount val="1"/>
                <c:pt idx="0">
                  <c:v>medium air</c:v>
                </c:pt>
              </c:strCache>
            </c:strRef>
          </c:tx>
          <c:spPr>
            <a:ln w="34925" cap="rnd">
              <a:solidFill>
                <a:srgbClr val="997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ECE1E10E-472F-854D-8B29-48C8D27723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861-1D4E-8671-B1DF50C63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'Env. Aware Groups'!$L$15:$R$15</c:f>
              <c:numCache>
                <c:formatCode>General</c:formatCode>
                <c:ptCount val="7"/>
                <c:pt idx="0">
                  <c:v>2139.65</c:v>
                </c:pt>
                <c:pt idx="1">
                  <c:v>2112.65</c:v>
                </c:pt>
                <c:pt idx="2">
                  <c:v>2101.8000000000002</c:v>
                </c:pt>
                <c:pt idx="3">
                  <c:v>2081.0500000000002</c:v>
                </c:pt>
                <c:pt idx="4">
                  <c:v>2074.25</c:v>
                </c:pt>
                <c:pt idx="5">
                  <c:v>2105.15</c:v>
                </c:pt>
                <c:pt idx="6">
                  <c:v>2076.1999999999998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'Env. Aware Groups'!$L$16:$R$16</c15:f>
                <c15:dlblRangeCache>
                  <c:ptCount val="7"/>
                  <c:pt idx="0">
                    <c:v>0.00%</c:v>
                  </c:pt>
                  <c:pt idx="1">
                    <c:v>-1.26%</c:v>
                  </c:pt>
                  <c:pt idx="2">
                    <c:v>-1.77%</c:v>
                  </c:pt>
                  <c:pt idx="3">
                    <c:v>-2.74%</c:v>
                  </c:pt>
                  <c:pt idx="4">
                    <c:v>-3.06%</c:v>
                  </c:pt>
                  <c:pt idx="5">
                    <c:v>-1.61%</c:v>
                  </c:pt>
                  <c:pt idx="6">
                    <c:v>-2.97%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4861-1D4E-8671-B1DF50C63AEB}"/>
            </c:ext>
          </c:extLst>
        </c:ser>
        <c:ser>
          <c:idx val="5"/>
          <c:order val="3"/>
          <c:tx>
            <c:strRef>
              <c:f>'Env. Aware Groups'!$K$7</c:f>
              <c:strCache>
                <c:ptCount val="1"/>
                <c:pt idx="0">
                  <c:v>medium train</c:v>
                </c:pt>
              </c:strCache>
            </c:strRef>
          </c:tx>
          <c:spPr>
            <a:ln w="34925" cap="rnd">
              <a:solidFill>
                <a:srgbClr val="70AD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fld id="{AEEFFDD7-B2F7-384F-9C8C-22698468CB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61-1D4E-8671-B1DF50C63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'Env. Aware Groups'!$L$7:$R$7</c:f>
              <c:numCache>
                <c:formatCode>General</c:formatCode>
                <c:ptCount val="7"/>
                <c:pt idx="0">
                  <c:v>61.55</c:v>
                </c:pt>
                <c:pt idx="1">
                  <c:v>67</c:v>
                </c:pt>
                <c:pt idx="2">
                  <c:v>80.75</c:v>
                </c:pt>
                <c:pt idx="3">
                  <c:v>92.4</c:v>
                </c:pt>
                <c:pt idx="4">
                  <c:v>108.55</c:v>
                </c:pt>
                <c:pt idx="5">
                  <c:v>88.75</c:v>
                </c:pt>
                <c:pt idx="6">
                  <c:v>102.35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'Env. Aware Groups'!$L$8:$R$8</c15:f>
                <c15:dlblRangeCache>
                  <c:ptCount val="7"/>
                  <c:pt idx="0">
                    <c:v>0.00%</c:v>
                  </c:pt>
                  <c:pt idx="1">
                    <c:v>8.85%</c:v>
                  </c:pt>
                  <c:pt idx="2">
                    <c:v>31.19%</c:v>
                  </c:pt>
                  <c:pt idx="3">
                    <c:v>50.12%</c:v>
                  </c:pt>
                  <c:pt idx="4">
                    <c:v>76.36%</c:v>
                  </c:pt>
                  <c:pt idx="5">
                    <c:v>44.19%</c:v>
                  </c:pt>
                  <c:pt idx="6">
                    <c:v>66.29%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861-1D4E-8671-B1DF50C63AEB}"/>
            </c:ext>
          </c:extLst>
        </c:ser>
        <c:ser>
          <c:idx val="0"/>
          <c:order val="4"/>
          <c:tx>
            <c:strRef>
              <c:f>'Env. Aware Groups'!$T$15</c:f>
              <c:strCache>
                <c:ptCount val="1"/>
                <c:pt idx="0">
                  <c:v>high air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3.498865351315885E-2"/>
                  <c:y val="-1.5946899261326732E-2"/>
                </c:manualLayout>
              </c:layout>
              <c:tx>
                <c:rich>
                  <a:bodyPr/>
                  <a:lstStyle/>
                  <a:p>
                    <a:fld id="{A05B91B8-F4CD-0D49-ACDA-857822A960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861-1D4E-8671-B1DF50C63AEB}"/>
                </c:ext>
              </c:extLst>
            </c:dLbl>
            <c:dLbl>
              <c:idx val="2"/>
              <c:layout>
                <c:manualLayout>
                  <c:x val="-3.498865351315885E-2"/>
                  <c:y val="-1.5946899261326732E-2"/>
                </c:manualLayout>
              </c:layout>
              <c:tx>
                <c:rich>
                  <a:bodyPr/>
                  <a:lstStyle/>
                  <a:p>
                    <a:fld id="{BFB02FB5-686E-8A44-928B-53A3BA2A43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861-1D4E-8671-B1DF50C63AEB}"/>
                </c:ext>
              </c:extLst>
            </c:dLbl>
            <c:dLbl>
              <c:idx val="3"/>
              <c:layout>
                <c:manualLayout>
                  <c:x val="-3.3327075157637276E-2"/>
                  <c:y val="-2.3318347302001649E-2"/>
                </c:manualLayout>
              </c:layout>
              <c:tx>
                <c:rich>
                  <a:bodyPr/>
                  <a:lstStyle/>
                  <a:p>
                    <a:fld id="{ED9D79F5-93AA-624D-9137-5AA82B5E1B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861-1D4E-8671-B1DF50C63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'Env. Aware Groups'!$U$15:$AA$15</c:f>
              <c:numCache>
                <c:formatCode>General</c:formatCode>
                <c:ptCount val="7"/>
                <c:pt idx="0">
                  <c:v>2059.8000000000002</c:v>
                </c:pt>
                <c:pt idx="1">
                  <c:v>1989.65</c:v>
                </c:pt>
                <c:pt idx="2">
                  <c:v>1951.3</c:v>
                </c:pt>
                <c:pt idx="3">
                  <c:v>1849.6</c:v>
                </c:pt>
                <c:pt idx="4">
                  <c:v>1723.25</c:v>
                </c:pt>
                <c:pt idx="5">
                  <c:v>1870.45</c:v>
                </c:pt>
                <c:pt idx="6">
                  <c:v>1867.2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'Env. Aware Groups'!$U$16:$AA$16</c15:f>
                <c15:dlblRangeCache>
                  <c:ptCount val="7"/>
                  <c:pt idx="0">
                    <c:v>0%</c:v>
                  </c:pt>
                  <c:pt idx="1">
                    <c:v>-3.41%</c:v>
                  </c:pt>
                  <c:pt idx="2">
                    <c:v>-5.27%</c:v>
                  </c:pt>
                  <c:pt idx="3">
                    <c:v>-10.20%</c:v>
                  </c:pt>
                  <c:pt idx="4">
                    <c:v>-16.34%</c:v>
                  </c:pt>
                  <c:pt idx="5">
                    <c:v>-9.19%</c:v>
                  </c:pt>
                  <c:pt idx="6">
                    <c:v>-9.35%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4861-1D4E-8671-B1DF50C63AEB}"/>
            </c:ext>
          </c:extLst>
        </c:ser>
        <c:ser>
          <c:idx val="1"/>
          <c:order val="5"/>
          <c:tx>
            <c:strRef>
              <c:f>'Env. Aware Groups'!$T$7</c:f>
              <c:strCache>
                <c:ptCount val="1"/>
                <c:pt idx="0">
                  <c:v>high train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fld id="{7885EB2B-30A4-9543-9102-F49562BAB3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4861-1D4E-8671-B1DF50C63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'Env. Aware Groups'!$U$7:$AA$7</c:f>
              <c:numCache>
                <c:formatCode>General</c:formatCode>
                <c:ptCount val="7"/>
                <c:pt idx="0">
                  <c:v>761.65</c:v>
                </c:pt>
                <c:pt idx="1">
                  <c:v>843.35</c:v>
                </c:pt>
                <c:pt idx="2">
                  <c:v>874.05</c:v>
                </c:pt>
                <c:pt idx="3">
                  <c:v>992.7</c:v>
                </c:pt>
                <c:pt idx="4">
                  <c:v>1102.25</c:v>
                </c:pt>
                <c:pt idx="5">
                  <c:v>937.1</c:v>
                </c:pt>
                <c:pt idx="6">
                  <c:v>963.55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'Env. Aware Groups'!$U$8:$AA$8</c15:f>
                <c15:dlblRangeCache>
                  <c:ptCount val="7"/>
                  <c:pt idx="0">
                    <c:v>0%</c:v>
                  </c:pt>
                  <c:pt idx="1">
                    <c:v>10.73%</c:v>
                  </c:pt>
                  <c:pt idx="2">
                    <c:v>14.76%</c:v>
                  </c:pt>
                  <c:pt idx="3">
                    <c:v>30.34%</c:v>
                  </c:pt>
                  <c:pt idx="4">
                    <c:v>44.72%</c:v>
                  </c:pt>
                  <c:pt idx="5">
                    <c:v>23.04%</c:v>
                  </c:pt>
                  <c:pt idx="6">
                    <c:v>26.51%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861-1D4E-8671-B1DF50C63A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70269421186862"/>
          <c:y val="8.1602827616684373E-2"/>
          <c:w val="0.50514300423240532"/>
          <c:h val="5.2750511450955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AIR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7125178800016615E-2"/>
          <c:y val="0.1358419611553863"/>
          <c:w val="0.87974938449423745"/>
          <c:h val="0.65719042595189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&amp; Time'!$B$3</c:f>
              <c:strCache>
                <c:ptCount val="1"/>
                <c:pt idx="0">
                  <c:v>reference situation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'Price &amp; Time'!$B$6</c:f>
              <c:numCache>
                <c:formatCode>General</c:formatCode>
                <c:ptCount val="1"/>
                <c:pt idx="0">
                  <c:v>1.4826145481826067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'Price &amp; Time'!#REF!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A7-4F4B-849E-9596FE534568}"/>
            </c:ext>
          </c:extLst>
        </c:ser>
        <c:ser>
          <c:idx val="1"/>
          <c:order val="1"/>
          <c:tx>
            <c:strRef>
              <c:f>[2]Average!$A$1</c:f>
              <c:strCache>
                <c:ptCount val="1"/>
                <c:pt idx="0">
                  <c:v>ct emissions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[2]Average!$B$10</c:f>
              <c:numCache>
                <c:formatCode>General</c:formatCode>
                <c:ptCount val="1"/>
                <c:pt idx="0">
                  <c:v>1.4772343034910158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7-4F4B-849E-9596FE534568}"/>
            </c:ext>
          </c:extLst>
        </c:ser>
        <c:ser>
          <c:idx val="2"/>
          <c:order val="2"/>
          <c:tx>
            <c:strRef>
              <c:f>[3]Average!$A$1</c:f>
              <c:strCache>
                <c:ptCount val="1"/>
                <c:pt idx="0">
                  <c:v>ct fuel 67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[3]Average!$B$10</c:f>
              <c:numCache>
                <c:formatCode>General</c:formatCode>
                <c:ptCount val="1"/>
                <c:pt idx="0">
                  <c:v>1.4743100817998163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7-4F4B-849E-9596FE534568}"/>
            </c:ext>
          </c:extLst>
        </c:ser>
        <c:ser>
          <c:idx val="3"/>
          <c:order val="3"/>
          <c:tx>
            <c:strRef>
              <c:f>[4]Average!$A$1</c:f>
              <c:strCache>
                <c:ptCount val="1"/>
                <c:pt idx="0">
                  <c:v>ct fuel 131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[4]Average!$B$10</c:f>
              <c:numCache>
                <c:formatCode>General</c:formatCode>
                <c:ptCount val="1"/>
                <c:pt idx="0">
                  <c:v>1.4754167157411073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7-4F4B-849E-9596FE534568}"/>
            </c:ext>
          </c:extLst>
        </c:ser>
        <c:ser>
          <c:idx val="4"/>
          <c:order val="4"/>
          <c:tx>
            <c:strRef>
              <c:f>[5]Average!$A$1</c:f>
              <c:strCache>
                <c:ptCount val="1"/>
                <c:pt idx="0">
                  <c:v>ct fuel 198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[5]Average!$B$10</c:f>
              <c:numCache>
                <c:formatCode>General</c:formatCode>
                <c:ptCount val="1"/>
                <c:pt idx="0">
                  <c:v>1.4732126135121517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7-4F4B-849E-9596FE534568}"/>
            </c:ext>
          </c:extLst>
        </c:ser>
        <c:ser>
          <c:idx val="5"/>
          <c:order val="5"/>
          <c:tx>
            <c:strRef>
              <c:f>[6]Average!$A$1</c:f>
              <c:strCache>
                <c:ptCount val="1"/>
                <c:pt idx="0">
                  <c:v>ct flat ticket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[6]Average!$B$10</c:f>
              <c:numCache>
                <c:formatCode>General</c:formatCode>
                <c:ptCount val="1"/>
                <c:pt idx="0">
                  <c:v>1.4711258767331723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7-4F4B-849E-9596FE534568}"/>
            </c:ext>
          </c:extLst>
        </c:ser>
        <c:ser>
          <c:idx val="6"/>
          <c:order val="6"/>
          <c:tx>
            <c:strRef>
              <c:f>[7]Average!$A$1</c:f>
              <c:strCache>
                <c:ptCount val="1"/>
                <c:pt idx="0">
                  <c:v>ct distance ticket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[7]Average!$B$10</c:f>
              <c:numCache>
                <c:formatCode>General</c:formatCode>
                <c:ptCount val="1"/>
                <c:pt idx="0">
                  <c:v>1.4797415528706419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7-4F4B-849E-9596FE534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0823423"/>
        <c:axId val="1490541919"/>
      </c:barChart>
      <c:catAx>
        <c:axId val="14908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0541919"/>
        <c:crosses val="autoZero"/>
        <c:auto val="1"/>
        <c:lblAlgn val="ctr"/>
        <c:lblOffset val="100"/>
        <c:noMultiLvlLbl val="0"/>
      </c:catAx>
      <c:valAx>
        <c:axId val="149054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08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7838077910375"/>
          <c:y val="0.88774626937962198"/>
          <c:w val="0.81506619718333173"/>
          <c:h val="8.8198741293595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2487267256719283E-2"/>
          <c:y val="0.13533609398322638"/>
          <c:w val="0.88436680904364429"/>
          <c:h val="0.6653142878863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&amp; Time'!$B$3</c:f>
              <c:strCache>
                <c:ptCount val="1"/>
                <c:pt idx="0">
                  <c:v>reference situation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'Price &amp; Time'!$B$7</c:f>
              <c:numCache>
                <c:formatCode>General</c:formatCode>
                <c:ptCount val="1"/>
                <c:pt idx="0">
                  <c:v>9.0460016794971221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'Price &amp; Time'!#REF!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67-2E40-B921-F27CEEF08176}"/>
            </c:ext>
          </c:extLst>
        </c:ser>
        <c:ser>
          <c:idx val="1"/>
          <c:order val="1"/>
          <c:tx>
            <c:strRef>
              <c:f>[2]Average!$A$1</c:f>
              <c:strCache>
                <c:ptCount val="1"/>
                <c:pt idx="0">
                  <c:v>ct emissions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[2]Average!$B$11</c:f>
              <c:numCache>
                <c:formatCode>General</c:formatCode>
                <c:ptCount val="1"/>
                <c:pt idx="0">
                  <c:v>9.0023092318547473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7-2E40-B921-F27CEEF08176}"/>
            </c:ext>
          </c:extLst>
        </c:ser>
        <c:ser>
          <c:idx val="2"/>
          <c:order val="2"/>
          <c:tx>
            <c:strRef>
              <c:f>[3]Average!$A$1</c:f>
              <c:strCache>
                <c:ptCount val="1"/>
                <c:pt idx="0">
                  <c:v>ct fuel 67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[3]Average!$B$11</c:f>
              <c:numCache>
                <c:formatCode>General</c:formatCode>
                <c:ptCount val="1"/>
                <c:pt idx="0">
                  <c:v>9.0020674615049394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7-2E40-B921-F27CEEF08176}"/>
            </c:ext>
          </c:extLst>
        </c:ser>
        <c:ser>
          <c:idx val="3"/>
          <c:order val="3"/>
          <c:tx>
            <c:strRef>
              <c:f>[4]Average!$A$1</c:f>
              <c:strCache>
                <c:ptCount val="1"/>
                <c:pt idx="0">
                  <c:v>ct fuel 131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[4]Average!$B$11</c:f>
              <c:numCache>
                <c:formatCode>General</c:formatCode>
                <c:ptCount val="1"/>
                <c:pt idx="0">
                  <c:v>8.9925418673089457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7-2E40-B921-F27CEEF08176}"/>
            </c:ext>
          </c:extLst>
        </c:ser>
        <c:ser>
          <c:idx val="4"/>
          <c:order val="4"/>
          <c:tx>
            <c:strRef>
              <c:f>[5]Average!$A$1</c:f>
              <c:strCache>
                <c:ptCount val="1"/>
                <c:pt idx="0">
                  <c:v>ct fuel 198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[5]Average!$B$11</c:f>
              <c:numCache>
                <c:formatCode>General</c:formatCode>
                <c:ptCount val="1"/>
                <c:pt idx="0">
                  <c:v>8.9932800334322511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7-2E40-B921-F27CEEF08176}"/>
            </c:ext>
          </c:extLst>
        </c:ser>
        <c:ser>
          <c:idx val="5"/>
          <c:order val="5"/>
          <c:tx>
            <c:strRef>
              <c:f>[6]Average!$A$1</c:f>
              <c:strCache>
                <c:ptCount val="1"/>
                <c:pt idx="0">
                  <c:v>ct flat ticket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[6]Average!$B$11</c:f>
              <c:numCache>
                <c:formatCode>General</c:formatCode>
                <c:ptCount val="1"/>
                <c:pt idx="0">
                  <c:v>8.9467683375758096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7-2E40-B921-F27CEEF08176}"/>
            </c:ext>
          </c:extLst>
        </c:ser>
        <c:ser>
          <c:idx val="6"/>
          <c:order val="6"/>
          <c:tx>
            <c:strRef>
              <c:f>[7]Average!$A$1</c:f>
              <c:strCache>
                <c:ptCount val="1"/>
                <c:pt idx="0">
                  <c:v>ct distance ticket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[7]Average!$B$11</c:f>
              <c:numCache>
                <c:formatCode>General</c:formatCode>
                <c:ptCount val="1"/>
                <c:pt idx="0">
                  <c:v>9.0152986605536913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7-2E40-B921-F27CEEF08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0823423"/>
        <c:axId val="1490541919"/>
      </c:barChart>
      <c:catAx>
        <c:axId val="14908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0541919"/>
        <c:crosses val="autoZero"/>
        <c:auto val="1"/>
        <c:lblAlgn val="ctr"/>
        <c:lblOffset val="100"/>
        <c:noMultiLvlLbl val="0"/>
      </c:catAx>
      <c:valAx>
        <c:axId val="1490541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08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87683783936032"/>
          <c:y val="0.89843518542730527"/>
          <c:w val="0.81789244518375903"/>
          <c:h val="8.1023034560062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train ticket price</a:t>
            </a:r>
          </a:p>
        </c:rich>
      </c:tx>
      <c:layout>
        <c:manualLayout>
          <c:xMode val="edge"/>
          <c:yMode val="edge"/>
          <c:x val="0.25877970750072926"/>
          <c:y val="3.2693066364721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0206348367569014"/>
          <c:y val="0.13537667582335353"/>
          <c:w val="0.87479486006752327"/>
          <c:h val="0.66718890432830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&amp; Time'!$B$11</c:f>
              <c:strCache>
                <c:ptCount val="1"/>
                <c:pt idx="0">
                  <c:v>reference situation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Time'!$B$57</c:f>
              <c:numCache>
                <c:formatCode>General</c:formatCode>
                <c:ptCount val="1"/>
                <c:pt idx="0">
                  <c:v>192.78644839406599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F640-8984-F1F8C7ED2AC3}"/>
            </c:ext>
          </c:extLst>
        </c:ser>
        <c:ser>
          <c:idx val="1"/>
          <c:order val="1"/>
          <c:tx>
            <c:strRef>
              <c:f>'Price &amp; Time'!$C$11</c:f>
              <c:strCache>
                <c:ptCount val="1"/>
                <c:pt idx="0">
                  <c:v>ct emissions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Time'!$C$57</c:f>
              <c:numCache>
                <c:formatCode>General</c:formatCode>
                <c:ptCount val="1"/>
                <c:pt idx="0">
                  <c:v>193.96299671677403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F640-8984-F1F8C7ED2AC3}"/>
            </c:ext>
          </c:extLst>
        </c:ser>
        <c:ser>
          <c:idx val="2"/>
          <c:order val="2"/>
          <c:tx>
            <c:strRef>
              <c:f>'Price &amp; Time'!$D$11</c:f>
              <c:strCache>
                <c:ptCount val="1"/>
                <c:pt idx="0">
                  <c:v>ct fuel 67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Time'!$D$57</c:f>
              <c:numCache>
                <c:formatCode>General</c:formatCode>
                <c:ptCount val="1"/>
                <c:pt idx="0">
                  <c:v>192.55390540580152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A-F640-8984-F1F8C7ED2AC3}"/>
            </c:ext>
          </c:extLst>
        </c:ser>
        <c:ser>
          <c:idx val="3"/>
          <c:order val="3"/>
          <c:tx>
            <c:strRef>
              <c:f>'Price &amp; Time'!$E$11</c:f>
              <c:strCache>
                <c:ptCount val="1"/>
                <c:pt idx="0">
                  <c:v>ct fuel 131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Time'!$E$57</c:f>
              <c:numCache>
                <c:formatCode>General</c:formatCode>
                <c:ptCount val="1"/>
                <c:pt idx="0">
                  <c:v>193.04287190627014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A-F640-8984-F1F8C7ED2AC3}"/>
            </c:ext>
          </c:extLst>
        </c:ser>
        <c:ser>
          <c:idx val="4"/>
          <c:order val="4"/>
          <c:tx>
            <c:strRef>
              <c:f>'Price &amp; Time'!$F$11</c:f>
              <c:strCache>
                <c:ptCount val="1"/>
                <c:pt idx="0">
                  <c:v>ct fuel 198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Time'!$F$57</c:f>
              <c:numCache>
                <c:formatCode>General</c:formatCode>
                <c:ptCount val="1"/>
                <c:pt idx="0">
                  <c:v>192.48535234692042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CA-F640-8984-F1F8C7ED2AC3}"/>
            </c:ext>
          </c:extLst>
        </c:ser>
        <c:ser>
          <c:idx val="5"/>
          <c:order val="5"/>
          <c:tx>
            <c:strRef>
              <c:f>'Price &amp; Time'!$G$11</c:f>
              <c:strCache>
                <c:ptCount val="1"/>
                <c:pt idx="0">
                  <c:v>ct flat ticket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Time'!$G$57</c:f>
              <c:numCache>
                <c:formatCode>General</c:formatCode>
                <c:ptCount val="1"/>
                <c:pt idx="0">
                  <c:v>188.58843135309695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A-F640-8984-F1F8C7ED2AC3}"/>
            </c:ext>
          </c:extLst>
        </c:ser>
        <c:ser>
          <c:idx val="6"/>
          <c:order val="6"/>
          <c:tx>
            <c:strRef>
              <c:f>'Price &amp; Time'!$H$11</c:f>
              <c:strCache>
                <c:ptCount val="1"/>
                <c:pt idx="0">
                  <c:v>ct distance ticket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&amp; Time'!$A$12</c:f>
              <c:strCache>
                <c:ptCount val="1"/>
                <c:pt idx="0">
                  <c:v>Run 1</c:v>
                </c:pt>
              </c:strCache>
            </c:strRef>
          </c:cat>
          <c:val>
            <c:numRef>
              <c:f>'Price &amp; Time'!$H$57</c:f>
              <c:numCache>
                <c:formatCode>General</c:formatCode>
                <c:ptCount val="1"/>
                <c:pt idx="0">
                  <c:v>193.0089238562062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A-F640-8984-F1F8C7ED2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0823423"/>
        <c:axId val="1490541919"/>
      </c:barChart>
      <c:catAx>
        <c:axId val="14908234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crossAx val="1490541919"/>
        <c:crosses val="autoZero"/>
        <c:auto val="1"/>
        <c:lblAlgn val="ctr"/>
        <c:lblOffset val="100"/>
        <c:noMultiLvlLbl val="0"/>
      </c:catAx>
      <c:valAx>
        <c:axId val="1490541919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08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77199041269512E-2"/>
          <c:y val="0.8650470232951557"/>
          <c:w val="0.88295904423800087"/>
          <c:h val="9.1811380026773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Changes</a:t>
            </a:r>
            <a:r>
              <a:rPr lang="en-GB" baseline="0"/>
              <a:t> in total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8381814206358432"/>
          <c:y val="0.17232841566062462"/>
          <c:w val="0.63645470618612254"/>
          <c:h val="0.691394143186277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Emissions!$K$5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Emissions!$L$4:$R$4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Emissions!$L$5:$R$5</c:f>
              <c:numCache>
                <c:formatCode>General</c:formatCode>
                <c:ptCount val="7"/>
                <c:pt idx="0">
                  <c:v>902565.14199622138</c:v>
                </c:pt>
                <c:pt idx="1">
                  <c:v>902276.69900713791</c:v>
                </c:pt>
                <c:pt idx="2">
                  <c:v>900328.64766677911</c:v>
                </c:pt>
                <c:pt idx="3">
                  <c:v>902067.92869687139</c:v>
                </c:pt>
                <c:pt idx="4">
                  <c:v>900465.78253480198</c:v>
                </c:pt>
                <c:pt idx="5">
                  <c:v>898863.02932977921</c:v>
                </c:pt>
                <c:pt idx="6">
                  <c:v>903302.5924348922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D-0A49-94B2-50B2E3D4F622}"/>
            </c:ext>
          </c:extLst>
        </c:ser>
        <c:ser>
          <c:idx val="1"/>
          <c:order val="1"/>
          <c:tx>
            <c:strRef>
              <c:f>Emissions!$K$6</c:f>
              <c:strCache>
                <c:ptCount val="1"/>
                <c:pt idx="0">
                  <c:v>Percent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96316160307619E-2"/>
                  <c:y val="3.15676259330781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94-4141-B041-1C2C4CB5A459}"/>
                </c:ext>
              </c:extLst>
            </c:dLbl>
            <c:dLbl>
              <c:idx val="1"/>
              <c:layout>
                <c:manualLayout>
                  <c:x val="0.54944416339307833"/>
                  <c:y val="-3.15676416262356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BF-C14B-A75B-12A9BDDBFCF7}"/>
                </c:ext>
              </c:extLst>
            </c:dLbl>
            <c:dLbl>
              <c:idx val="2"/>
              <c:layout>
                <c:manualLayout>
                  <c:x val="0.54944416339307833"/>
                  <c:y val="3.156764162623564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BF-C14B-A75B-12A9BDDBFCF7}"/>
                </c:ext>
              </c:extLst>
            </c:dLbl>
            <c:dLbl>
              <c:idx val="3"/>
              <c:layout>
                <c:manualLayout>
                  <c:x val="0.54944416339307833"/>
                  <c:y val="-5.787334109032387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BF-C14B-A75B-12A9BDDBFCF7}"/>
                </c:ext>
              </c:extLst>
            </c:dLbl>
            <c:dLbl>
              <c:idx val="4"/>
              <c:layout>
                <c:manualLayout>
                  <c:x val="0.54599458796926603"/>
                  <c:y val="5.787334109032387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BF-C14B-A75B-12A9BDDBFCF7}"/>
                </c:ext>
              </c:extLst>
            </c:dLbl>
            <c:dLbl>
              <c:idx val="5"/>
              <c:layout>
                <c:manualLayout>
                  <c:x val="0.54771937568117235"/>
                  <c:y val="5.787334109032387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BF-C14B-A75B-12A9BDDBFCF7}"/>
                </c:ext>
              </c:extLst>
            </c:dLbl>
            <c:dLbl>
              <c:idx val="6"/>
              <c:layout>
                <c:manualLayout>
                  <c:x val="2.9436486034595158E-2"/>
                  <c:y val="3.98957809112196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BF-C14B-A75B-12A9BDDBFCF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Emissions!$L$4:$R$4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Emissions!$L$6:$R$6</c:f>
              <c:numCache>
                <c:formatCode>0.00%</c:formatCode>
                <c:ptCount val="7"/>
                <c:pt idx="0">
                  <c:v>0</c:v>
                </c:pt>
                <c:pt idx="1">
                  <c:v>-3.195813528157343E-4</c:v>
                </c:pt>
                <c:pt idx="2">
                  <c:v>-2.4779312044954649E-3</c:v>
                </c:pt>
                <c:pt idx="3">
                  <c:v>-5.5088910064737817E-4</c:v>
                </c:pt>
                <c:pt idx="4">
                  <c:v>-2.3259921791087823E-3</c:v>
                </c:pt>
                <c:pt idx="5">
                  <c:v>-4.1017678327950335E-3</c:v>
                </c:pt>
                <c:pt idx="6">
                  <c:v>8.170606246102885E-4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D-0A49-94B2-50B2E3D4F6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0776911"/>
        <c:axId val="1031468367"/>
      </c:barChart>
      <c:barChart>
        <c:barDir val="bar"/>
        <c:grouping val="stacked"/>
        <c:varyColors val="0"/>
        <c:ser>
          <c:idx val="3"/>
          <c:order val="2"/>
          <c:tx>
            <c:strRef>
              <c:f>Emissions!$K$7</c:f>
              <c:strCache>
                <c:ptCount val="1"/>
                <c:pt idx="0">
                  <c:v>P-value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59483149090204168"/>
                  <c:y val="-3.4347815715496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p=</a:t>
                    </a:r>
                    <a:fld id="{B21F48A4-0DD3-4F4B-861A-BCBF3FE5FF9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54D-0A49-94B2-50B2E3D4F622}"/>
                </c:ext>
              </c:extLst>
            </c:dLbl>
            <c:dLbl>
              <c:idx val="2"/>
              <c:layout>
                <c:manualLayout>
                  <c:x val="0.73041752796402848"/>
                  <c:y val="9.265573514088588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p=</a:t>
                    </a:r>
                    <a:fld id="{AA3371B3-F698-234B-BE76-E6D8504EFA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54D-0A49-94B2-50B2E3D4F622}"/>
                </c:ext>
              </c:extLst>
            </c:dLbl>
            <c:dLbl>
              <c:idx val="3"/>
              <c:layout>
                <c:manualLayout>
                  <c:x val="0.59319060699682669"/>
                  <c:y val="-6.713649094536119E-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p=</a:t>
                    </a:r>
                    <a:fld id="{7ABD6F71-F15B-104B-8317-4838F399EAB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54D-0A49-94B2-50B2E3D4F622}"/>
                </c:ext>
              </c:extLst>
            </c:dLbl>
            <c:dLbl>
              <c:idx val="4"/>
              <c:layout>
                <c:manualLayout>
                  <c:x val="0.68635892922491692"/>
                  <c:y val="-6.31353528219336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p=</a:t>
                    </a:r>
                    <a:fld id="{882F6063-00CC-6F41-966F-FA1ADBD0DA3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54D-0A49-94B2-50B2E3D4F622}"/>
                </c:ext>
              </c:extLst>
            </c:dLbl>
            <c:dLbl>
              <c:idx val="5"/>
              <c:layout>
                <c:manualLayout>
                  <c:x val="0.70420553859735358"/>
                  <c:y val="-3.156644680490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p=</a:t>
                    </a:r>
                    <a:fld id="{EA3AB25A-AC6B-EB46-A30B-B6FB4107B0A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54D-0A49-94B2-50B2E3D4F622}"/>
                </c:ext>
              </c:extLst>
            </c:dLbl>
            <c:dLbl>
              <c:idx val="6"/>
              <c:layout>
                <c:manualLayout>
                  <c:x val="0.52559555214775733"/>
                  <c:y val="6.31405707421306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p=</a:t>
                    </a:r>
                    <a:fld id="{E5118E69-FD8D-2542-9060-5210D8CF080B}" type="VALU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52998324198069"/>
                      <c:h val="3.781794899970847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54D-0A49-94B2-50B2E3D4F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Emissions!$L$7:$R$7</c:f>
              <c:numCache>
                <c:formatCode>General</c:formatCode>
                <c:ptCount val="7"/>
                <c:pt idx="1">
                  <c:v>0.85320451516258056</c:v>
                </c:pt>
                <c:pt idx="2">
                  <c:v>0.12070872309735434</c:v>
                </c:pt>
                <c:pt idx="3">
                  <c:v>0.7925922560988069</c:v>
                </c:pt>
                <c:pt idx="4">
                  <c:v>0.28041381528234283</c:v>
                </c:pt>
                <c:pt idx="5">
                  <c:v>3.8448328639583196E-2</c:v>
                </c:pt>
                <c:pt idx="6">
                  <c:v>0.55036009587591606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D-0A49-94B2-50B2E3D4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8"/>
        <c:overlap val="-68"/>
        <c:axId val="1904118287"/>
        <c:axId val="8191248"/>
      </c:barChart>
      <c:catAx>
        <c:axId val="103077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1468367"/>
        <c:crosses val="autoZero"/>
        <c:auto val="1"/>
        <c:lblAlgn val="ctr"/>
        <c:lblOffset val="100"/>
        <c:noMultiLvlLbl val="0"/>
      </c:catAx>
      <c:valAx>
        <c:axId val="10314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emissions (kg CO2e)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0776911"/>
        <c:crosses val="autoZero"/>
        <c:crossBetween val="between"/>
      </c:valAx>
      <c:valAx>
        <c:axId val="81912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4118287"/>
        <c:crosses val="max"/>
        <c:crossBetween val="between"/>
      </c:valAx>
      <c:catAx>
        <c:axId val="1904118287"/>
        <c:scaling>
          <c:orientation val="minMax"/>
        </c:scaling>
        <c:delete val="1"/>
        <c:axPos val="l"/>
        <c:majorTickMark val="out"/>
        <c:minorTickMark val="none"/>
        <c:tickLblPos val="nextTo"/>
        <c:crossAx val="819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Total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8879906374110847"/>
          <c:y val="0.130479263507539"/>
          <c:w val="0.72787690503335312"/>
          <c:h val="0.7028951167174986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'Distribution of Emissions'!$B$1</c:f>
              <c:strCache>
                <c:ptCount val="1"/>
                <c:pt idx="0">
                  <c:v>Average total air emissions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'Distribution of Emissions'!$A$2:$A$8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'Distribution of Emissions'!$B$2:$B$8</c:f>
              <c:numCache>
                <c:formatCode>General</c:formatCode>
                <c:ptCount val="7"/>
                <c:pt idx="0">
                  <c:v>7723403458.9592705</c:v>
                </c:pt>
                <c:pt idx="1">
                  <c:v>7720681667.9427795</c:v>
                </c:pt>
                <c:pt idx="2">
                  <c:v>7703572622.0463104</c:v>
                </c:pt>
                <c:pt idx="3">
                  <c:v>7718489779.3809805</c:v>
                </c:pt>
                <c:pt idx="4">
                  <c:v>7704785544.9056997</c:v>
                </c:pt>
                <c:pt idx="5">
                  <c:v>7691028514.11304</c:v>
                </c:pt>
                <c:pt idx="6">
                  <c:v>7729143393.86028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C-5D43-AD10-616BE2C5B6D1}"/>
            </c:ext>
          </c:extLst>
        </c:ser>
        <c:ser>
          <c:idx val="3"/>
          <c:order val="1"/>
          <c:tx>
            <c:strRef>
              <c:f>'Distribution of Emissions'!$C$1</c:f>
              <c:strCache>
                <c:ptCount val="1"/>
                <c:pt idx="0">
                  <c:v>Average total train emissions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'Distribution of Emissions'!$A$2:$A$8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'Distribution of Emissions'!$C$2:$C$8</c:f>
              <c:numCache>
                <c:formatCode>General</c:formatCode>
                <c:ptCount val="7"/>
                <c:pt idx="0">
                  <c:v>1302247961.00295</c:v>
                </c:pt>
                <c:pt idx="1">
                  <c:v>1302085322.1285999</c:v>
                </c:pt>
                <c:pt idx="2">
                  <c:v>1299713854.62148</c:v>
                </c:pt>
                <c:pt idx="3">
                  <c:v>1302189507.5877299</c:v>
                </c:pt>
                <c:pt idx="4">
                  <c:v>1299872280.4423201</c:v>
                </c:pt>
                <c:pt idx="5">
                  <c:v>1297601779.1847501</c:v>
                </c:pt>
                <c:pt idx="6">
                  <c:v>1303882530.4886401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C-5D43-AD10-616BE2C5B6D1}"/>
            </c:ext>
          </c:extLst>
        </c:ser>
        <c:ser>
          <c:idx val="1"/>
          <c:order val="2"/>
          <c:tx>
            <c:strRef>
              <c:f>'Distribution of Emissions'!$E$1</c:f>
              <c:strCache>
                <c:ptCount val="1"/>
                <c:pt idx="0">
                  <c:v>P-value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142-074B-BEE5-E7400DABD964}"/>
                </c:ext>
              </c:extLst>
            </c:dLbl>
            <c:dLbl>
              <c:idx val="1"/>
              <c:layout>
                <c:manualLayout>
                  <c:x val="3.7325696820758612E-2"/>
                  <c:y val="-9.4989336995545564E-17"/>
                </c:manualLayout>
              </c:layout>
              <c:tx>
                <c:rich>
                  <a:bodyPr/>
                  <a:lstStyle/>
                  <a:p>
                    <a:fld id="{43231306-7FB6-FC42-B798-B76EF15BEC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2142-074B-BEE5-E7400DABD964}"/>
                </c:ext>
              </c:extLst>
            </c:dLbl>
            <c:dLbl>
              <c:idx val="2"/>
              <c:layout>
                <c:manualLayout>
                  <c:x val="3.8987599737174188E-2"/>
                  <c:y val="-5.272887051001908E-3"/>
                </c:manualLayout>
              </c:layout>
              <c:tx>
                <c:rich>
                  <a:bodyPr/>
                  <a:lstStyle/>
                  <a:p>
                    <a:fld id="{47E7DB87-E5D5-A446-8378-243B926331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142-074B-BEE5-E7400DABD964}"/>
                </c:ext>
              </c:extLst>
            </c:dLbl>
            <c:dLbl>
              <c:idx val="3"/>
              <c:layout>
                <c:manualLayout>
                  <c:x val="3.5704609389971755E-2"/>
                  <c:y val="-9.1590633521600707E-5"/>
                </c:manualLayout>
              </c:layout>
              <c:tx>
                <c:rich>
                  <a:bodyPr/>
                  <a:lstStyle/>
                  <a:p>
                    <a:fld id="{D91BCD3A-9383-524C-8513-49B9471D94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2142-074B-BEE5-E7400DABD964}"/>
                </c:ext>
              </c:extLst>
            </c:dLbl>
            <c:dLbl>
              <c:idx val="4"/>
              <c:layout>
                <c:manualLayout>
                  <c:x val="3.5680120098594545E-2"/>
                  <c:y val="-5.4933981308171939E-4"/>
                </c:manualLayout>
              </c:layout>
              <c:tx>
                <c:rich>
                  <a:bodyPr/>
                  <a:lstStyle/>
                  <a:p>
                    <a:fld id="{20D07B46-68C1-DC4C-A66A-4703132A97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2142-074B-BEE5-E7400DABD964}"/>
                </c:ext>
              </c:extLst>
            </c:dLbl>
            <c:dLbl>
              <c:idx val="5"/>
              <c:layout>
                <c:manualLayout>
                  <c:x val="3.8963110445796978E-2"/>
                  <c:y val="-9.1590633521600707E-5"/>
                </c:manualLayout>
              </c:layout>
              <c:tx>
                <c:rich>
                  <a:bodyPr/>
                  <a:lstStyle/>
                  <a:p>
                    <a:fld id="{43979EF9-092E-F048-8F57-3E660A7EDA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142-074B-BEE5-E7400DABD964}"/>
                </c:ext>
              </c:extLst>
            </c:dLbl>
            <c:dLbl>
              <c:idx val="6"/>
              <c:layout>
                <c:manualLayout>
                  <c:x val="3.7325696820758612E-2"/>
                  <c:y val="-2.8652161212570234E-3"/>
                </c:manualLayout>
              </c:layout>
              <c:tx>
                <c:rich>
                  <a:bodyPr/>
                  <a:lstStyle/>
                  <a:p>
                    <a:fld id="{9869DDE5-FBD1-7543-AD67-88673C2845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142-074B-BEE5-E7400DABD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'Distribution of Emissions'!$A$34:$A$40</c:f>
              <c:numCache>
                <c:formatCode>General</c:formatCode>
                <c:ptCount val="7"/>
              </c:numCache>
            </c:numRef>
          </c:cat>
          <c:val>
            <c:numRef>
              <c:f>'Distribution of Emissions'!$E$2:$E$8</c:f>
              <c:numCache>
                <c:formatCode>General</c:formatCode>
                <c:ptCount val="7"/>
                <c:pt idx="1">
                  <c:v>0.85320451516258056</c:v>
                </c:pt>
                <c:pt idx="2">
                  <c:v>0.12070872309735434</c:v>
                </c:pt>
                <c:pt idx="3">
                  <c:v>0.7925922560988069</c:v>
                </c:pt>
                <c:pt idx="4">
                  <c:v>0.28041381528234283</c:v>
                </c:pt>
                <c:pt idx="5">
                  <c:v>3.8448328639583196E-2</c:v>
                </c:pt>
                <c:pt idx="6">
                  <c:v>0.55036009587591606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'Distribution of Emissions'!$D$2:$D$8</c15:f>
                <c15:dlblRangeCache>
                  <c:ptCount val="7"/>
                  <c:pt idx="0">
                    <c:v>0.00%</c:v>
                  </c:pt>
                  <c:pt idx="1">
                    <c:v>-0.03%</c:v>
                  </c:pt>
                  <c:pt idx="2">
                    <c:v>-0.25%</c:v>
                  </c:pt>
                  <c:pt idx="3">
                    <c:v>-0.06%</c:v>
                  </c:pt>
                  <c:pt idx="4">
                    <c:v>-0.23%</c:v>
                  </c:pt>
                  <c:pt idx="5">
                    <c:v>-0.41%</c:v>
                  </c:pt>
                  <c:pt idx="6">
                    <c:v>0.08%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3CC-5D43-AD10-616BE2C5B6D1}"/>
            </c:ext>
          </c:extLst>
        </c:ser>
        <c:ser>
          <c:idx val="0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'Distribution of Emissions'!$A$2:$A$8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'Distribution of Emissions'!$D$2:$D$8</c:f>
              <c:numCache>
                <c:formatCode>0.00%</c:formatCode>
                <c:ptCount val="7"/>
                <c:pt idx="0">
                  <c:v>0</c:v>
                </c:pt>
                <c:pt idx="1">
                  <c:v>-3.195813528157343E-4</c:v>
                </c:pt>
                <c:pt idx="2">
                  <c:v>-2.4779312044954649E-3</c:v>
                </c:pt>
                <c:pt idx="3">
                  <c:v>-5.5088910064737817E-4</c:v>
                </c:pt>
                <c:pt idx="4">
                  <c:v>-2.3259921791087823E-3</c:v>
                </c:pt>
                <c:pt idx="5">
                  <c:v>-4.1017678327950335E-3</c:v>
                </c:pt>
                <c:pt idx="6">
                  <c:v>8.170606246102885E-4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9-7748-90A1-CF3ADEAFDF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7942112"/>
        <c:axId val="37943840"/>
      </c:barChart>
      <c:catAx>
        <c:axId val="3794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943840"/>
        <c:crosses val="autoZero"/>
        <c:auto val="1"/>
        <c:lblAlgn val="ctr"/>
        <c:lblOffset val="100"/>
        <c:noMultiLvlLbl val="0"/>
      </c:catAx>
      <c:valAx>
        <c:axId val="37943840"/>
        <c:scaling>
          <c:orientation val="minMax"/>
          <c:max val="10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Emissions (kg CO2e)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1"/>
          <c:order val="0"/>
          <c:tx>
            <c:strRef>
              <c:f>'Age groups'!$A$12</c:f>
              <c:strCache>
                <c:ptCount val="1"/>
                <c:pt idx="0">
                  <c:v>Young Adult Air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groups'!$B$14:$H$14</c:f>
              <c:numCache>
                <c:formatCode>General</c:formatCode>
                <c:ptCount val="7"/>
                <c:pt idx="0">
                  <c:v>1010.75</c:v>
                </c:pt>
                <c:pt idx="1">
                  <c:v>1009.5</c:v>
                </c:pt>
                <c:pt idx="2">
                  <c:v>989.4</c:v>
                </c:pt>
                <c:pt idx="3">
                  <c:v>1002.1</c:v>
                </c:pt>
                <c:pt idx="4">
                  <c:v>1002.9</c:v>
                </c:pt>
                <c:pt idx="5">
                  <c:v>995.05</c:v>
                </c:pt>
                <c:pt idx="6">
                  <c:v>979.35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36-D345-8D1A-8EF22F46313B}"/>
            </c:ext>
          </c:extLst>
        </c:ser>
        <c:ser>
          <c:idx val="2"/>
          <c:order val="1"/>
          <c:tx>
            <c:strRef>
              <c:f>'Age groups'!$K$12</c:f>
              <c:strCache>
                <c:ptCount val="1"/>
                <c:pt idx="0">
                  <c:v>Adult Air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groups'!$L$14:$R$14</c:f>
              <c:numCache>
                <c:formatCode>General</c:formatCode>
                <c:ptCount val="7"/>
                <c:pt idx="0">
                  <c:v>2288.25</c:v>
                </c:pt>
                <c:pt idx="1">
                  <c:v>2222.65</c:v>
                </c:pt>
                <c:pt idx="2">
                  <c:v>2221.3000000000002</c:v>
                </c:pt>
                <c:pt idx="3">
                  <c:v>2137.25</c:v>
                </c:pt>
                <c:pt idx="4">
                  <c:v>2066.1999999999998</c:v>
                </c:pt>
                <c:pt idx="5">
                  <c:v>2178.3000000000002</c:v>
                </c:pt>
                <c:pt idx="6">
                  <c:v>2151.6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36-D345-8D1A-8EF22F46313B}"/>
            </c:ext>
          </c:extLst>
        </c:ser>
        <c:ser>
          <c:idx val="0"/>
          <c:order val="2"/>
          <c:tx>
            <c:strRef>
              <c:f>'Age groups'!$T$12</c:f>
              <c:strCache>
                <c:ptCount val="1"/>
                <c:pt idx="0">
                  <c:v>Senior Air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groups'!$U$14:$AA$14</c:f>
              <c:numCache>
                <c:formatCode>General</c:formatCode>
                <c:ptCount val="7"/>
                <c:pt idx="0">
                  <c:v>1207.45</c:v>
                </c:pt>
                <c:pt idx="1">
                  <c:v>1187.2</c:v>
                </c:pt>
                <c:pt idx="2">
                  <c:v>1164.25</c:v>
                </c:pt>
                <c:pt idx="3">
                  <c:v>1104.9000000000001</c:v>
                </c:pt>
                <c:pt idx="4">
                  <c:v>1049.75</c:v>
                </c:pt>
                <c:pt idx="5">
                  <c:v>1130.2</c:v>
                </c:pt>
                <c:pt idx="6">
                  <c:v>1132.5999999999999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36-D345-8D1A-8EF22F46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1065282100945631"/>
          <c:y val="0.19483814523184603"/>
          <c:w val="0.79221528833744081"/>
          <c:h val="0.67011519393409158"/>
        </c:manualLayout>
      </c:layout>
      <c:lineChart>
        <c:grouping val="standard"/>
        <c:varyColors val="0"/>
        <c:ser>
          <c:idx val="1"/>
          <c:order val="0"/>
          <c:tx>
            <c:strRef>
              <c:f>'Age groups'!$A$4</c:f>
              <c:strCache>
                <c:ptCount val="1"/>
                <c:pt idx="0">
                  <c:v>Young adult Train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groups'!$B$6:$H$6</c:f>
              <c:numCache>
                <c:formatCode>General</c:formatCode>
                <c:ptCount val="7"/>
                <c:pt idx="0">
                  <c:v>9.5500000000000007</c:v>
                </c:pt>
                <c:pt idx="1">
                  <c:v>13.45</c:v>
                </c:pt>
                <c:pt idx="2">
                  <c:v>13.3</c:v>
                </c:pt>
                <c:pt idx="3">
                  <c:v>19.649999999999999</c:v>
                </c:pt>
                <c:pt idx="4">
                  <c:v>27.95</c:v>
                </c:pt>
                <c:pt idx="5">
                  <c:v>22.75</c:v>
                </c:pt>
                <c:pt idx="6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4-8B4D-BB6D-BC04294786B6}"/>
            </c:ext>
          </c:extLst>
        </c:ser>
        <c:ser>
          <c:idx val="2"/>
          <c:order val="1"/>
          <c:tx>
            <c:strRef>
              <c:f>'Age groups'!$K$4</c:f>
              <c:strCache>
                <c:ptCount val="1"/>
                <c:pt idx="0">
                  <c:v>Adult Train</c:v>
                </c:pt>
              </c:strCache>
            </c:strRef>
          </c:tx>
          <c:spPr>
            <a:ln w="19050" cap="rnd" cmpd="sng" algn="ctr">
              <a:solidFill>
                <a:schemeClr val="accent2">
                  <a:tint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groups'!$L$6:$R$6</c:f>
              <c:numCache>
                <c:formatCode>General</c:formatCode>
                <c:ptCount val="7"/>
                <c:pt idx="0">
                  <c:v>298.8</c:v>
                </c:pt>
                <c:pt idx="1">
                  <c:v>341.65</c:v>
                </c:pt>
                <c:pt idx="2">
                  <c:v>357.35</c:v>
                </c:pt>
                <c:pt idx="3">
                  <c:v>432.55</c:v>
                </c:pt>
                <c:pt idx="4">
                  <c:v>502.4</c:v>
                </c:pt>
                <c:pt idx="5">
                  <c:v>407.75</c:v>
                </c:pt>
                <c:pt idx="6">
                  <c:v>425.85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4-8B4D-BB6D-BC04294786B6}"/>
            </c:ext>
          </c:extLst>
        </c:ser>
        <c:ser>
          <c:idx val="0"/>
          <c:order val="2"/>
          <c:tx>
            <c:strRef>
              <c:f>'Age groups'!$T$4</c:f>
              <c:strCache>
                <c:ptCount val="1"/>
                <c:pt idx="0">
                  <c:v>Senior Train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'Age groups'!$B$13:$H$13</c:f>
              <c:strCache>
                <c:ptCount val="7"/>
                <c:pt idx="0">
                  <c:v>reference situation</c:v>
                </c:pt>
                <c:pt idx="1">
                  <c:v>ct emissions</c:v>
                </c:pt>
                <c:pt idx="2">
                  <c:v>ct fuel 67</c:v>
                </c:pt>
                <c:pt idx="3">
                  <c:v>ct fuel 131</c:v>
                </c:pt>
                <c:pt idx="4">
                  <c:v>ct fuel 198</c:v>
                </c:pt>
                <c:pt idx="5">
                  <c:v>ct flat ticket</c:v>
                </c:pt>
                <c:pt idx="6">
                  <c:v>ct distance ticket</c:v>
                </c:pt>
              </c:strCache>
            </c:strRef>
          </c:cat>
          <c:val>
            <c:numRef>
              <c:f>'Age groups'!$U$6:$AA$6</c:f>
              <c:numCache>
                <c:formatCode>General</c:formatCode>
                <c:ptCount val="7"/>
                <c:pt idx="0">
                  <c:v>515.20000000000005</c:v>
                </c:pt>
                <c:pt idx="1">
                  <c:v>555.54999999999995</c:v>
                </c:pt>
                <c:pt idx="2">
                  <c:v>584.4</c:v>
                </c:pt>
                <c:pt idx="3">
                  <c:v>633.54999999999995</c:v>
                </c:pt>
                <c:pt idx="4">
                  <c:v>680.8</c:v>
                </c:pt>
                <c:pt idx="5">
                  <c:v>595.95000000000005</c:v>
                </c:pt>
                <c:pt idx="6">
                  <c:v>605.70000000000005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4-8B4D-BB6D-BC042947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681040143"/>
        <c:axId val="305914959"/>
      </c:lineChart>
      <c:catAx>
        <c:axId val="6810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5914959"/>
        <c:crosses val="autoZero"/>
        <c:auto val="1"/>
        <c:lblAlgn val="ctr"/>
        <c:lblOffset val="100"/>
        <c:noMultiLvlLbl val="0"/>
      </c:catAx>
      <c:valAx>
        <c:axId val="30591495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040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565978</xdr:colOff>
      <xdr:row>13</xdr:row>
      <xdr:rowOff>65691</xdr:rowOff>
    </xdr:from>
    <xdr:to>
      <xdr:col>19</xdr:col>
      <xdr:colOff>256584</xdr:colOff>
      <xdr:row>37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157DF-0CDB-2041-A207-C5A5DC69D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465666</xdr:colOff>
      <xdr:row>2</xdr:row>
      <xdr:rowOff>101599</xdr:rowOff>
    </xdr:from>
    <xdr:to>
      <xdr:col>17</xdr:col>
      <xdr:colOff>254000</xdr:colOff>
      <xdr:row>20</xdr:row>
      <xdr:rowOff>131234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351AD-D23D-0D40-990D-F049395E4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403727</xdr:colOff>
      <xdr:row>24</xdr:row>
      <xdr:rowOff>135022</xdr:rowOff>
    </xdr:from>
    <xdr:to>
      <xdr:col>17</xdr:col>
      <xdr:colOff>636560</xdr:colOff>
      <xdr:row>42</xdr:row>
      <xdr:rowOff>173121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F6ED1-D932-8E48-8C1B-F43AB1F47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257953</xdr:colOff>
      <xdr:row>24</xdr:row>
      <xdr:rowOff>99550</xdr:rowOff>
    </xdr:from>
    <xdr:to>
      <xdr:col>25</xdr:col>
      <xdr:colOff>485439</xdr:colOff>
      <xdr:row>42</xdr:row>
      <xdr:rowOff>150923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A38EB8-8F00-9A42-9377-8EAAEC84E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321734</xdr:colOff>
      <xdr:row>2</xdr:row>
      <xdr:rowOff>84666</xdr:rowOff>
    </xdr:from>
    <xdr:to>
      <xdr:col>24</xdr:col>
      <xdr:colOff>550334</xdr:colOff>
      <xdr:row>20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63A3F2-E0B1-7148-A2DA-D887A5916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796440</xdr:colOff>
      <xdr:row>8</xdr:row>
      <xdr:rowOff>67906</xdr:rowOff>
    </xdr:from>
    <xdr:to>
      <xdr:col>18</xdr:col>
      <xdr:colOff>730165</xdr:colOff>
      <xdr:row>24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7DC658F-DC8E-67EA-B54D-60F48ADB0179}"/>
            </a:ext>
          </a:extLst>
        </xdr:cNvPr>
        <xdr:cNvGrpSpPr/>
      </xdr:nvGrpSpPr>
      <xdr:grpSpPr>
        <a:xfrm>
          <a:off x="9662702" y="1682112"/>
          <a:ext cx="7411295" cy="3160505"/>
          <a:chOff x="3320676" y="5031057"/>
          <a:chExt cx="7428633" cy="407802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45BABA1-64D9-D36B-A5CB-BE3527C968D4}"/>
              </a:ext>
            </a:extLst>
          </xdr:cNvPr>
          <xdr:cNvGraphicFramePr/>
        </xdr:nvGraphicFramePr>
        <xdr:xfrm>
          <a:off x="3320676" y="5031057"/>
          <a:ext cx="7428633" cy="4078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Right Bracket 1">
            <a:extLst>
              <a:ext uri="{FF2B5EF4-FFF2-40B4-BE49-F238E27FC236}">
                <a16:creationId xmlns:a16="http://schemas.microsoft.com/office/drawing/2014/main" id="{796AE582-A88C-CCCF-658D-316FD4A27C24}"/>
              </a:ext>
            </a:extLst>
          </xdr:cNvPr>
          <xdr:cNvSpPr/>
        </xdr:nvSpPr>
        <xdr:spPr>
          <a:xfrm>
            <a:off x="9826521" y="7923222"/>
            <a:ext cx="45719" cy="462890"/>
          </a:xfrm>
          <a:prstGeom prst="rightBracket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Right Bracket 2">
            <a:extLst>
              <a:ext uri="{FF2B5EF4-FFF2-40B4-BE49-F238E27FC236}">
                <a16:creationId xmlns:a16="http://schemas.microsoft.com/office/drawing/2014/main" id="{883CA1DE-ACEC-9B44-A704-15517BA87ACA}"/>
              </a:ext>
            </a:extLst>
          </xdr:cNvPr>
          <xdr:cNvSpPr/>
        </xdr:nvSpPr>
        <xdr:spPr>
          <a:xfrm>
            <a:off x="9737538" y="7592396"/>
            <a:ext cx="45719" cy="790493"/>
          </a:xfrm>
          <a:prstGeom prst="rightBracket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Right Bracket 4">
            <a:extLst>
              <a:ext uri="{FF2B5EF4-FFF2-40B4-BE49-F238E27FC236}">
                <a16:creationId xmlns:a16="http://schemas.microsoft.com/office/drawing/2014/main" id="{A6571BDF-6410-9043-9C5B-5EFB7395EAAA}"/>
              </a:ext>
            </a:extLst>
          </xdr:cNvPr>
          <xdr:cNvSpPr/>
        </xdr:nvSpPr>
        <xdr:spPr>
          <a:xfrm>
            <a:off x="9648284" y="7115652"/>
            <a:ext cx="45719" cy="1267236"/>
          </a:xfrm>
          <a:prstGeom prst="rightBracket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ight Bracket 5">
            <a:extLst>
              <a:ext uri="{FF2B5EF4-FFF2-40B4-BE49-F238E27FC236}">
                <a16:creationId xmlns:a16="http://schemas.microsoft.com/office/drawing/2014/main" id="{4535BCE1-9F8B-1742-BAF8-85741CE6345F}"/>
              </a:ext>
            </a:extLst>
          </xdr:cNvPr>
          <xdr:cNvSpPr/>
        </xdr:nvSpPr>
        <xdr:spPr>
          <a:xfrm>
            <a:off x="9576098" y="6702003"/>
            <a:ext cx="45719" cy="1680885"/>
          </a:xfrm>
          <a:prstGeom prst="rightBracket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Right Bracket 6">
            <a:extLst>
              <a:ext uri="{FF2B5EF4-FFF2-40B4-BE49-F238E27FC236}">
                <a16:creationId xmlns:a16="http://schemas.microsoft.com/office/drawing/2014/main" id="{FABC2033-7561-2E48-A45F-3C0259EB5752}"/>
              </a:ext>
            </a:extLst>
          </xdr:cNvPr>
          <xdr:cNvSpPr/>
        </xdr:nvSpPr>
        <xdr:spPr>
          <a:xfrm>
            <a:off x="9501789" y="6286464"/>
            <a:ext cx="57709" cy="2096425"/>
          </a:xfrm>
          <a:prstGeom prst="rightBracket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ight Bracket 7">
            <a:extLst>
              <a:ext uri="{FF2B5EF4-FFF2-40B4-BE49-F238E27FC236}">
                <a16:creationId xmlns:a16="http://schemas.microsoft.com/office/drawing/2014/main" id="{4A4245DE-B2C9-3248-B55A-4300624CE6FA}"/>
              </a:ext>
            </a:extLst>
          </xdr:cNvPr>
          <xdr:cNvSpPr/>
        </xdr:nvSpPr>
        <xdr:spPr>
          <a:xfrm>
            <a:off x="9439235" y="5941111"/>
            <a:ext cx="49349" cy="2438554"/>
          </a:xfrm>
          <a:prstGeom prst="rightBracket">
            <a:avLst/>
          </a:prstGeom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 editAs="oneCell">
    <xdr:from>
      <xdr:col>13</xdr:col>
      <xdr:colOff>475594</xdr:colOff>
      <xdr:row>41</xdr:row>
      <xdr:rowOff>130952</xdr:rowOff>
    </xdr:from>
    <xdr:to>
      <xdr:col>13</xdr:col>
      <xdr:colOff>478834</xdr:colOff>
      <xdr:row>41</xdr:row>
      <xdr:rowOff>131312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E6920C8-7E9C-7D22-2D4B-EF183BFAEB5C}"/>
                </a:ext>
              </a:extLst>
            </xdr14:cNvPr>
            <xdr14:cNvContentPartPr/>
          </xdr14:nvContentPartPr>
          <xdr14:nvPr macro=""/>
          <xdr14:xfrm>
            <a:off x="12592080" y="9398520"/>
            <a:ext cx="324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E6920C8-7E9C-7D22-2D4B-EF183BFAEB5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587760" y="9394200"/>
              <a:ext cx="1188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785226</xdr:colOff>
      <xdr:row>11</xdr:row>
      <xdr:rowOff>1140</xdr:rowOff>
    </xdr:from>
    <xdr:to>
      <xdr:col>8</xdr:col>
      <xdr:colOff>364537</xdr:colOff>
      <xdr:row>33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F5E0F-A79D-F24C-BB7C-15D7DF204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569695</xdr:colOff>
      <xdr:row>39</xdr:row>
      <xdr:rowOff>200605</xdr:rowOff>
    </xdr:from>
    <xdr:to>
      <xdr:col>15</xdr:col>
      <xdr:colOff>225575</xdr:colOff>
      <xdr:row>57</xdr:row>
      <xdr:rowOff>104019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A4C8C-19A2-EA4F-A270-8E9DBAB82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130886</xdr:colOff>
      <xdr:row>40</xdr:row>
      <xdr:rowOff>72257</xdr:rowOff>
    </xdr:from>
    <xdr:to>
      <xdr:col>7</xdr:col>
      <xdr:colOff>703524</xdr:colOff>
      <xdr:row>57</xdr:row>
      <xdr:rowOff>189669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5DA227-D2FF-3C4A-B530-63721368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627879</xdr:colOff>
      <xdr:row>36</xdr:row>
      <xdr:rowOff>103116</xdr:rowOff>
    </xdr:from>
    <xdr:to>
      <xdr:col>24</xdr:col>
      <xdr:colOff>491610</xdr:colOff>
      <xdr:row>61</xdr:row>
      <xdr:rowOff>159315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29FC92-CA4A-7A4B-9452-C5A76E5D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156634</xdr:colOff>
      <xdr:row>17</xdr:row>
      <xdr:rowOff>65539</xdr:rowOff>
    </xdr:from>
    <xdr:to>
      <xdr:col>7</xdr:col>
      <xdr:colOff>432406</xdr:colOff>
      <xdr:row>35</xdr:row>
      <xdr:rowOff>109754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A05F9-253D-A34B-9BB3-639EF919C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577270</xdr:colOff>
      <xdr:row>16</xdr:row>
      <xdr:rowOff>150495</xdr:rowOff>
    </xdr:from>
    <xdr:to>
      <xdr:col>16</xdr:col>
      <xdr:colOff>306337</xdr:colOff>
      <xdr:row>35</xdr:row>
      <xdr:rowOff>31359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52DC2-572E-2E4D-B45F-7B60179D8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646536</xdr:colOff>
      <xdr:row>16</xdr:row>
      <xdr:rowOff>46355</xdr:rowOff>
    </xdr:from>
    <xdr:to>
      <xdr:col>24</xdr:col>
      <xdr:colOff>580847</xdr:colOff>
      <xdr:row>35</xdr:row>
      <xdr:rowOff>46356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BC4DD1-D45F-2F44-9A22-042187824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782902</xdr:colOff>
      <xdr:row>20</xdr:row>
      <xdr:rowOff>98602</xdr:rowOff>
    </xdr:from>
    <xdr:to>
      <xdr:col>18</xdr:col>
      <xdr:colOff>72680</xdr:colOff>
      <xdr:row>45</xdr:row>
      <xdr:rowOff>24979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520EE4-C9B0-2C4A-BEC1-551650DD0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362858</xdr:colOff>
      <xdr:row>19</xdr:row>
      <xdr:rowOff>166309</xdr:rowOff>
    </xdr:from>
    <xdr:to>
      <xdr:col>10</xdr:col>
      <xdr:colOff>484184</xdr:colOff>
      <xdr:row>44</xdr:row>
      <xdr:rowOff>92687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5079E0-2D6B-3B43-B959-B1A4FC97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7</xdr:col>
      <xdr:colOff>701222</xdr:colOff>
      <xdr:row>34</xdr:row>
      <xdr:rowOff>164486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6ABC0-9000-3C4F-BD08-9B214FEF6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595803</xdr:colOff>
      <xdr:row>19</xdr:row>
      <xdr:rowOff>31358</xdr:rowOff>
    </xdr:from>
    <xdr:to>
      <xdr:col>16</xdr:col>
      <xdr:colOff>466038</xdr:colOff>
      <xdr:row>34</xdr:row>
      <xdr:rowOff>195844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4EDB6-D744-1C4C-A42B-EA3CDB135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526284</xdr:colOff>
      <xdr:row>18</xdr:row>
      <xdr:rowOff>181807</xdr:rowOff>
    </xdr:from>
    <xdr:to>
      <xdr:col>25</xdr:col>
      <xdr:colOff>405742</xdr:colOff>
      <xdr:row>34</xdr:row>
      <xdr:rowOff>142465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59A9D-3CDA-8D49-916A-DE6AF361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284877</xdr:colOff>
      <xdr:row>37</xdr:row>
      <xdr:rowOff>72465</xdr:rowOff>
    </xdr:from>
    <xdr:to>
      <xdr:col>6</xdr:col>
      <xdr:colOff>666376</xdr:colOff>
      <xdr:row>55</xdr:row>
      <xdr:rowOff>2988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424356-EB80-544C-8671-66E9F8AF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495299</xdr:colOff>
      <xdr:row>56</xdr:row>
      <xdr:rowOff>38100</xdr:rowOff>
    </xdr:from>
    <xdr:to>
      <xdr:col>7</xdr:col>
      <xdr:colOff>118035</xdr:colOff>
      <xdr:row>73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BEF51F-F97A-FE48-B4BA-DEC835BB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63749</xdr:colOff>
      <xdr:row>36</xdr:row>
      <xdr:rowOff>127497</xdr:rowOff>
    </xdr:from>
    <xdr:to>
      <xdr:col>21</xdr:col>
      <xdr:colOff>547262</xdr:colOff>
      <xdr:row>63</xdr:row>
      <xdr:rowOff>76695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9F6560-E782-8E41-A7FD-37508A323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612719</xdr:colOff>
      <xdr:row>39</xdr:row>
      <xdr:rowOff>44561</xdr:rowOff>
    </xdr:from>
    <xdr:to>
      <xdr:col>14</xdr:col>
      <xdr:colOff>401741</xdr:colOff>
      <xdr:row>65</xdr:row>
      <xdr:rowOff>194285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BE9DD-2BEF-A347-BCA1-8157BB56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480122</xdr:colOff>
      <xdr:row>19</xdr:row>
      <xdr:rowOff>123902</xdr:rowOff>
    </xdr:from>
    <xdr:to>
      <xdr:col>7</xdr:col>
      <xdr:colOff>395126</xdr:colOff>
      <xdr:row>35</xdr:row>
      <xdr:rowOff>154462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B373F-F328-7A4A-B1E9-6FCAB37F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20</xdr:row>
      <xdr:rowOff>25400</xdr:rowOff>
    </xdr:from>
    <xdr:to>
      <xdr:col>17</xdr:col>
      <xdr:colOff>50058</xdr:colOff>
      <xdr:row>36</xdr:row>
      <xdr:rowOff>55959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4F5C4-4826-B240-B9D8-833EA9E8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346457</xdr:colOff>
      <xdr:row>20</xdr:row>
      <xdr:rowOff>25401</xdr:rowOff>
    </xdr:from>
    <xdr:to>
      <xdr:col>24</xdr:col>
      <xdr:colOff>256815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80C0F-569E-F149-AD7C-69C14B24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289129</xdr:colOff>
      <xdr:row>37</xdr:row>
      <xdr:rowOff>177899</xdr:rowOff>
    </xdr:from>
    <xdr:to>
      <xdr:col>19</xdr:col>
      <xdr:colOff>665239</xdr:colOff>
      <xdr:row>62</xdr:row>
      <xdr:rowOff>151191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B3F8E9-6658-E542-8EFB-3EF5EF005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reference_situation.xlsx" TargetMode="External"/><Relationship Id="rId1" Type="http://schemas.openxmlformats.org/officeDocument/2006/relationships/externalLinkPath" Target="output_results_reference_situ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ct_emissions.xlsx" TargetMode="External"/><Relationship Id="rId1" Type="http://schemas.openxmlformats.org/officeDocument/2006/relationships/externalLinkPath" Target="output_results_ct_emiss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ct_fuel_67.xlsx" TargetMode="External"/><Relationship Id="rId1" Type="http://schemas.openxmlformats.org/officeDocument/2006/relationships/externalLinkPath" Target="output_results_ct_fuel_67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ct_fuel_131.xlsx" TargetMode="External"/><Relationship Id="rId1" Type="http://schemas.openxmlformats.org/officeDocument/2006/relationships/externalLinkPath" Target="output_results_ct_fuel_13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ct_fuel_198.xlsx" TargetMode="External"/><Relationship Id="rId1" Type="http://schemas.openxmlformats.org/officeDocument/2006/relationships/externalLinkPath" Target="output_results_ct_fuel_198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ct_flatticket.xlsx" TargetMode="External"/><Relationship Id="rId1" Type="http://schemas.openxmlformats.org/officeDocument/2006/relationships/externalLinkPath" Target="output_results_ct_flatticke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output_results_ct_distanceticket.xlsx" TargetMode="External"/><Relationship Id="rId1" Type="http://schemas.openxmlformats.org/officeDocument/2006/relationships/externalLinkPath" Target="output_results_ct_distanceticke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kyvandenberg/Desktop/Thesis/Model/Data_analysis_2.xlsx" TargetMode="External"/><Relationship Id="rId1" Type="http://schemas.openxmlformats.org/officeDocument/2006/relationships/externalLinkPath" Target="Data_analysi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reference situation</v>
          </cell>
        </row>
        <row r="9">
          <cell r="B9">
            <v>193.15808984576998</v>
          </cell>
        </row>
        <row r="10">
          <cell r="B10">
            <v>1.4826145481826067</v>
          </cell>
        </row>
        <row r="11">
          <cell r="B11">
            <v>9.0460016794971221</v>
          </cell>
        </row>
      </sheetData>
      <sheetData sheetId="1">
        <row r="2">
          <cell r="AA2">
            <v>851</v>
          </cell>
          <cell r="AB2">
            <v>4479</v>
          </cell>
        </row>
        <row r="6">
          <cell r="AB6">
            <v>103.68348652107944</v>
          </cell>
        </row>
        <row r="7">
          <cell r="AB7">
            <v>191.75041324396744</v>
          </cell>
        </row>
        <row r="11">
          <cell r="AB11">
            <v>770526.14721873531</v>
          </cell>
        </row>
        <row r="12">
          <cell r="AB12">
            <v>129593.33575408229</v>
          </cell>
        </row>
        <row r="13">
          <cell r="AB13">
            <v>900119.48297281761</v>
          </cell>
        </row>
        <row r="16">
          <cell r="AA16">
            <v>7</v>
          </cell>
          <cell r="AB16">
            <v>1016</v>
          </cell>
        </row>
        <row r="17">
          <cell r="AA17">
            <v>312</v>
          </cell>
          <cell r="AB17">
            <v>2299</v>
          </cell>
        </row>
        <row r="18">
          <cell r="AA18">
            <v>532</v>
          </cell>
          <cell r="AB18">
            <v>1164</v>
          </cell>
        </row>
        <row r="21">
          <cell r="AA21">
            <v>66</v>
          </cell>
          <cell r="AB21">
            <v>791</v>
          </cell>
        </row>
        <row r="22">
          <cell r="AA22">
            <v>516</v>
          </cell>
          <cell r="AB22">
            <v>2876</v>
          </cell>
        </row>
        <row r="23">
          <cell r="AA23">
            <v>269</v>
          </cell>
          <cell r="AB23">
            <v>812</v>
          </cell>
        </row>
        <row r="26">
          <cell r="AA26">
            <v>0</v>
          </cell>
          <cell r="AB26">
            <v>282</v>
          </cell>
        </row>
        <row r="27">
          <cell r="AA27">
            <v>61</v>
          </cell>
          <cell r="AB27">
            <v>2210</v>
          </cell>
        </row>
        <row r="28">
          <cell r="AA28">
            <v>790</v>
          </cell>
          <cell r="AB28">
            <v>1987</v>
          </cell>
        </row>
      </sheetData>
      <sheetData sheetId="2">
        <row r="2">
          <cell r="AA2">
            <v>820</v>
          </cell>
          <cell r="AB2">
            <v>4510</v>
          </cell>
        </row>
        <row r="6">
          <cell r="AB6">
            <v>104.59687765699056</v>
          </cell>
        </row>
        <row r="7">
          <cell r="AB7">
            <v>196.33283673729065</v>
          </cell>
        </row>
        <row r="11">
          <cell r="AB11">
            <v>781063.60953374987</v>
          </cell>
        </row>
        <row r="12">
          <cell r="AB12">
            <v>131720.14092457967</v>
          </cell>
        </row>
        <row r="13">
          <cell r="AB13">
            <v>912783.75045832957</v>
          </cell>
        </row>
        <row r="16">
          <cell r="AA16">
            <v>13</v>
          </cell>
          <cell r="AB16">
            <v>1005</v>
          </cell>
        </row>
        <row r="17">
          <cell r="AA17">
            <v>310</v>
          </cell>
          <cell r="AB17">
            <v>2256</v>
          </cell>
        </row>
        <row r="18">
          <cell r="AA18">
            <v>497</v>
          </cell>
          <cell r="AB18">
            <v>1249</v>
          </cell>
        </row>
        <row r="21">
          <cell r="AA21">
            <v>68</v>
          </cell>
          <cell r="AB21">
            <v>746</v>
          </cell>
        </row>
        <row r="22">
          <cell r="AA22">
            <v>486</v>
          </cell>
          <cell r="AB22">
            <v>3003</v>
          </cell>
        </row>
        <row r="23">
          <cell r="AA23">
            <v>266</v>
          </cell>
          <cell r="AB23">
            <v>761</v>
          </cell>
        </row>
        <row r="26">
          <cell r="AA26">
            <v>0</v>
          </cell>
          <cell r="AB26">
            <v>332</v>
          </cell>
        </row>
        <row r="27">
          <cell r="AA27">
            <v>60</v>
          </cell>
          <cell r="AB27">
            <v>2116</v>
          </cell>
        </row>
        <row r="28">
          <cell r="AA28">
            <v>760</v>
          </cell>
          <cell r="AB28">
            <v>2062</v>
          </cell>
        </row>
      </sheetData>
      <sheetData sheetId="3">
        <row r="2">
          <cell r="AA2">
            <v>807</v>
          </cell>
          <cell r="AB2">
            <v>4523</v>
          </cell>
        </row>
        <row r="6">
          <cell r="AB6">
            <v>104.63988409750878</v>
          </cell>
        </row>
        <row r="7">
          <cell r="AB7">
            <v>194.23540671093366</v>
          </cell>
        </row>
        <row r="11">
          <cell r="AB11">
            <v>778748.27253284771</v>
          </cell>
        </row>
        <row r="12">
          <cell r="AB12">
            <v>131543.76097160028</v>
          </cell>
        </row>
        <row r="13">
          <cell r="AB13">
            <v>910292.03350444802</v>
          </cell>
        </row>
        <row r="16">
          <cell r="AA16">
            <v>9</v>
          </cell>
          <cell r="AB16">
            <v>1000</v>
          </cell>
        </row>
        <row r="17">
          <cell r="AA17">
            <v>275</v>
          </cell>
          <cell r="AB17">
            <v>2308</v>
          </cell>
        </row>
        <row r="18">
          <cell r="AA18">
            <v>523</v>
          </cell>
          <cell r="AB18">
            <v>1215</v>
          </cell>
        </row>
        <row r="21">
          <cell r="AA21">
            <v>74</v>
          </cell>
          <cell r="AB21">
            <v>821</v>
          </cell>
        </row>
        <row r="22">
          <cell r="AA22">
            <v>487</v>
          </cell>
          <cell r="AB22">
            <v>2950</v>
          </cell>
        </row>
        <row r="23">
          <cell r="AA23">
            <v>246</v>
          </cell>
          <cell r="AB23">
            <v>752</v>
          </cell>
        </row>
        <row r="26">
          <cell r="AA26">
            <v>0</v>
          </cell>
          <cell r="AB26">
            <v>319</v>
          </cell>
        </row>
        <row r="27">
          <cell r="AA27">
            <v>76</v>
          </cell>
          <cell r="AB27">
            <v>2163</v>
          </cell>
        </row>
        <row r="28">
          <cell r="AA28">
            <v>731</v>
          </cell>
          <cell r="AB28">
            <v>2041</v>
          </cell>
        </row>
      </sheetData>
      <sheetData sheetId="4">
        <row r="2">
          <cell r="AA2">
            <v>829</v>
          </cell>
          <cell r="AB2">
            <v>4501</v>
          </cell>
        </row>
        <row r="6">
          <cell r="AB6">
            <v>103.43267457495367</v>
          </cell>
        </row>
        <row r="7">
          <cell r="AB7">
            <v>193.90437049807451</v>
          </cell>
        </row>
        <row r="11">
          <cell r="AB11">
            <v>773342.07327875111</v>
          </cell>
        </row>
        <row r="12">
          <cell r="AB12">
            <v>130386.79347271148</v>
          </cell>
        </row>
        <row r="13">
          <cell r="AB13">
            <v>903728.86675146257</v>
          </cell>
        </row>
        <row r="16">
          <cell r="AA16">
            <v>10</v>
          </cell>
          <cell r="AB16">
            <v>1030</v>
          </cell>
        </row>
        <row r="17">
          <cell r="AA17">
            <v>271</v>
          </cell>
          <cell r="AB17">
            <v>2248</v>
          </cell>
        </row>
        <row r="18">
          <cell r="AA18">
            <v>548</v>
          </cell>
          <cell r="AB18">
            <v>1223</v>
          </cell>
        </row>
        <row r="21">
          <cell r="AA21">
            <v>83</v>
          </cell>
          <cell r="AB21">
            <v>746</v>
          </cell>
        </row>
        <row r="22">
          <cell r="AA22">
            <v>489</v>
          </cell>
          <cell r="AB22">
            <v>2985</v>
          </cell>
        </row>
        <row r="23">
          <cell r="AA23">
            <v>257</v>
          </cell>
          <cell r="AB23">
            <v>770</v>
          </cell>
        </row>
        <row r="26">
          <cell r="AA26">
            <v>0</v>
          </cell>
          <cell r="AB26">
            <v>322</v>
          </cell>
        </row>
        <row r="27">
          <cell r="AA27">
            <v>73</v>
          </cell>
          <cell r="AB27">
            <v>2136</v>
          </cell>
        </row>
        <row r="28">
          <cell r="AA28">
            <v>756</v>
          </cell>
          <cell r="AB28">
            <v>2043</v>
          </cell>
        </row>
      </sheetData>
      <sheetData sheetId="5">
        <row r="2">
          <cell r="AA2">
            <v>825</v>
          </cell>
          <cell r="AB2">
            <v>4505</v>
          </cell>
        </row>
        <row r="6">
          <cell r="AB6">
            <v>104.65157066756784</v>
          </cell>
        </row>
        <row r="7">
          <cell r="AB7">
            <v>192.89793659768605</v>
          </cell>
        </row>
        <row r="11">
          <cell r="AB11">
            <v>772900.12646879198</v>
          </cell>
        </row>
        <row r="12">
          <cell r="AB12">
            <v>130324.07089586752</v>
          </cell>
        </row>
        <row r="13">
          <cell r="AB13">
            <v>903224.19736465951</v>
          </cell>
        </row>
        <row r="16">
          <cell r="AA16">
            <v>12</v>
          </cell>
          <cell r="AB16">
            <v>1007</v>
          </cell>
        </row>
        <row r="17">
          <cell r="AA17">
            <v>308</v>
          </cell>
          <cell r="AB17">
            <v>2323</v>
          </cell>
        </row>
        <row r="18">
          <cell r="AA18">
            <v>505</v>
          </cell>
          <cell r="AB18">
            <v>1175</v>
          </cell>
        </row>
        <row r="21">
          <cell r="AA21">
            <v>72</v>
          </cell>
          <cell r="AB21">
            <v>829</v>
          </cell>
        </row>
        <row r="22">
          <cell r="AA22">
            <v>479</v>
          </cell>
          <cell r="AB22">
            <v>2910</v>
          </cell>
        </row>
        <row r="23">
          <cell r="AA23">
            <v>274</v>
          </cell>
          <cell r="AB23">
            <v>766</v>
          </cell>
        </row>
        <row r="26">
          <cell r="AA26">
            <v>0</v>
          </cell>
          <cell r="AB26">
            <v>339</v>
          </cell>
        </row>
        <row r="27">
          <cell r="AA27">
            <v>55</v>
          </cell>
          <cell r="AB27">
            <v>2100</v>
          </cell>
        </row>
        <row r="28">
          <cell r="AA28">
            <v>770</v>
          </cell>
          <cell r="AB28">
            <v>2066</v>
          </cell>
        </row>
      </sheetData>
      <sheetData sheetId="6">
        <row r="2">
          <cell r="AA2">
            <v>824</v>
          </cell>
          <cell r="AB2">
            <v>4506</v>
          </cell>
        </row>
        <row r="6">
          <cell r="AB6">
            <v>103.55235302574974</v>
          </cell>
        </row>
        <row r="7">
          <cell r="AB7">
            <v>193.81240456933057</v>
          </cell>
        </row>
        <row r="11">
          <cell r="AB11">
            <v>776616.48193111632</v>
          </cell>
        </row>
        <row r="12">
          <cell r="AB12">
            <v>130956.75616817077</v>
          </cell>
        </row>
        <row r="13">
          <cell r="AB13">
            <v>907573.23809928703</v>
          </cell>
        </row>
        <row r="16">
          <cell r="AA16">
            <v>6</v>
          </cell>
          <cell r="AB16">
            <v>984</v>
          </cell>
        </row>
        <row r="17">
          <cell r="AA17">
            <v>314</v>
          </cell>
          <cell r="AB17">
            <v>2326</v>
          </cell>
        </row>
        <row r="18">
          <cell r="AA18">
            <v>504</v>
          </cell>
          <cell r="AB18">
            <v>1196</v>
          </cell>
        </row>
        <row r="21">
          <cell r="AA21">
            <v>85</v>
          </cell>
          <cell r="AB21">
            <v>814</v>
          </cell>
        </row>
        <row r="22">
          <cell r="AA22">
            <v>469</v>
          </cell>
        </row>
        <row r="23">
          <cell r="AA23">
            <v>270</v>
          </cell>
          <cell r="AB23">
            <v>774</v>
          </cell>
        </row>
        <row r="26">
          <cell r="AA26">
            <v>1</v>
          </cell>
          <cell r="AB26">
            <v>292</v>
          </cell>
        </row>
        <row r="27">
          <cell r="AA27">
            <v>67</v>
          </cell>
        </row>
        <row r="28">
          <cell r="AA28">
            <v>756</v>
          </cell>
          <cell r="AB28">
            <v>2136</v>
          </cell>
        </row>
      </sheetData>
      <sheetData sheetId="7">
        <row r="2">
          <cell r="AA2">
            <v>858</v>
          </cell>
          <cell r="AB2">
            <v>4472</v>
          </cell>
        </row>
        <row r="6">
          <cell r="AB6">
            <v>103.38283015060523</v>
          </cell>
        </row>
        <row r="7">
          <cell r="AB7">
            <v>191.56664680312008</v>
          </cell>
        </row>
        <row r="11">
          <cell r="AB11">
            <v>770694.76816063584</v>
          </cell>
        </row>
        <row r="12">
          <cell r="AB12">
            <v>129956.08970176989</v>
          </cell>
        </row>
        <row r="13">
          <cell r="AB13">
            <v>900650.85786240571</v>
          </cell>
        </row>
        <row r="16">
          <cell r="AA16">
            <v>8</v>
          </cell>
          <cell r="AB16">
            <v>997</v>
          </cell>
        </row>
        <row r="17">
          <cell r="AA17">
            <v>294</v>
          </cell>
          <cell r="AB17">
            <v>2254</v>
          </cell>
        </row>
        <row r="18">
          <cell r="AA18">
            <v>556</v>
          </cell>
          <cell r="AB18">
            <v>1221</v>
          </cell>
        </row>
        <row r="21">
          <cell r="AA21">
            <v>68</v>
          </cell>
          <cell r="AB21">
            <v>804</v>
          </cell>
        </row>
        <row r="22">
          <cell r="AA22">
            <v>550</v>
          </cell>
          <cell r="AB22">
            <v>2860</v>
          </cell>
        </row>
        <row r="23">
          <cell r="AA23">
            <v>240</v>
          </cell>
          <cell r="AB23">
            <v>808</v>
          </cell>
        </row>
        <row r="26">
          <cell r="AA26">
            <v>1</v>
          </cell>
          <cell r="AB26">
            <v>320</v>
          </cell>
        </row>
        <row r="27">
          <cell r="AA27">
            <v>55</v>
          </cell>
          <cell r="AB27">
            <v>2102</v>
          </cell>
        </row>
        <row r="28">
          <cell r="AA28">
            <v>802</v>
          </cell>
          <cell r="AB28">
            <v>2050</v>
          </cell>
        </row>
      </sheetData>
      <sheetData sheetId="8">
        <row r="2">
          <cell r="AA2">
            <v>799</v>
          </cell>
          <cell r="AB2">
            <v>4531</v>
          </cell>
        </row>
        <row r="6">
          <cell r="AB6">
            <v>103.99856992638415</v>
          </cell>
        </row>
        <row r="7">
          <cell r="AB7">
            <v>192.70036151854751</v>
          </cell>
        </row>
        <row r="11">
          <cell r="AB11">
            <v>772193.15615815145</v>
          </cell>
        </row>
        <row r="12">
          <cell r="AB12">
            <v>130136.05513701287</v>
          </cell>
        </row>
        <row r="13">
          <cell r="AB13">
            <v>902329.21129516431</v>
          </cell>
        </row>
        <row r="16">
          <cell r="AA16">
            <v>6</v>
          </cell>
          <cell r="AB16">
            <v>1033</v>
          </cell>
        </row>
        <row r="17">
          <cell r="AA17">
            <v>283</v>
          </cell>
          <cell r="AB17">
            <v>2280</v>
          </cell>
        </row>
        <row r="18">
          <cell r="AA18">
            <v>510</v>
          </cell>
          <cell r="AB18">
            <v>1218</v>
          </cell>
        </row>
        <row r="21">
          <cell r="AA21">
            <v>73</v>
          </cell>
          <cell r="AB21">
            <v>817</v>
          </cell>
        </row>
        <row r="22">
          <cell r="AA22">
            <v>472</v>
          </cell>
          <cell r="AB22">
            <v>2924</v>
          </cell>
        </row>
        <row r="23">
          <cell r="AA23">
            <v>254</v>
          </cell>
          <cell r="AB23">
            <v>790</v>
          </cell>
        </row>
        <row r="26">
          <cell r="AA26">
            <v>0</v>
          </cell>
          <cell r="AB26">
            <v>314</v>
          </cell>
        </row>
        <row r="27">
          <cell r="AA27">
            <v>56</v>
          </cell>
          <cell r="AB27">
            <v>2196</v>
          </cell>
        </row>
        <row r="28">
          <cell r="AA28">
            <v>743</v>
          </cell>
          <cell r="AB28">
            <v>2021</v>
          </cell>
        </row>
      </sheetData>
      <sheetData sheetId="9">
        <row r="2">
          <cell r="AA2">
            <v>849</v>
          </cell>
          <cell r="AB2">
            <v>4481</v>
          </cell>
        </row>
        <row r="6">
          <cell r="AB6">
            <v>103.94960278993631</v>
          </cell>
        </row>
        <row r="7">
          <cell r="AB7">
            <v>192.74334820822349</v>
          </cell>
        </row>
        <row r="11">
          <cell r="AB11">
            <v>773699.86383530404</v>
          </cell>
        </row>
        <row r="12">
          <cell r="AB12">
            <v>130411.50456818638</v>
          </cell>
        </row>
        <row r="13">
          <cell r="AB13">
            <v>904111.3684034904</v>
          </cell>
        </row>
        <row r="16">
          <cell r="AA16">
            <v>9</v>
          </cell>
          <cell r="AB16">
            <v>988</v>
          </cell>
        </row>
        <row r="17">
          <cell r="AA17">
            <v>328</v>
          </cell>
          <cell r="AB17">
            <v>2302</v>
          </cell>
        </row>
        <row r="18">
          <cell r="AA18">
            <v>512</v>
          </cell>
          <cell r="AB18">
            <v>1191</v>
          </cell>
        </row>
        <row r="21">
          <cell r="AA21">
            <v>86</v>
          </cell>
          <cell r="AB21">
            <v>829</v>
          </cell>
        </row>
        <row r="22">
          <cell r="AA22">
            <v>492</v>
          </cell>
          <cell r="AB22">
            <v>2896</v>
          </cell>
        </row>
        <row r="23">
          <cell r="AA23">
            <v>271</v>
          </cell>
          <cell r="AB23">
            <v>756</v>
          </cell>
        </row>
        <row r="26">
          <cell r="AA26">
            <v>0</v>
          </cell>
          <cell r="AB26">
            <v>322</v>
          </cell>
        </row>
        <row r="27">
          <cell r="AA27">
            <v>61</v>
          </cell>
          <cell r="AB27">
            <v>2126</v>
          </cell>
        </row>
        <row r="28">
          <cell r="AA28">
            <v>788</v>
          </cell>
          <cell r="AB28">
            <v>2033</v>
          </cell>
        </row>
      </sheetData>
      <sheetData sheetId="10">
        <row r="2">
          <cell r="AA2">
            <v>815</v>
          </cell>
          <cell r="AB2">
            <v>4515</v>
          </cell>
        </row>
        <row r="6">
          <cell r="AB6">
            <v>104.4780260675732</v>
          </cell>
        </row>
        <row r="7">
          <cell r="AB7">
            <v>191.63717357052556</v>
          </cell>
        </row>
        <row r="11">
          <cell r="AB11">
            <v>773455.80578466435</v>
          </cell>
        </row>
        <row r="12">
          <cell r="AB12">
            <v>130405.06285223756</v>
          </cell>
        </row>
        <row r="13">
          <cell r="AB13">
            <v>903860.86863690196</v>
          </cell>
        </row>
        <row r="16">
          <cell r="AA16">
            <v>8</v>
          </cell>
          <cell r="AB16">
            <v>975</v>
          </cell>
        </row>
        <row r="17">
          <cell r="AA17">
            <v>282</v>
          </cell>
          <cell r="AB17">
            <v>2314</v>
          </cell>
        </row>
        <row r="18">
          <cell r="AA18">
            <v>525</v>
          </cell>
          <cell r="AB18">
            <v>1226</v>
          </cell>
        </row>
        <row r="21">
          <cell r="AA21">
            <v>90</v>
          </cell>
          <cell r="AB21">
            <v>836</v>
          </cell>
        </row>
        <row r="22">
          <cell r="AA22">
            <v>478</v>
          </cell>
          <cell r="AB22">
            <v>2935</v>
          </cell>
        </row>
        <row r="23">
          <cell r="AA23">
            <v>247</v>
          </cell>
          <cell r="AB23">
            <v>744</v>
          </cell>
        </row>
        <row r="26">
          <cell r="AA26">
            <v>0</v>
          </cell>
          <cell r="AB26">
            <v>344</v>
          </cell>
        </row>
        <row r="27">
          <cell r="AA27">
            <v>55</v>
          </cell>
          <cell r="AB27">
            <v>2151</v>
          </cell>
        </row>
        <row r="28">
          <cell r="AA28">
            <v>760</v>
          </cell>
          <cell r="AB28">
            <v>2020</v>
          </cell>
        </row>
      </sheetData>
      <sheetData sheetId="11">
        <row r="2">
          <cell r="AA2">
            <v>788</v>
          </cell>
          <cell r="AB2">
            <v>4542</v>
          </cell>
        </row>
        <row r="6">
          <cell r="AB6">
            <v>102.66448078652702</v>
          </cell>
        </row>
        <row r="7">
          <cell r="AB7">
            <v>192.24274218255306</v>
          </cell>
        </row>
        <row r="11">
          <cell r="AB11">
            <v>770923.05049712257</v>
          </cell>
        </row>
        <row r="12">
          <cell r="AB12">
            <v>130068.25002647622</v>
          </cell>
        </row>
        <row r="13">
          <cell r="AB13">
            <v>900991.30052359879</v>
          </cell>
        </row>
        <row r="16">
          <cell r="AA16">
            <v>14</v>
          </cell>
          <cell r="AB16">
            <v>1013</v>
          </cell>
        </row>
        <row r="17">
          <cell r="AA17">
            <v>269</v>
          </cell>
          <cell r="AB17">
            <v>2331</v>
          </cell>
        </row>
        <row r="18">
          <cell r="AA18">
            <v>505</v>
          </cell>
          <cell r="AB18">
            <v>1198</v>
          </cell>
        </row>
        <row r="21">
          <cell r="AA21">
            <v>82</v>
          </cell>
          <cell r="AB21">
            <v>791</v>
          </cell>
        </row>
        <row r="22">
          <cell r="AA22">
            <v>450</v>
          </cell>
          <cell r="AB22">
            <v>2969</v>
          </cell>
        </row>
        <row r="23">
          <cell r="AA23">
            <v>256</v>
          </cell>
          <cell r="AB23">
            <v>782</v>
          </cell>
        </row>
        <row r="26">
          <cell r="AA26">
            <v>0</v>
          </cell>
          <cell r="AB26">
            <v>302</v>
          </cell>
        </row>
        <row r="27">
          <cell r="AA27">
            <v>61</v>
          </cell>
          <cell r="AB27">
            <v>2117</v>
          </cell>
        </row>
        <row r="28">
          <cell r="AA28">
            <v>727</v>
          </cell>
          <cell r="AB28">
            <v>2123</v>
          </cell>
        </row>
      </sheetData>
      <sheetData sheetId="12">
        <row r="2">
          <cell r="AA2">
            <v>856</v>
          </cell>
          <cell r="AB2">
            <v>4474</v>
          </cell>
        </row>
        <row r="6">
          <cell r="AB6">
            <v>103.09999444516122</v>
          </cell>
        </row>
        <row r="7">
          <cell r="AB7">
            <v>191.04509767416295</v>
          </cell>
        </row>
        <row r="11">
          <cell r="AB11">
            <v>765576.03895717836</v>
          </cell>
        </row>
        <row r="12">
          <cell r="AB12">
            <v>129222.73153004186</v>
          </cell>
        </row>
        <row r="13">
          <cell r="AB13">
            <v>894798.77048722026</v>
          </cell>
        </row>
        <row r="16">
          <cell r="AA16">
            <v>13</v>
          </cell>
          <cell r="AB16">
            <v>1036</v>
          </cell>
        </row>
        <row r="17">
          <cell r="AA17">
            <v>321</v>
          </cell>
          <cell r="AB17">
            <v>2293</v>
          </cell>
        </row>
        <row r="18">
          <cell r="AA18">
            <v>522</v>
          </cell>
          <cell r="AB18">
            <v>1145</v>
          </cell>
        </row>
        <row r="21">
          <cell r="AA21">
            <v>81</v>
          </cell>
          <cell r="AB21">
            <v>764</v>
          </cell>
        </row>
        <row r="22">
          <cell r="AA22">
            <v>533</v>
          </cell>
          <cell r="AB22">
            <v>2928</v>
          </cell>
        </row>
        <row r="23">
          <cell r="AA23">
            <v>242</v>
          </cell>
          <cell r="AB23">
            <v>782</v>
          </cell>
        </row>
        <row r="26">
          <cell r="AA26">
            <v>1</v>
          </cell>
          <cell r="AB26">
            <v>305</v>
          </cell>
        </row>
        <row r="27">
          <cell r="AA27">
            <v>61</v>
          </cell>
          <cell r="AB27">
            <v>2078</v>
          </cell>
        </row>
        <row r="28">
          <cell r="AA28">
            <v>794</v>
          </cell>
          <cell r="AB28">
            <v>2091</v>
          </cell>
        </row>
      </sheetData>
      <sheetData sheetId="13">
        <row r="2">
          <cell r="AA2">
            <v>792</v>
          </cell>
          <cell r="AB2">
            <v>4538</v>
          </cell>
        </row>
        <row r="6">
          <cell r="AB6">
            <v>103.46106101204663</v>
          </cell>
        </row>
        <row r="7">
          <cell r="AB7">
            <v>193.10501374396765</v>
          </cell>
        </row>
        <row r="11">
          <cell r="AB11">
            <v>770712.45503529895</v>
          </cell>
        </row>
        <row r="12">
          <cell r="AB12">
            <v>130112.41959992521</v>
          </cell>
        </row>
        <row r="13">
          <cell r="AB13">
            <v>900824.87463522411</v>
          </cell>
        </row>
        <row r="16">
          <cell r="AA16">
            <v>11</v>
          </cell>
          <cell r="AB16">
            <v>1019</v>
          </cell>
        </row>
        <row r="17">
          <cell r="AA17">
            <v>287</v>
          </cell>
          <cell r="AB17">
            <v>2317</v>
          </cell>
        </row>
        <row r="18">
          <cell r="AA18">
            <v>494</v>
          </cell>
          <cell r="AB18">
            <v>1202</v>
          </cell>
        </row>
        <row r="21">
          <cell r="AA21">
            <v>80</v>
          </cell>
          <cell r="AB21">
            <v>824</v>
          </cell>
        </row>
        <row r="22">
          <cell r="AA22">
            <v>455</v>
          </cell>
          <cell r="AB22">
            <v>2931</v>
          </cell>
        </row>
        <row r="23">
          <cell r="AA23">
            <v>257</v>
          </cell>
          <cell r="AB23">
            <v>783</v>
          </cell>
        </row>
        <row r="26">
          <cell r="AA26">
            <v>0</v>
          </cell>
          <cell r="AB26">
            <v>337</v>
          </cell>
        </row>
        <row r="27">
          <cell r="AA27">
            <v>41</v>
          </cell>
          <cell r="AB27">
            <v>2119</v>
          </cell>
        </row>
        <row r="28">
          <cell r="AA28">
            <v>751</v>
          </cell>
          <cell r="AB28">
            <v>2082</v>
          </cell>
        </row>
      </sheetData>
      <sheetData sheetId="14">
        <row r="2">
          <cell r="AA2">
            <v>840</v>
          </cell>
          <cell r="AB2">
            <v>4490</v>
          </cell>
        </row>
        <row r="6">
          <cell r="AB6">
            <v>104.43516291235599</v>
          </cell>
        </row>
        <row r="7">
          <cell r="AB7">
            <v>193.71970057562368</v>
          </cell>
        </row>
        <row r="11">
          <cell r="AB11">
            <v>775807.59695402347</v>
          </cell>
        </row>
        <row r="12">
          <cell r="AB12">
            <v>130746.88755265991</v>
          </cell>
        </row>
        <row r="13">
          <cell r="AB13">
            <v>906554.48450668342</v>
          </cell>
        </row>
        <row r="16">
          <cell r="AA16">
            <v>7</v>
          </cell>
          <cell r="AB16">
            <v>998</v>
          </cell>
        </row>
        <row r="17">
          <cell r="AA17">
            <v>293</v>
          </cell>
          <cell r="AB17">
            <v>2278</v>
          </cell>
        </row>
        <row r="18">
          <cell r="AA18">
            <v>540</v>
          </cell>
          <cell r="AB18">
            <v>1214</v>
          </cell>
        </row>
        <row r="21">
          <cell r="AA21">
            <v>75</v>
          </cell>
          <cell r="AB21">
            <v>776</v>
          </cell>
        </row>
        <row r="22">
          <cell r="AA22">
            <v>501</v>
          </cell>
          <cell r="AB22">
            <v>2926</v>
          </cell>
        </row>
        <row r="23">
          <cell r="AA23">
            <v>264</v>
          </cell>
          <cell r="AB23">
            <v>788</v>
          </cell>
        </row>
        <row r="26">
          <cell r="AA26">
            <v>0</v>
          </cell>
          <cell r="AB26">
            <v>326</v>
          </cell>
        </row>
        <row r="27">
          <cell r="AA27">
            <v>65</v>
          </cell>
          <cell r="AB27">
            <v>2136</v>
          </cell>
        </row>
        <row r="28">
          <cell r="AA28">
            <v>775</v>
          </cell>
          <cell r="AB28">
            <v>2028</v>
          </cell>
        </row>
      </sheetData>
      <sheetData sheetId="15">
        <row r="2">
          <cell r="AA2">
            <v>820</v>
          </cell>
          <cell r="AB2">
            <v>4510</v>
          </cell>
        </row>
        <row r="6">
          <cell r="AB6">
            <v>102.90786477588742</v>
          </cell>
        </row>
        <row r="7">
          <cell r="AB7">
            <v>191.16797965341564</v>
          </cell>
        </row>
        <row r="11">
          <cell r="AB11">
            <v>767909.234524064</v>
          </cell>
        </row>
        <row r="12">
          <cell r="AB12">
            <v>129321.88499039167</v>
          </cell>
        </row>
        <row r="13">
          <cell r="AB13">
            <v>897231.11951445567</v>
          </cell>
        </row>
        <row r="16">
          <cell r="AA16">
            <v>7</v>
          </cell>
          <cell r="AB16">
            <v>1077</v>
          </cell>
        </row>
        <row r="17">
          <cell r="AA17">
            <v>292</v>
          </cell>
          <cell r="AB17">
            <v>2244</v>
          </cell>
        </row>
        <row r="18">
          <cell r="AA18">
            <v>521</v>
          </cell>
          <cell r="AB18">
            <v>1189</v>
          </cell>
        </row>
        <row r="21">
          <cell r="AA21">
            <v>82</v>
          </cell>
          <cell r="AB21">
            <v>818</v>
          </cell>
        </row>
        <row r="22">
          <cell r="AA22">
            <v>484</v>
          </cell>
          <cell r="AB22">
            <v>2900</v>
          </cell>
        </row>
        <row r="23">
          <cell r="AA23">
            <v>254</v>
          </cell>
          <cell r="AB23">
            <v>792</v>
          </cell>
        </row>
        <row r="26">
          <cell r="AA26">
            <v>1</v>
          </cell>
          <cell r="AB26">
            <v>328</v>
          </cell>
        </row>
        <row r="27">
          <cell r="AA27">
            <v>74</v>
          </cell>
          <cell r="AB27">
            <v>2108</v>
          </cell>
        </row>
        <row r="28">
          <cell r="AA28">
            <v>745</v>
          </cell>
          <cell r="AB28">
            <v>2074</v>
          </cell>
        </row>
      </sheetData>
      <sheetData sheetId="16">
        <row r="2">
          <cell r="AA2">
            <v>848</v>
          </cell>
          <cell r="AB2">
            <v>4482</v>
          </cell>
        </row>
        <row r="6">
          <cell r="AB6">
            <v>102.85156395180438</v>
          </cell>
        </row>
        <row r="7">
          <cell r="AB7">
            <v>191.51509968639965</v>
          </cell>
        </row>
        <row r="11">
          <cell r="AB11">
            <v>766485.86648566765</v>
          </cell>
        </row>
        <row r="12">
          <cell r="AB12">
            <v>129239.13709199874</v>
          </cell>
        </row>
        <row r="13">
          <cell r="AB13">
            <v>895725.00357766636</v>
          </cell>
        </row>
        <row r="16">
          <cell r="AA16">
            <v>12</v>
          </cell>
          <cell r="AB16">
            <v>996</v>
          </cell>
        </row>
        <row r="17">
          <cell r="AA17">
            <v>337</v>
          </cell>
          <cell r="AB17">
            <v>2235</v>
          </cell>
        </row>
        <row r="18">
          <cell r="AA18">
            <v>499</v>
          </cell>
          <cell r="AB18">
            <v>1251</v>
          </cell>
        </row>
        <row r="21">
          <cell r="AA21">
            <v>79</v>
          </cell>
          <cell r="AB21">
            <v>804</v>
          </cell>
        </row>
        <row r="22">
          <cell r="AA22">
            <v>531</v>
          </cell>
          <cell r="AB22">
            <v>2900</v>
          </cell>
        </row>
        <row r="23">
          <cell r="AA23">
            <v>238</v>
          </cell>
          <cell r="AB23">
            <v>778</v>
          </cell>
        </row>
        <row r="26">
          <cell r="AA26">
            <v>0</v>
          </cell>
          <cell r="AB26">
            <v>320</v>
          </cell>
        </row>
        <row r="27">
          <cell r="AA27">
            <v>48</v>
          </cell>
          <cell r="AB27">
            <v>2082</v>
          </cell>
        </row>
        <row r="28">
          <cell r="AA28">
            <v>800</v>
          </cell>
          <cell r="AB28">
            <v>2080</v>
          </cell>
        </row>
      </sheetData>
      <sheetData sheetId="17">
        <row r="2">
          <cell r="AA2">
            <v>822</v>
          </cell>
          <cell r="AB2">
            <v>4508</v>
          </cell>
        </row>
        <row r="6">
          <cell r="AB6">
            <v>103.54607063609664</v>
          </cell>
        </row>
        <row r="7">
          <cell r="AB7">
            <v>193.25549206605959</v>
          </cell>
        </row>
        <row r="11">
          <cell r="AB11">
            <v>773787.87853061443</v>
          </cell>
        </row>
        <row r="12">
          <cell r="AB12">
            <v>130764.54434607484</v>
          </cell>
        </row>
        <row r="13">
          <cell r="AB13">
            <v>904552.42287668923</v>
          </cell>
        </row>
        <row r="16">
          <cell r="AA16">
            <v>13</v>
          </cell>
          <cell r="AB16">
            <v>992</v>
          </cell>
        </row>
        <row r="17">
          <cell r="AA17">
            <v>310</v>
          </cell>
          <cell r="AB17">
            <v>2254</v>
          </cell>
        </row>
        <row r="18">
          <cell r="AA18">
            <v>499</v>
          </cell>
          <cell r="AB18">
            <v>1262</v>
          </cell>
        </row>
        <row r="21">
          <cell r="AA21">
            <v>63</v>
          </cell>
          <cell r="AB21">
            <v>801</v>
          </cell>
        </row>
        <row r="22">
          <cell r="AA22">
            <v>456</v>
          </cell>
          <cell r="AB22">
            <v>2946</v>
          </cell>
        </row>
        <row r="23">
          <cell r="AA23">
            <v>303</v>
          </cell>
          <cell r="AB23">
            <v>761</v>
          </cell>
        </row>
        <row r="26">
          <cell r="AA26">
            <v>1</v>
          </cell>
          <cell r="AB26">
            <v>320</v>
          </cell>
        </row>
        <row r="27">
          <cell r="AA27">
            <v>74</v>
          </cell>
          <cell r="AB27">
            <v>2154</v>
          </cell>
        </row>
        <row r="28">
          <cell r="AA28">
            <v>747</v>
          </cell>
          <cell r="AB28">
            <v>2034</v>
          </cell>
        </row>
      </sheetData>
      <sheetData sheetId="18">
        <row r="2">
          <cell r="AA2">
            <v>816</v>
          </cell>
          <cell r="AB2">
            <v>4514</v>
          </cell>
        </row>
        <row r="6">
          <cell r="AB6">
            <v>103.45867991657322</v>
          </cell>
        </row>
        <row r="7">
          <cell r="AB7">
            <v>192.95532824124552</v>
          </cell>
        </row>
        <row r="11">
          <cell r="AB11">
            <v>772832.93751820398</v>
          </cell>
        </row>
        <row r="12">
          <cell r="AB12">
            <v>130111.95549275077</v>
          </cell>
        </row>
        <row r="13">
          <cell r="AB13">
            <v>902944.89301095472</v>
          </cell>
        </row>
        <row r="16">
          <cell r="AA16">
            <v>8</v>
          </cell>
          <cell r="AB16">
            <v>1006</v>
          </cell>
        </row>
        <row r="17">
          <cell r="AA17">
            <v>319</v>
          </cell>
          <cell r="AB17">
            <v>2341</v>
          </cell>
        </row>
        <row r="18">
          <cell r="AA18">
            <v>489</v>
          </cell>
          <cell r="AB18">
            <v>1167</v>
          </cell>
        </row>
        <row r="21">
          <cell r="AA21">
            <v>78</v>
          </cell>
          <cell r="AB21">
            <v>796</v>
          </cell>
        </row>
        <row r="22">
          <cell r="AA22">
            <v>500</v>
          </cell>
          <cell r="AB22">
            <v>2973</v>
          </cell>
        </row>
        <row r="23">
          <cell r="AA23">
            <v>238</v>
          </cell>
          <cell r="AB23">
            <v>745</v>
          </cell>
        </row>
        <row r="26">
          <cell r="AA26">
            <v>0</v>
          </cell>
          <cell r="AB26">
            <v>323</v>
          </cell>
        </row>
        <row r="27">
          <cell r="AA27">
            <v>55</v>
          </cell>
          <cell r="AB27">
            <v>2087</v>
          </cell>
        </row>
        <row r="28">
          <cell r="AA28">
            <v>761</v>
          </cell>
          <cell r="AB28">
            <v>2104</v>
          </cell>
        </row>
      </sheetData>
      <sheetData sheetId="19">
        <row r="2">
          <cell r="AA2">
            <v>791</v>
          </cell>
          <cell r="AB2">
            <v>4539</v>
          </cell>
        </row>
        <row r="6">
          <cell r="AB6">
            <v>104.20807163960343</v>
          </cell>
        </row>
        <row r="7">
          <cell r="AB7">
            <v>192.46794525030535</v>
          </cell>
        </row>
        <row r="11">
          <cell r="AB11">
            <v>773011.54135755973</v>
          </cell>
        </row>
        <row r="12">
          <cell r="AB12">
            <v>130177.07468605414</v>
          </cell>
        </row>
        <row r="13">
          <cell r="AB13">
            <v>903188.61604361387</v>
          </cell>
        </row>
        <row r="16">
          <cell r="AA16">
            <v>4</v>
          </cell>
          <cell r="AB16">
            <v>1039</v>
          </cell>
        </row>
        <row r="17">
          <cell r="AA17">
            <v>268</v>
          </cell>
          <cell r="AB17">
            <v>2277</v>
          </cell>
        </row>
        <row r="18">
          <cell r="AA18">
            <v>519</v>
          </cell>
          <cell r="AB18">
            <v>1223</v>
          </cell>
        </row>
        <row r="21">
          <cell r="AA21">
            <v>82</v>
          </cell>
          <cell r="AB21">
            <v>830</v>
          </cell>
        </row>
        <row r="22">
          <cell r="AA22">
            <v>459</v>
          </cell>
          <cell r="AB22">
            <v>2895</v>
          </cell>
        </row>
        <row r="23">
          <cell r="AA23">
            <v>250</v>
          </cell>
          <cell r="AB23">
            <v>814</v>
          </cell>
        </row>
        <row r="26">
          <cell r="AA26">
            <v>1</v>
          </cell>
          <cell r="AB26">
            <v>327</v>
          </cell>
        </row>
        <row r="27">
          <cell r="AA27">
            <v>67</v>
          </cell>
          <cell r="AB27">
            <v>2180</v>
          </cell>
        </row>
        <row r="28">
          <cell r="AA28">
            <v>723</v>
          </cell>
          <cell r="AB28">
            <v>2032</v>
          </cell>
        </row>
      </sheetData>
      <sheetData sheetId="20">
        <row r="2">
          <cell r="AA2">
            <v>821</v>
          </cell>
          <cell r="AB2">
            <v>4509</v>
          </cell>
        </row>
        <row r="6">
          <cell r="AB6">
            <v>103.28602375751514</v>
          </cell>
        </row>
        <row r="7">
          <cell r="AB7">
            <v>192.67367034988578</v>
          </cell>
        </row>
        <row r="11">
          <cell r="AB11">
            <v>766520.01315605186</v>
          </cell>
        </row>
        <row r="12">
          <cell r="AB12">
            <v>129297.46624330126</v>
          </cell>
        </row>
        <row r="13">
          <cell r="AB13">
            <v>895817.47939935315</v>
          </cell>
        </row>
        <row r="16">
          <cell r="AA16">
            <v>14</v>
          </cell>
          <cell r="AB16">
            <v>1004</v>
          </cell>
        </row>
        <row r="17">
          <cell r="AA17">
            <v>303</v>
          </cell>
          <cell r="AB17">
            <v>2285</v>
          </cell>
        </row>
        <row r="18">
          <cell r="AA18">
            <v>504</v>
          </cell>
          <cell r="AB18">
            <v>1220</v>
          </cell>
        </row>
        <row r="21">
          <cell r="AA21">
            <v>89</v>
          </cell>
          <cell r="AB21">
            <v>785</v>
          </cell>
        </row>
        <row r="22">
          <cell r="AA22">
            <v>487</v>
          </cell>
          <cell r="AB22">
            <v>2954</v>
          </cell>
        </row>
        <row r="23">
          <cell r="AA23">
            <v>245</v>
          </cell>
          <cell r="AB23">
            <v>770</v>
          </cell>
        </row>
        <row r="26">
          <cell r="AA26">
            <v>1</v>
          </cell>
          <cell r="AB26">
            <v>314</v>
          </cell>
        </row>
        <row r="27">
          <cell r="AA27">
            <v>66</v>
          </cell>
          <cell r="AB27">
            <v>2106</v>
          </cell>
        </row>
        <row r="28">
          <cell r="AA28">
            <v>754</v>
          </cell>
          <cell r="AB28">
            <v>2089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ct emissions</v>
          </cell>
        </row>
        <row r="9">
          <cell r="B9">
            <v>194.14843008086967</v>
          </cell>
        </row>
        <row r="10">
          <cell r="B10">
            <v>1.4772343034910158</v>
          </cell>
        </row>
        <row r="11">
          <cell r="B11">
            <v>9.0023092318547473</v>
          </cell>
        </row>
      </sheetData>
      <sheetData sheetId="1">
        <row r="2">
          <cell r="AA2">
            <v>912</v>
          </cell>
          <cell r="AB2">
            <v>4418</v>
          </cell>
        </row>
        <row r="6">
          <cell r="AB6">
            <v>110.27293941943253</v>
          </cell>
        </row>
        <row r="7">
          <cell r="AB7">
            <v>194.26295900460272</v>
          </cell>
        </row>
        <row r="11">
          <cell r="AB11">
            <v>772720.36047257879</v>
          </cell>
        </row>
        <row r="12">
          <cell r="AB12">
            <v>130422.77352394287</v>
          </cell>
        </row>
        <row r="13">
          <cell r="AB13">
            <v>903143.1339965217</v>
          </cell>
        </row>
        <row r="16">
          <cell r="AA16">
            <v>16</v>
          </cell>
          <cell r="AB16">
            <v>1051</v>
          </cell>
        </row>
        <row r="17">
          <cell r="AA17">
            <v>334</v>
          </cell>
          <cell r="AB17">
            <v>2194</v>
          </cell>
        </row>
        <row r="18">
          <cell r="AA18">
            <v>562</v>
          </cell>
          <cell r="AB18">
            <v>1173</v>
          </cell>
        </row>
        <row r="21">
          <cell r="AA21">
            <v>91</v>
          </cell>
          <cell r="AB21">
            <v>807</v>
          </cell>
        </row>
        <row r="22">
          <cell r="AA22">
            <v>546</v>
          </cell>
          <cell r="AB22">
            <v>2822</v>
          </cell>
        </row>
        <row r="23">
          <cell r="AA23">
            <v>275</v>
          </cell>
          <cell r="AB23">
            <v>789</v>
          </cell>
        </row>
        <row r="26">
          <cell r="AA26">
            <v>0</v>
          </cell>
          <cell r="AB26">
            <v>310</v>
          </cell>
        </row>
        <row r="27">
          <cell r="AA27">
            <v>68</v>
          </cell>
          <cell r="AB27">
            <v>2123</v>
          </cell>
        </row>
        <row r="28">
          <cell r="AA28">
            <v>844</v>
          </cell>
          <cell r="AB28">
            <v>1985</v>
          </cell>
        </row>
      </sheetData>
      <sheetData sheetId="2">
        <row r="2">
          <cell r="AA2">
            <v>923</v>
          </cell>
          <cell r="AB2">
            <v>4407</v>
          </cell>
        </row>
        <row r="6">
          <cell r="AB6">
            <v>110.01243312942739</v>
          </cell>
        </row>
        <row r="7">
          <cell r="AB7">
            <v>193.8690183526694</v>
          </cell>
        </row>
        <row r="11">
          <cell r="AB11">
            <v>771814.9447133037</v>
          </cell>
        </row>
        <row r="12">
          <cell r="AB12">
            <v>130403.7335679293</v>
          </cell>
        </row>
        <row r="13">
          <cell r="AB13">
            <v>902218.67828123295</v>
          </cell>
        </row>
        <row r="16">
          <cell r="AA16">
            <v>11</v>
          </cell>
          <cell r="AB16">
            <v>985</v>
          </cell>
        </row>
        <row r="17">
          <cell r="AA17">
            <v>362</v>
          </cell>
          <cell r="AB17">
            <v>2248</v>
          </cell>
        </row>
        <row r="18">
          <cell r="AA18">
            <v>550</v>
          </cell>
          <cell r="AB18">
            <v>1174</v>
          </cell>
        </row>
        <row r="21">
          <cell r="AA21">
            <v>91</v>
          </cell>
          <cell r="AB21">
            <v>824</v>
          </cell>
        </row>
        <row r="22">
          <cell r="AA22">
            <v>560</v>
          </cell>
          <cell r="AB22">
            <v>2801</v>
          </cell>
        </row>
        <row r="23">
          <cell r="AA23">
            <v>272</v>
          </cell>
          <cell r="AB23">
            <v>782</v>
          </cell>
        </row>
        <row r="26">
          <cell r="AA26">
            <v>0</v>
          </cell>
          <cell r="AB26">
            <v>314</v>
          </cell>
        </row>
        <row r="27">
          <cell r="AA27">
            <v>74</v>
          </cell>
          <cell r="AB27">
            <v>2137</v>
          </cell>
        </row>
        <row r="28">
          <cell r="AA28">
            <v>849</v>
          </cell>
          <cell r="AB28">
            <v>1956</v>
          </cell>
        </row>
      </sheetData>
      <sheetData sheetId="3">
        <row r="2">
          <cell r="AA2">
            <v>926</v>
          </cell>
          <cell r="AB2">
            <v>4404</v>
          </cell>
        </row>
        <row r="6">
          <cell r="AB6">
            <v>109.92869790830251</v>
          </cell>
        </row>
        <row r="7">
          <cell r="AB7">
            <v>192.70427076281007</v>
          </cell>
        </row>
        <row r="11">
          <cell r="AB11">
            <v>767297.73497250082</v>
          </cell>
        </row>
        <row r="12">
          <cell r="AB12">
            <v>129486.78499209804</v>
          </cell>
        </row>
        <row r="13">
          <cell r="AB13">
            <v>896784.51996459882</v>
          </cell>
        </row>
        <row r="16">
          <cell r="AA16">
            <v>8</v>
          </cell>
          <cell r="AB16">
            <v>1025</v>
          </cell>
        </row>
        <row r="17">
          <cell r="AA17">
            <v>333</v>
          </cell>
          <cell r="AB17">
            <v>2207</v>
          </cell>
        </row>
        <row r="18">
          <cell r="AA18">
            <v>585</v>
          </cell>
          <cell r="AB18">
            <v>1172</v>
          </cell>
        </row>
        <row r="21">
          <cell r="AA21">
            <v>98</v>
          </cell>
          <cell r="AB21">
            <v>808</v>
          </cell>
        </row>
        <row r="22">
          <cell r="AA22">
            <v>537</v>
          </cell>
          <cell r="AB22">
            <v>2877</v>
          </cell>
        </row>
        <row r="23">
          <cell r="AA23">
            <v>291</v>
          </cell>
          <cell r="AB23">
            <v>719</v>
          </cell>
        </row>
        <row r="26">
          <cell r="AA26">
            <v>0</v>
          </cell>
          <cell r="AB26">
            <v>349</v>
          </cell>
        </row>
        <row r="27">
          <cell r="AA27">
            <v>67</v>
          </cell>
          <cell r="AB27">
            <v>2070</v>
          </cell>
        </row>
        <row r="28">
          <cell r="AA28">
            <v>859</v>
          </cell>
          <cell r="AB28">
            <v>1985</v>
          </cell>
        </row>
      </sheetData>
      <sheetData sheetId="4">
        <row r="2">
          <cell r="AA2">
            <v>914</v>
          </cell>
          <cell r="AB2">
            <v>4416</v>
          </cell>
        </row>
        <row r="6">
          <cell r="AB6">
            <v>111.06129809697185</v>
          </cell>
        </row>
        <row r="7">
          <cell r="AB7">
            <v>195.11274863842132</v>
          </cell>
        </row>
        <row r="11">
          <cell r="AB11">
            <v>777650.08442778897</v>
          </cell>
        </row>
        <row r="12">
          <cell r="AB12">
            <v>131271.561109356</v>
          </cell>
        </row>
        <row r="13">
          <cell r="AB13">
            <v>908921.64553714497</v>
          </cell>
        </row>
        <row r="16">
          <cell r="AA16">
            <v>19</v>
          </cell>
          <cell r="AB16">
            <v>991</v>
          </cell>
        </row>
        <row r="17">
          <cell r="AA17">
            <v>349</v>
          </cell>
          <cell r="AB17">
            <v>2229</v>
          </cell>
        </row>
        <row r="18">
          <cell r="AA18">
            <v>546</v>
          </cell>
          <cell r="AB18">
            <v>1196</v>
          </cell>
        </row>
        <row r="21">
          <cell r="AA21">
            <v>95</v>
          </cell>
          <cell r="AB21">
            <v>816</v>
          </cell>
        </row>
        <row r="22">
          <cell r="AA22">
            <v>547</v>
          </cell>
          <cell r="AB22">
            <v>2893</v>
          </cell>
        </row>
        <row r="23">
          <cell r="AA23">
            <v>272</v>
          </cell>
          <cell r="AB23">
            <v>707</v>
          </cell>
        </row>
        <row r="26">
          <cell r="AA26">
            <v>0</v>
          </cell>
          <cell r="AB26">
            <v>349</v>
          </cell>
        </row>
        <row r="27">
          <cell r="AA27">
            <v>73</v>
          </cell>
          <cell r="AB27">
            <v>2029</v>
          </cell>
        </row>
        <row r="28">
          <cell r="AA28">
            <v>841</v>
          </cell>
          <cell r="AB28">
            <v>2038</v>
          </cell>
        </row>
      </sheetData>
      <sheetData sheetId="5">
        <row r="2">
          <cell r="AA2">
            <v>911</v>
          </cell>
          <cell r="AB2">
            <v>4419</v>
          </cell>
        </row>
        <row r="6">
          <cell r="AB6">
            <v>110.58066889472784</v>
          </cell>
        </row>
        <row r="7">
          <cell r="AB7">
            <v>194.28597629395549</v>
          </cell>
        </row>
        <row r="11">
          <cell r="AB11">
            <v>770888.0824630867</v>
          </cell>
        </row>
        <row r="12">
          <cell r="AB12">
            <v>129758.4724806736</v>
          </cell>
        </row>
        <row r="13">
          <cell r="AB13">
            <v>900646.55494376027</v>
          </cell>
        </row>
        <row r="16">
          <cell r="AA16">
            <v>13</v>
          </cell>
          <cell r="AB16">
            <v>1008</v>
          </cell>
        </row>
        <row r="17">
          <cell r="AA17">
            <v>333</v>
          </cell>
          <cell r="AB17">
            <v>2210</v>
          </cell>
        </row>
        <row r="18">
          <cell r="AA18">
            <v>565</v>
          </cell>
          <cell r="AB18">
            <v>1201</v>
          </cell>
        </row>
        <row r="21">
          <cell r="AA21">
            <v>92</v>
          </cell>
          <cell r="AB21">
            <v>846</v>
          </cell>
        </row>
        <row r="22">
          <cell r="AA22">
            <v>568</v>
          </cell>
          <cell r="AB22">
            <v>2820</v>
          </cell>
        </row>
        <row r="23">
          <cell r="AA23">
            <v>251</v>
          </cell>
          <cell r="AB23">
            <v>753</v>
          </cell>
        </row>
        <row r="26">
          <cell r="AA26">
            <v>0</v>
          </cell>
          <cell r="AB26">
            <v>308</v>
          </cell>
        </row>
        <row r="27">
          <cell r="AA27">
            <v>68</v>
          </cell>
          <cell r="AB27">
            <v>2174</v>
          </cell>
        </row>
        <row r="28">
          <cell r="AA28">
            <v>843</v>
          </cell>
          <cell r="AB28">
            <v>1937</v>
          </cell>
        </row>
      </sheetData>
      <sheetData sheetId="6">
        <row r="2">
          <cell r="AA2">
            <v>913</v>
          </cell>
          <cell r="AB2">
            <v>4417</v>
          </cell>
        </row>
        <row r="6">
          <cell r="AB6">
            <v>110.20979646688522</v>
          </cell>
        </row>
        <row r="7">
          <cell r="AB7">
            <v>195.19373601171671</v>
          </cell>
        </row>
        <row r="11">
          <cell r="AB11">
            <v>777369.9828381798</v>
          </cell>
        </row>
        <row r="12">
          <cell r="AB12">
            <v>131075.80837668348</v>
          </cell>
        </row>
        <row r="13">
          <cell r="AB13">
            <v>908445.7912148633</v>
          </cell>
        </row>
        <row r="16">
          <cell r="AA16">
            <v>13</v>
          </cell>
          <cell r="AB16">
            <v>989</v>
          </cell>
        </row>
        <row r="17">
          <cell r="AA17">
            <v>361</v>
          </cell>
          <cell r="AB17">
            <v>2212</v>
          </cell>
        </row>
        <row r="18">
          <cell r="AA18">
            <v>539</v>
          </cell>
          <cell r="AB18">
            <v>1216</v>
          </cell>
        </row>
        <row r="21">
          <cell r="AA21">
            <v>91</v>
          </cell>
          <cell r="AB21">
            <v>836</v>
          </cell>
        </row>
        <row r="22">
          <cell r="AA22">
            <v>552</v>
          </cell>
          <cell r="AB22">
            <v>2839</v>
          </cell>
        </row>
        <row r="23">
          <cell r="AA23">
            <v>270</v>
          </cell>
          <cell r="AB23">
            <v>742</v>
          </cell>
        </row>
        <row r="26">
          <cell r="AA26">
            <v>0</v>
          </cell>
          <cell r="AB26">
            <v>329</v>
          </cell>
        </row>
        <row r="27">
          <cell r="AA27">
            <v>57</v>
          </cell>
          <cell r="AB27">
            <v>2095</v>
          </cell>
        </row>
        <row r="28">
          <cell r="AA28">
            <v>856</v>
          </cell>
          <cell r="AB28">
            <v>1993</v>
          </cell>
        </row>
      </sheetData>
      <sheetData sheetId="7">
        <row r="2">
          <cell r="AA2">
            <v>906</v>
          </cell>
          <cell r="AB2">
            <v>4424</v>
          </cell>
        </row>
        <row r="6">
          <cell r="AB6">
            <v>108.80068757358583</v>
          </cell>
        </row>
        <row r="7">
          <cell r="AB7">
            <v>194.03943337818129</v>
          </cell>
        </row>
        <row r="11">
          <cell r="AB11">
            <v>768514.2125994534</v>
          </cell>
        </row>
        <row r="12">
          <cell r="AB12">
            <v>129727.4770004778</v>
          </cell>
        </row>
        <row r="13">
          <cell r="AB13">
            <v>898241.68959993124</v>
          </cell>
        </row>
        <row r="16">
          <cell r="AA16">
            <v>17</v>
          </cell>
          <cell r="AB16">
            <v>1000</v>
          </cell>
        </row>
        <row r="17">
          <cell r="AA17">
            <v>347</v>
          </cell>
          <cell r="AB17">
            <v>2237</v>
          </cell>
        </row>
        <row r="18">
          <cell r="AA18">
            <v>542</v>
          </cell>
          <cell r="AB18">
            <v>1187</v>
          </cell>
        </row>
        <row r="21">
          <cell r="AA21">
            <v>89</v>
          </cell>
          <cell r="AB21">
            <v>804</v>
          </cell>
        </row>
        <row r="22">
          <cell r="AA22">
            <v>541</v>
          </cell>
          <cell r="AB22">
            <v>2872</v>
          </cell>
        </row>
        <row r="23">
          <cell r="AA23">
            <v>276</v>
          </cell>
          <cell r="AB23">
            <v>748</v>
          </cell>
        </row>
        <row r="26">
          <cell r="AA26">
            <v>0</v>
          </cell>
          <cell r="AB26">
            <v>262</v>
          </cell>
        </row>
        <row r="27">
          <cell r="AA27">
            <v>58</v>
          </cell>
          <cell r="AB27">
            <v>2105</v>
          </cell>
        </row>
        <row r="28">
          <cell r="AA28">
            <v>848</v>
          </cell>
          <cell r="AB28">
            <v>2057</v>
          </cell>
        </row>
      </sheetData>
      <sheetData sheetId="8">
        <row r="2">
          <cell r="AA2">
            <v>880</v>
          </cell>
          <cell r="AB2">
            <v>4450</v>
          </cell>
        </row>
        <row r="6">
          <cell r="AB6">
            <v>110.91356239748134</v>
          </cell>
        </row>
        <row r="7">
          <cell r="AB7">
            <v>195.38190961181027</v>
          </cell>
        </row>
        <row r="11">
          <cell r="AB11">
            <v>778190.61015833844</v>
          </cell>
        </row>
        <row r="12">
          <cell r="AB12">
            <v>131200.52462645833</v>
          </cell>
        </row>
        <row r="13">
          <cell r="AB13">
            <v>909391.13478479674</v>
          </cell>
        </row>
        <row r="16">
          <cell r="AA16">
            <v>16</v>
          </cell>
          <cell r="AB16">
            <v>1061</v>
          </cell>
        </row>
        <row r="17">
          <cell r="AA17">
            <v>308</v>
          </cell>
          <cell r="AB17">
            <v>2250</v>
          </cell>
        </row>
        <row r="18">
          <cell r="AA18">
            <v>556</v>
          </cell>
          <cell r="AB18">
            <v>1139</v>
          </cell>
        </row>
        <row r="21">
          <cell r="AA21">
            <v>92</v>
          </cell>
          <cell r="AB21">
            <v>823</v>
          </cell>
        </row>
        <row r="22">
          <cell r="AA22">
            <v>510</v>
          </cell>
          <cell r="AB22">
            <v>2852</v>
          </cell>
        </row>
        <row r="23">
          <cell r="AA23">
            <v>278</v>
          </cell>
          <cell r="AB23">
            <v>775</v>
          </cell>
        </row>
        <row r="26">
          <cell r="AA26">
            <v>0</v>
          </cell>
          <cell r="AB26">
            <v>339</v>
          </cell>
        </row>
        <row r="27">
          <cell r="AA27">
            <v>71</v>
          </cell>
          <cell r="AB27">
            <v>2115</v>
          </cell>
        </row>
        <row r="28">
          <cell r="AA28">
            <v>809</v>
          </cell>
          <cell r="AB28">
            <v>1996</v>
          </cell>
        </row>
      </sheetData>
      <sheetData sheetId="9">
        <row r="2">
          <cell r="AA2">
            <v>921</v>
          </cell>
          <cell r="AB2">
            <v>4409</v>
          </cell>
        </row>
        <row r="6">
          <cell r="AB6">
            <v>110.66760487412044</v>
          </cell>
        </row>
        <row r="7">
          <cell r="AB7">
            <v>194.4113325307151</v>
          </cell>
        </row>
        <row r="11">
          <cell r="AB11">
            <v>770345.85404118465</v>
          </cell>
        </row>
        <row r="12">
          <cell r="AB12">
            <v>130328.22654759976</v>
          </cell>
        </row>
        <row r="13">
          <cell r="AB13">
            <v>900674.08058878442</v>
          </cell>
        </row>
        <row r="16">
          <cell r="AA16">
            <v>17</v>
          </cell>
          <cell r="AB16">
            <v>1017</v>
          </cell>
        </row>
        <row r="17">
          <cell r="AA17">
            <v>323</v>
          </cell>
          <cell r="AB17">
            <v>2217</v>
          </cell>
        </row>
        <row r="18">
          <cell r="AA18">
            <v>581</v>
          </cell>
          <cell r="AB18">
            <v>1175</v>
          </cell>
        </row>
        <row r="21">
          <cell r="AA21">
            <v>88</v>
          </cell>
          <cell r="AB21">
            <v>784</v>
          </cell>
        </row>
        <row r="22">
          <cell r="AA22">
            <v>555</v>
          </cell>
          <cell r="AB22">
            <v>2836</v>
          </cell>
        </row>
        <row r="23">
          <cell r="AA23">
            <v>278</v>
          </cell>
          <cell r="AB23">
            <v>789</v>
          </cell>
        </row>
        <row r="26">
          <cell r="AA26">
            <v>0</v>
          </cell>
          <cell r="AB26">
            <v>319</v>
          </cell>
        </row>
        <row r="27">
          <cell r="AA27">
            <v>65</v>
          </cell>
          <cell r="AB27">
            <v>2084</v>
          </cell>
        </row>
        <row r="28">
          <cell r="AA28">
            <v>856</v>
          </cell>
          <cell r="AB28">
            <v>2006</v>
          </cell>
        </row>
      </sheetData>
      <sheetData sheetId="10">
        <row r="2">
          <cell r="AA2">
            <v>914</v>
          </cell>
          <cell r="AB2">
            <v>4416</v>
          </cell>
        </row>
        <row r="6">
          <cell r="AB6">
            <v>108.9642960974405</v>
          </cell>
        </row>
        <row r="7">
          <cell r="AB7">
            <v>192.22291622381431</v>
          </cell>
        </row>
        <row r="11">
          <cell r="AB11">
            <v>764175.2528767474</v>
          </cell>
        </row>
        <row r="12">
          <cell r="AB12">
            <v>128964.91634505568</v>
          </cell>
        </row>
        <row r="13">
          <cell r="AB13">
            <v>893140.16922180308</v>
          </cell>
        </row>
        <row r="16">
          <cell r="AA16">
            <v>13</v>
          </cell>
          <cell r="AB16">
            <v>1018</v>
          </cell>
        </row>
        <row r="17">
          <cell r="AA17">
            <v>366</v>
          </cell>
          <cell r="AB17">
            <v>2179</v>
          </cell>
        </row>
        <row r="18">
          <cell r="AA18">
            <v>535</v>
          </cell>
          <cell r="AB18">
            <v>1219</v>
          </cell>
        </row>
        <row r="21">
          <cell r="AA21">
            <v>101</v>
          </cell>
          <cell r="AB21">
            <v>735</v>
          </cell>
        </row>
        <row r="22">
          <cell r="AA22">
            <v>527</v>
          </cell>
          <cell r="AB22">
            <v>2980</v>
          </cell>
        </row>
        <row r="23">
          <cell r="AA23">
            <v>286</v>
          </cell>
          <cell r="AB23">
            <v>701</v>
          </cell>
        </row>
        <row r="26">
          <cell r="AA26">
            <v>0</v>
          </cell>
          <cell r="AB26">
            <v>305</v>
          </cell>
        </row>
        <row r="27">
          <cell r="AA27">
            <v>67</v>
          </cell>
          <cell r="AB27">
            <v>2163</v>
          </cell>
        </row>
        <row r="28">
          <cell r="AA28">
            <v>847</v>
          </cell>
          <cell r="AB28">
            <v>1948</v>
          </cell>
        </row>
      </sheetData>
      <sheetData sheetId="11">
        <row r="2">
          <cell r="AA2">
            <v>882</v>
          </cell>
          <cell r="AB2">
            <v>4448</v>
          </cell>
        </row>
        <row r="6">
          <cell r="AB6">
            <v>109.01121949132229</v>
          </cell>
        </row>
        <row r="7">
          <cell r="AB7">
            <v>193.43154436497855</v>
          </cell>
        </row>
        <row r="11">
          <cell r="AB11">
            <v>769055.32092211326</v>
          </cell>
        </row>
        <row r="12">
          <cell r="AB12">
            <v>129557.62396574704</v>
          </cell>
        </row>
        <row r="13">
          <cell r="AB13">
            <v>898612.94488786033</v>
          </cell>
        </row>
        <row r="16">
          <cell r="AA16">
            <v>15</v>
          </cell>
          <cell r="AB16">
            <v>1019</v>
          </cell>
        </row>
        <row r="17">
          <cell r="AA17">
            <v>360</v>
          </cell>
          <cell r="AB17">
            <v>2237</v>
          </cell>
        </row>
        <row r="18">
          <cell r="AA18">
            <v>507</v>
          </cell>
          <cell r="AB18">
            <v>1192</v>
          </cell>
        </row>
        <row r="21">
          <cell r="AA21">
            <v>96</v>
          </cell>
          <cell r="AB21">
            <v>829</v>
          </cell>
        </row>
        <row r="22">
          <cell r="AA22">
            <v>520</v>
          </cell>
          <cell r="AB22">
            <v>2886</v>
          </cell>
        </row>
        <row r="23">
          <cell r="AA23">
            <v>266</v>
          </cell>
          <cell r="AB23">
            <v>733</v>
          </cell>
        </row>
        <row r="26">
          <cell r="AA26">
            <v>0</v>
          </cell>
          <cell r="AB26">
            <v>331</v>
          </cell>
        </row>
        <row r="27">
          <cell r="AA27">
            <v>58</v>
          </cell>
          <cell r="AB27">
            <v>2142</v>
          </cell>
        </row>
        <row r="28">
          <cell r="AA28">
            <v>824</v>
          </cell>
          <cell r="AB28">
            <v>1975</v>
          </cell>
        </row>
      </sheetData>
      <sheetData sheetId="12">
        <row r="2">
          <cell r="AA2">
            <v>891</v>
          </cell>
          <cell r="AB2">
            <v>4439</v>
          </cell>
        </row>
        <row r="6">
          <cell r="AB6">
            <v>110.73602535834125</v>
          </cell>
        </row>
        <row r="7">
          <cell r="AB7">
            <v>194.66713590471252</v>
          </cell>
        </row>
        <row r="11">
          <cell r="AB11">
            <v>776092.14010607684</v>
          </cell>
        </row>
        <row r="12">
          <cell r="AB12">
            <v>130542.354889599</v>
          </cell>
        </row>
        <row r="13">
          <cell r="AB13">
            <v>906634.49499567586</v>
          </cell>
        </row>
        <row r="16">
          <cell r="AA16">
            <v>14</v>
          </cell>
          <cell r="AB16">
            <v>1014</v>
          </cell>
        </row>
        <row r="17">
          <cell r="AA17">
            <v>330</v>
          </cell>
          <cell r="AB17">
            <v>2221</v>
          </cell>
        </row>
        <row r="18">
          <cell r="AA18">
            <v>547</v>
          </cell>
          <cell r="AB18">
            <v>1204</v>
          </cell>
        </row>
        <row r="21">
          <cell r="AA21">
            <v>87</v>
          </cell>
          <cell r="AB21">
            <v>775</v>
          </cell>
        </row>
        <row r="22">
          <cell r="AA22">
            <v>524</v>
          </cell>
          <cell r="AB22">
            <v>2916</v>
          </cell>
        </row>
        <row r="23">
          <cell r="AA23">
            <v>280</v>
          </cell>
          <cell r="AB23">
            <v>748</v>
          </cell>
        </row>
        <row r="26">
          <cell r="AA26">
            <v>1</v>
          </cell>
          <cell r="AB26">
            <v>301</v>
          </cell>
        </row>
        <row r="27">
          <cell r="AA27">
            <v>69</v>
          </cell>
          <cell r="AB27">
            <v>2114</v>
          </cell>
        </row>
        <row r="28">
          <cell r="AA28">
            <v>821</v>
          </cell>
          <cell r="AB28">
            <v>2024</v>
          </cell>
        </row>
      </sheetData>
      <sheetData sheetId="13">
        <row r="2">
          <cell r="AA2">
            <v>946</v>
          </cell>
          <cell r="AB2">
            <v>4384</v>
          </cell>
        </row>
        <row r="6">
          <cell r="AB6">
            <v>110.5944312182895</v>
          </cell>
        </row>
        <row r="7">
          <cell r="AB7">
            <v>193.57580460499776</v>
          </cell>
        </row>
        <row r="11">
          <cell r="AB11">
            <v>769544.7059531206</v>
          </cell>
        </row>
        <row r="12">
          <cell r="AB12">
            <v>129414.53483758411</v>
          </cell>
        </row>
        <row r="13">
          <cell r="AB13">
            <v>898959.24079070473</v>
          </cell>
        </row>
        <row r="16">
          <cell r="AA16">
            <v>18</v>
          </cell>
          <cell r="AB16">
            <v>984</v>
          </cell>
        </row>
        <row r="17">
          <cell r="AA17">
            <v>342</v>
          </cell>
          <cell r="AB17">
            <v>2252</v>
          </cell>
        </row>
        <row r="18">
          <cell r="AA18">
            <v>586</v>
          </cell>
          <cell r="AB18">
            <v>1148</v>
          </cell>
        </row>
        <row r="21">
          <cell r="AA21">
            <v>88</v>
          </cell>
          <cell r="AB21">
            <v>780</v>
          </cell>
        </row>
        <row r="22">
          <cell r="AA22">
            <v>577</v>
          </cell>
          <cell r="AB22">
            <v>2875</v>
          </cell>
        </row>
        <row r="23">
          <cell r="AA23">
            <v>281</v>
          </cell>
          <cell r="AB23">
            <v>729</v>
          </cell>
        </row>
        <row r="26">
          <cell r="AA26">
            <v>1</v>
          </cell>
          <cell r="AB26">
            <v>310</v>
          </cell>
        </row>
        <row r="27">
          <cell r="AA27">
            <v>79</v>
          </cell>
          <cell r="AB27">
            <v>2057</v>
          </cell>
        </row>
        <row r="28">
          <cell r="AA28">
            <v>866</v>
          </cell>
          <cell r="AB28">
            <v>2017</v>
          </cell>
        </row>
      </sheetData>
      <sheetData sheetId="14">
        <row r="2">
          <cell r="AA2">
            <v>912</v>
          </cell>
          <cell r="AB2">
            <v>4418</v>
          </cell>
        </row>
        <row r="6">
          <cell r="AB6">
            <v>109.06587476356212</v>
          </cell>
        </row>
        <row r="7">
          <cell r="AB7">
            <v>192.66209683171559</v>
          </cell>
        </row>
        <row r="11">
          <cell r="AB11">
            <v>770775.7680207137</v>
          </cell>
        </row>
        <row r="12">
          <cell r="AB12">
            <v>129924.10921938295</v>
          </cell>
        </row>
        <row r="13">
          <cell r="AB13">
            <v>900699.87724009668</v>
          </cell>
        </row>
        <row r="16">
          <cell r="AA16">
            <v>15</v>
          </cell>
          <cell r="AB16">
            <v>1011</v>
          </cell>
        </row>
        <row r="17">
          <cell r="AA17">
            <v>344</v>
          </cell>
          <cell r="AB17">
            <v>2196</v>
          </cell>
        </row>
        <row r="18">
          <cell r="AA18">
            <v>553</v>
          </cell>
          <cell r="AB18">
            <v>1211</v>
          </cell>
        </row>
        <row r="21">
          <cell r="AA21">
            <v>90</v>
          </cell>
          <cell r="AB21">
            <v>759</v>
          </cell>
        </row>
        <row r="22">
          <cell r="AA22">
            <v>537</v>
          </cell>
          <cell r="AB22">
            <v>2893</v>
          </cell>
        </row>
        <row r="23">
          <cell r="AA23">
            <v>285</v>
          </cell>
          <cell r="AB23">
            <v>766</v>
          </cell>
        </row>
        <row r="26">
          <cell r="AA26">
            <v>0</v>
          </cell>
          <cell r="AB26">
            <v>333</v>
          </cell>
        </row>
        <row r="27">
          <cell r="AA27">
            <v>67</v>
          </cell>
          <cell r="AB27">
            <v>2113</v>
          </cell>
        </row>
        <row r="28">
          <cell r="AA28">
            <v>845</v>
          </cell>
          <cell r="AB28">
            <v>1972</v>
          </cell>
        </row>
      </sheetData>
      <sheetData sheetId="15">
        <row r="2">
          <cell r="AA2">
            <v>882</v>
          </cell>
          <cell r="AB2">
            <v>4448</v>
          </cell>
        </row>
        <row r="6">
          <cell r="AB6">
            <v>109.38778271250749</v>
          </cell>
        </row>
        <row r="7">
          <cell r="AB7">
            <v>194.16342442734251</v>
          </cell>
        </row>
        <row r="11">
          <cell r="AB11">
            <v>771700.24881410238</v>
          </cell>
        </row>
        <row r="12">
          <cell r="AB12">
            <v>130530.00874234286</v>
          </cell>
        </row>
        <row r="13">
          <cell r="AB13">
            <v>902230.2575564452</v>
          </cell>
        </row>
        <row r="16">
          <cell r="AA16">
            <v>9</v>
          </cell>
          <cell r="AB16">
            <v>1012</v>
          </cell>
        </row>
        <row r="17">
          <cell r="AA17">
            <v>334</v>
          </cell>
          <cell r="AB17">
            <v>2168</v>
          </cell>
        </row>
        <row r="18">
          <cell r="AA18">
            <v>539</v>
          </cell>
          <cell r="AB18">
            <v>1268</v>
          </cell>
        </row>
        <row r="21">
          <cell r="AA21">
            <v>72</v>
          </cell>
          <cell r="AB21">
            <v>761</v>
          </cell>
        </row>
        <row r="22">
          <cell r="AA22">
            <v>557</v>
          </cell>
          <cell r="AB22">
            <v>2919</v>
          </cell>
        </row>
        <row r="23">
          <cell r="AA23">
            <v>253</v>
          </cell>
          <cell r="AB23">
            <v>768</v>
          </cell>
        </row>
        <row r="26">
          <cell r="AA26">
            <v>1</v>
          </cell>
          <cell r="AB26">
            <v>317</v>
          </cell>
        </row>
        <row r="27">
          <cell r="AA27">
            <v>69</v>
          </cell>
          <cell r="AB27">
            <v>2156</v>
          </cell>
        </row>
        <row r="28">
          <cell r="AA28">
            <v>812</v>
          </cell>
          <cell r="AB28">
            <v>1975</v>
          </cell>
        </row>
      </sheetData>
      <sheetData sheetId="16">
        <row r="2">
          <cell r="AA2">
            <v>917</v>
          </cell>
          <cell r="AB2">
            <v>4413</v>
          </cell>
        </row>
        <row r="6">
          <cell r="AB6">
            <v>110.13378041912578</v>
          </cell>
        </row>
        <row r="7">
          <cell r="AB7">
            <v>193.97539444926386</v>
          </cell>
        </row>
        <row r="11">
          <cell r="AB11">
            <v>769752.47492102382</v>
          </cell>
        </row>
        <row r="12">
          <cell r="AB12">
            <v>130014.73106033714</v>
          </cell>
        </row>
        <row r="13">
          <cell r="AB13">
            <v>899767.20598136098</v>
          </cell>
        </row>
        <row r="16">
          <cell r="AA16">
            <v>15</v>
          </cell>
          <cell r="AB16">
            <v>1009</v>
          </cell>
        </row>
        <row r="17">
          <cell r="AA17">
            <v>336</v>
          </cell>
          <cell r="AB17">
            <v>2218</v>
          </cell>
        </row>
        <row r="18">
          <cell r="AA18">
            <v>566</v>
          </cell>
          <cell r="AB18">
            <v>1186</v>
          </cell>
        </row>
        <row r="21">
          <cell r="AA21">
            <v>87</v>
          </cell>
          <cell r="AB21">
            <v>773</v>
          </cell>
        </row>
        <row r="22">
          <cell r="AA22">
            <v>552</v>
          </cell>
          <cell r="AB22">
            <v>2850</v>
          </cell>
        </row>
        <row r="23">
          <cell r="AA23">
            <v>278</v>
          </cell>
          <cell r="AB23">
            <v>790</v>
          </cell>
        </row>
        <row r="26">
          <cell r="AA26">
            <v>0</v>
          </cell>
          <cell r="AB26">
            <v>319</v>
          </cell>
        </row>
        <row r="27">
          <cell r="AA27">
            <v>70</v>
          </cell>
          <cell r="AB27">
            <v>2078</v>
          </cell>
        </row>
        <row r="28">
          <cell r="AA28">
            <v>847</v>
          </cell>
          <cell r="AB28">
            <v>2016</v>
          </cell>
        </row>
      </sheetData>
      <sheetData sheetId="17">
        <row r="2">
          <cell r="AA2">
            <v>932</v>
          </cell>
          <cell r="AB2">
            <v>4398</v>
          </cell>
        </row>
        <row r="6">
          <cell r="AB6">
            <v>110.80611366760056</v>
          </cell>
        </row>
        <row r="7">
          <cell r="AB7">
            <v>195.65238530436642</v>
          </cell>
        </row>
        <row r="11">
          <cell r="AB11">
            <v>782175.79248407832</v>
          </cell>
        </row>
        <row r="12">
          <cell r="AB12">
            <v>131707.76773168822</v>
          </cell>
        </row>
        <row r="13">
          <cell r="AB13">
            <v>913883.56021576654</v>
          </cell>
        </row>
        <row r="16">
          <cell r="AA16">
            <v>8</v>
          </cell>
          <cell r="AB16">
            <v>1006</v>
          </cell>
        </row>
        <row r="17">
          <cell r="AA17">
            <v>357</v>
          </cell>
          <cell r="AB17">
            <v>2197</v>
          </cell>
        </row>
        <row r="18">
          <cell r="AA18">
            <v>567</v>
          </cell>
          <cell r="AB18">
            <v>1195</v>
          </cell>
        </row>
        <row r="21">
          <cell r="AA21">
            <v>79</v>
          </cell>
          <cell r="AB21">
            <v>797</v>
          </cell>
        </row>
        <row r="22">
          <cell r="AA22">
            <v>555</v>
          </cell>
          <cell r="AB22">
            <v>2827</v>
          </cell>
        </row>
        <row r="23">
          <cell r="AA23">
            <v>298</v>
          </cell>
          <cell r="AB23">
            <v>774</v>
          </cell>
        </row>
        <row r="26">
          <cell r="AA26">
            <v>0</v>
          </cell>
          <cell r="AB26">
            <v>330</v>
          </cell>
        </row>
        <row r="27">
          <cell r="AA27">
            <v>55</v>
          </cell>
          <cell r="AB27">
            <v>2126</v>
          </cell>
        </row>
        <row r="28">
          <cell r="AA28">
            <v>877</v>
          </cell>
          <cell r="AB28">
            <v>1942</v>
          </cell>
        </row>
      </sheetData>
      <sheetData sheetId="18">
        <row r="2">
          <cell r="AA2">
            <v>885</v>
          </cell>
          <cell r="AB2">
            <v>4445</v>
          </cell>
        </row>
        <row r="6">
          <cell r="AB6">
            <v>109.86389903250304</v>
          </cell>
        </row>
        <row r="7">
          <cell r="AB7">
            <v>193.74155474561056</v>
          </cell>
        </row>
        <row r="11">
          <cell r="AB11">
            <v>772537.22162216157</v>
          </cell>
        </row>
        <row r="12">
          <cell r="AB12">
            <v>130194.13048474806</v>
          </cell>
        </row>
        <row r="13">
          <cell r="AB13">
            <v>902731.35210690962</v>
          </cell>
        </row>
        <row r="16">
          <cell r="AA16">
            <v>11</v>
          </cell>
          <cell r="AB16">
            <v>993</v>
          </cell>
        </row>
        <row r="17">
          <cell r="AA17">
            <v>316</v>
          </cell>
          <cell r="AB17">
            <v>2302</v>
          </cell>
        </row>
        <row r="18">
          <cell r="AA18">
            <v>558</v>
          </cell>
          <cell r="AB18">
            <v>1150</v>
          </cell>
        </row>
        <row r="21">
          <cell r="AA21">
            <v>79</v>
          </cell>
          <cell r="AB21">
            <v>776</v>
          </cell>
        </row>
        <row r="22">
          <cell r="AA22">
            <v>542</v>
          </cell>
          <cell r="AB22">
            <v>2925</v>
          </cell>
        </row>
        <row r="23">
          <cell r="AA23">
            <v>264</v>
          </cell>
          <cell r="AB23">
            <v>744</v>
          </cell>
        </row>
        <row r="26">
          <cell r="AA26">
            <v>1</v>
          </cell>
          <cell r="AB26">
            <v>334</v>
          </cell>
        </row>
        <row r="27">
          <cell r="AA27">
            <v>69</v>
          </cell>
          <cell r="AB27">
            <v>2140</v>
          </cell>
        </row>
        <row r="28">
          <cell r="AA28">
            <v>815</v>
          </cell>
          <cell r="AB28">
            <v>1971</v>
          </cell>
        </row>
      </sheetData>
      <sheetData sheetId="19">
        <row r="2">
          <cell r="AA2">
            <v>888</v>
          </cell>
          <cell r="AB2">
            <v>4442</v>
          </cell>
        </row>
        <row r="6">
          <cell r="AB6">
            <v>109.44444757703839</v>
          </cell>
        </row>
        <row r="7">
          <cell r="AB7">
            <v>193.03546588828453</v>
          </cell>
        </row>
        <row r="11">
          <cell r="AB11">
            <v>768501.70189689531</v>
          </cell>
        </row>
        <row r="12">
          <cell r="AB12">
            <v>129583.55689852902</v>
          </cell>
        </row>
        <row r="13">
          <cell r="AB13">
            <v>898085.25879542436</v>
          </cell>
        </row>
        <row r="16">
          <cell r="AA16">
            <v>9</v>
          </cell>
          <cell r="AB16">
            <v>1028</v>
          </cell>
        </row>
        <row r="17">
          <cell r="AA17">
            <v>334</v>
          </cell>
          <cell r="AB17">
            <v>2252</v>
          </cell>
        </row>
        <row r="18">
          <cell r="AA18">
            <v>545</v>
          </cell>
          <cell r="AB18">
            <v>1162</v>
          </cell>
        </row>
        <row r="21">
          <cell r="AA21">
            <v>93</v>
          </cell>
          <cell r="AB21">
            <v>749</v>
          </cell>
        </row>
        <row r="22">
          <cell r="AA22">
            <v>520</v>
          </cell>
          <cell r="AB22">
            <v>2950</v>
          </cell>
        </row>
        <row r="23">
          <cell r="AA23">
            <v>275</v>
          </cell>
          <cell r="AB23">
            <v>743</v>
          </cell>
        </row>
        <row r="26">
          <cell r="AA26">
            <v>0</v>
          </cell>
          <cell r="AB26">
            <v>303</v>
          </cell>
        </row>
        <row r="27">
          <cell r="AA27">
            <v>67</v>
          </cell>
          <cell r="AB27">
            <v>2136</v>
          </cell>
        </row>
        <row r="28">
          <cell r="AA28">
            <v>821</v>
          </cell>
          <cell r="AB28">
            <v>2003</v>
          </cell>
        </row>
      </sheetData>
      <sheetData sheetId="20">
        <row r="2">
          <cell r="AA2">
            <v>958</v>
          </cell>
          <cell r="AB2">
            <v>4372</v>
          </cell>
        </row>
        <row r="6">
          <cell r="AB6">
            <v>110.87348103467394</v>
          </cell>
        </row>
        <row r="7">
          <cell r="AB7">
            <v>192.87082700551144</v>
          </cell>
        </row>
        <row r="11">
          <cell r="AB11">
            <v>772260.84158211446</v>
          </cell>
        </row>
        <row r="12">
          <cell r="AB12">
            <v>130061.54785695796</v>
          </cell>
        </row>
        <row r="13">
          <cell r="AB13">
            <v>902322.38943907246</v>
          </cell>
        </row>
        <row r="16">
          <cell r="AA16">
            <v>12</v>
          </cell>
          <cell r="AB16">
            <v>969</v>
          </cell>
        </row>
        <row r="17">
          <cell r="AA17">
            <v>364</v>
          </cell>
          <cell r="AB17">
            <v>2227</v>
          </cell>
        </row>
        <row r="18">
          <cell r="AA18">
            <v>582</v>
          </cell>
          <cell r="AB18">
            <v>1176</v>
          </cell>
        </row>
        <row r="21">
          <cell r="AA21">
            <v>107</v>
          </cell>
          <cell r="AB21">
            <v>809</v>
          </cell>
        </row>
        <row r="22">
          <cell r="AA22">
            <v>548</v>
          </cell>
          <cell r="AB22">
            <v>2867</v>
          </cell>
        </row>
        <row r="23">
          <cell r="AA23">
            <v>303</v>
          </cell>
          <cell r="AB23">
            <v>696</v>
          </cell>
        </row>
        <row r="26">
          <cell r="AA26">
            <v>2</v>
          </cell>
          <cell r="AB26">
            <v>279</v>
          </cell>
        </row>
        <row r="27">
          <cell r="AA27">
            <v>69</v>
          </cell>
          <cell r="AB27">
            <v>2096</v>
          </cell>
        </row>
        <row r="28">
          <cell r="AA28">
            <v>887</v>
          </cell>
          <cell r="AB28">
            <v>1997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ct fuel 67</v>
          </cell>
        </row>
        <row r="9">
          <cell r="B9">
            <v>192.65122406159171</v>
          </cell>
        </row>
        <row r="10">
          <cell r="B10">
            <v>1.4743100817998163</v>
          </cell>
        </row>
        <row r="11">
          <cell r="B11">
            <v>9.0020674615049394</v>
          </cell>
        </row>
      </sheetData>
      <sheetData sheetId="1">
        <row r="2">
          <cell r="AA2">
            <v>934</v>
          </cell>
          <cell r="AB2">
            <v>4396</v>
          </cell>
        </row>
        <row r="6">
          <cell r="AB6">
            <v>112.50368253763126</v>
          </cell>
        </row>
        <row r="7">
          <cell r="AB7">
            <v>191.06315770869364</v>
          </cell>
        </row>
        <row r="11">
          <cell r="AB11">
            <v>763045.03761139989</v>
          </cell>
        </row>
        <row r="12">
          <cell r="AB12">
            <v>128625.18431853114</v>
          </cell>
        </row>
        <row r="13">
          <cell r="AB13">
            <v>891670.22192993108</v>
          </cell>
        </row>
        <row r="16">
          <cell r="AA16">
            <v>11</v>
          </cell>
          <cell r="AB16">
            <v>993</v>
          </cell>
        </row>
        <row r="17">
          <cell r="AA17">
            <v>349</v>
          </cell>
          <cell r="AB17">
            <v>2210</v>
          </cell>
        </row>
        <row r="18">
          <cell r="AA18">
            <v>574</v>
          </cell>
          <cell r="AB18">
            <v>1193</v>
          </cell>
        </row>
        <row r="21">
          <cell r="AA21">
            <v>79</v>
          </cell>
          <cell r="AB21">
            <v>769</v>
          </cell>
        </row>
        <row r="22">
          <cell r="AA22">
            <v>573</v>
          </cell>
          <cell r="AB22">
            <v>2861</v>
          </cell>
        </row>
        <row r="23">
          <cell r="AA23">
            <v>282</v>
          </cell>
          <cell r="AB23">
            <v>766</v>
          </cell>
        </row>
        <row r="26">
          <cell r="AA26">
            <v>1</v>
          </cell>
          <cell r="AB26">
            <v>360</v>
          </cell>
        </row>
        <row r="27">
          <cell r="AA27">
            <v>72</v>
          </cell>
          <cell r="AB27">
            <v>2118</v>
          </cell>
        </row>
        <row r="28">
          <cell r="AA28">
            <v>861</v>
          </cell>
          <cell r="AB28">
            <v>1918</v>
          </cell>
        </row>
      </sheetData>
      <sheetData sheetId="2">
        <row r="2">
          <cell r="AA2">
            <v>926</v>
          </cell>
          <cell r="AB2">
            <v>4404</v>
          </cell>
        </row>
        <row r="6">
          <cell r="AB6">
            <v>112.60270843851326</v>
          </cell>
        </row>
        <row r="7">
          <cell r="AB7">
            <v>192.3822208821467</v>
          </cell>
        </row>
        <row r="11">
          <cell r="AB11">
            <v>769911.3452802531</v>
          </cell>
        </row>
        <row r="12">
          <cell r="AB12">
            <v>129795.3250216673</v>
          </cell>
        </row>
        <row r="13">
          <cell r="AB13">
            <v>899706.67030192039</v>
          </cell>
        </row>
        <row r="16">
          <cell r="AA16">
            <v>7</v>
          </cell>
          <cell r="AB16">
            <v>1001</v>
          </cell>
        </row>
        <row r="17">
          <cell r="AA17">
            <v>349</v>
          </cell>
          <cell r="AB17">
            <v>2236</v>
          </cell>
        </row>
        <row r="18">
          <cell r="AA18">
            <v>570</v>
          </cell>
          <cell r="AB18">
            <v>1167</v>
          </cell>
        </row>
        <row r="21">
          <cell r="AA21">
            <v>103</v>
          </cell>
          <cell r="AB21">
            <v>755</v>
          </cell>
        </row>
        <row r="22">
          <cell r="AA22">
            <v>550</v>
          </cell>
          <cell r="AB22">
            <v>2873</v>
          </cell>
        </row>
        <row r="23">
          <cell r="AA23">
            <v>273</v>
          </cell>
          <cell r="AB23">
            <v>776</v>
          </cell>
        </row>
        <row r="26">
          <cell r="AA26">
            <v>0</v>
          </cell>
          <cell r="AB26">
            <v>285</v>
          </cell>
        </row>
        <row r="27">
          <cell r="AA27">
            <v>79</v>
          </cell>
          <cell r="AB27">
            <v>2128</v>
          </cell>
        </row>
        <row r="28">
          <cell r="AA28">
            <v>847</v>
          </cell>
          <cell r="AB28">
            <v>1991</v>
          </cell>
        </row>
      </sheetData>
      <sheetData sheetId="3">
        <row r="2">
          <cell r="AA2">
            <v>937</v>
          </cell>
          <cell r="AB2">
            <v>4393</v>
          </cell>
        </row>
        <row r="6">
          <cell r="AB6">
            <v>113.92780986942726</v>
          </cell>
        </row>
        <row r="7">
          <cell r="AB7">
            <v>194.34299488853034</v>
          </cell>
        </row>
        <row r="11">
          <cell r="AB11">
            <v>775456.05124667496</v>
          </cell>
        </row>
        <row r="12">
          <cell r="AB12">
            <v>130891.46746891647</v>
          </cell>
        </row>
        <row r="13">
          <cell r="AB13">
            <v>906347.5187155914</v>
          </cell>
        </row>
        <row r="16">
          <cell r="AA16">
            <v>10</v>
          </cell>
          <cell r="AB16">
            <v>968</v>
          </cell>
        </row>
        <row r="17">
          <cell r="AA17">
            <v>364</v>
          </cell>
          <cell r="AB17">
            <v>2284</v>
          </cell>
        </row>
        <row r="18">
          <cell r="AA18">
            <v>563</v>
          </cell>
          <cell r="AB18">
            <v>1141</v>
          </cell>
        </row>
        <row r="21">
          <cell r="AA21">
            <v>101</v>
          </cell>
          <cell r="AB21">
            <v>737</v>
          </cell>
        </row>
        <row r="22">
          <cell r="AA22">
            <v>552</v>
          </cell>
          <cell r="AB22">
            <v>2894</v>
          </cell>
        </row>
        <row r="23">
          <cell r="AA23">
            <v>284</v>
          </cell>
          <cell r="AB23">
            <v>762</v>
          </cell>
        </row>
        <row r="26">
          <cell r="AA26">
            <v>0</v>
          </cell>
          <cell r="AB26">
            <v>317</v>
          </cell>
        </row>
        <row r="27">
          <cell r="AA27">
            <v>86</v>
          </cell>
          <cell r="AB27">
            <v>2095</v>
          </cell>
        </row>
        <row r="28">
          <cell r="AA28">
            <v>851</v>
          </cell>
          <cell r="AB28">
            <v>1981</v>
          </cell>
        </row>
      </sheetData>
      <sheetData sheetId="4">
        <row r="2">
          <cell r="AA2">
            <v>953</v>
          </cell>
          <cell r="AB2">
            <v>4377</v>
          </cell>
        </row>
        <row r="6">
          <cell r="AB6">
            <v>112.11436056700657</v>
          </cell>
        </row>
        <row r="7">
          <cell r="AB7">
            <v>190.99221386313496</v>
          </cell>
        </row>
        <row r="11">
          <cell r="AB11">
            <v>762216.37218119169</v>
          </cell>
        </row>
        <row r="12">
          <cell r="AB12">
            <v>128617.69872833385</v>
          </cell>
        </row>
        <row r="13">
          <cell r="AB13">
            <v>890834.0709095255</v>
          </cell>
        </row>
        <row r="16">
          <cell r="AA16">
            <v>10</v>
          </cell>
          <cell r="AB16">
            <v>999</v>
          </cell>
        </row>
        <row r="17">
          <cell r="AA17">
            <v>354</v>
          </cell>
          <cell r="AB17">
            <v>2187</v>
          </cell>
        </row>
        <row r="18">
          <cell r="AA18">
            <v>589</v>
          </cell>
          <cell r="AB18">
            <v>1191</v>
          </cell>
        </row>
        <row r="21">
          <cell r="AA21">
            <v>106</v>
          </cell>
          <cell r="AB21">
            <v>783</v>
          </cell>
        </row>
        <row r="22">
          <cell r="AA22">
            <v>555</v>
          </cell>
          <cell r="AB22">
            <v>2846</v>
          </cell>
        </row>
        <row r="23">
          <cell r="AA23">
            <v>292</v>
          </cell>
          <cell r="AB23">
            <v>748</v>
          </cell>
        </row>
        <row r="26">
          <cell r="AA26">
            <v>2</v>
          </cell>
          <cell r="AB26">
            <v>323</v>
          </cell>
        </row>
        <row r="27">
          <cell r="AA27">
            <v>91</v>
          </cell>
          <cell r="AB27">
            <v>2094</v>
          </cell>
        </row>
        <row r="28">
          <cell r="AA28">
            <v>860</v>
          </cell>
          <cell r="AB28">
            <v>1960</v>
          </cell>
        </row>
      </sheetData>
      <sheetData sheetId="5">
        <row r="2">
          <cell r="AA2">
            <v>918</v>
          </cell>
          <cell r="AB2">
            <v>4412</v>
          </cell>
        </row>
        <row r="6">
          <cell r="AB6">
            <v>113.36802992839115</v>
          </cell>
        </row>
        <row r="7">
          <cell r="AB7">
            <v>193.66393894419596</v>
          </cell>
        </row>
        <row r="11">
          <cell r="AB11">
            <v>772670.75582400279</v>
          </cell>
        </row>
        <row r="12">
          <cell r="AB12">
            <v>130371.35596238231</v>
          </cell>
        </row>
        <row r="13">
          <cell r="AB13">
            <v>903042.11178638507</v>
          </cell>
        </row>
        <row r="16">
          <cell r="AA16">
            <v>14</v>
          </cell>
          <cell r="AB16">
            <v>1079</v>
          </cell>
        </row>
        <row r="17">
          <cell r="AA17">
            <v>344</v>
          </cell>
          <cell r="AB17">
            <v>2192</v>
          </cell>
        </row>
        <row r="18">
          <cell r="AA18">
            <v>560</v>
          </cell>
          <cell r="AB18">
            <v>1141</v>
          </cell>
        </row>
        <row r="21">
          <cell r="AA21">
            <v>96</v>
          </cell>
          <cell r="AB21">
            <v>794</v>
          </cell>
        </row>
        <row r="22">
          <cell r="AA22">
            <v>557</v>
          </cell>
          <cell r="AB22">
            <v>2858</v>
          </cell>
        </row>
        <row r="23">
          <cell r="AA23">
            <v>265</v>
          </cell>
          <cell r="AB23">
            <v>760</v>
          </cell>
        </row>
        <row r="26">
          <cell r="AA26">
            <v>1</v>
          </cell>
          <cell r="AB26">
            <v>315</v>
          </cell>
        </row>
        <row r="27">
          <cell r="AA27">
            <v>60</v>
          </cell>
          <cell r="AB27">
            <v>2114</v>
          </cell>
        </row>
        <row r="28">
          <cell r="AA28">
            <v>857</v>
          </cell>
          <cell r="AB28">
            <v>1983</v>
          </cell>
        </row>
      </sheetData>
      <sheetData sheetId="6">
        <row r="2">
          <cell r="AA2">
            <v>937</v>
          </cell>
          <cell r="AB2">
            <v>4393</v>
          </cell>
        </row>
        <row r="6">
          <cell r="AB6">
            <v>113.10548398964292</v>
          </cell>
        </row>
        <row r="7">
          <cell r="AB7">
            <v>193.40167556496147</v>
          </cell>
        </row>
        <row r="11">
          <cell r="AB11">
            <v>773419.34769313456</v>
          </cell>
        </row>
        <row r="12">
          <cell r="AB12">
            <v>130604.69916624973</v>
          </cell>
        </row>
        <row r="13">
          <cell r="AB13">
            <v>904024.04685938428</v>
          </cell>
        </row>
        <row r="16">
          <cell r="AA16">
            <v>13</v>
          </cell>
          <cell r="AB16">
            <v>991</v>
          </cell>
        </row>
        <row r="17">
          <cell r="AA17">
            <v>339</v>
          </cell>
          <cell r="AB17">
            <v>2188</v>
          </cell>
        </row>
        <row r="18">
          <cell r="AA18">
            <v>585</v>
          </cell>
          <cell r="AB18">
            <v>1214</v>
          </cell>
        </row>
        <row r="21">
          <cell r="AA21">
            <v>104</v>
          </cell>
          <cell r="AB21">
            <v>775</v>
          </cell>
        </row>
        <row r="22">
          <cell r="AA22">
            <v>560</v>
          </cell>
          <cell r="AB22">
            <v>2827</v>
          </cell>
        </row>
        <row r="23">
          <cell r="AA23">
            <v>273</v>
          </cell>
          <cell r="AB23">
            <v>791</v>
          </cell>
        </row>
        <row r="26">
          <cell r="AA26">
            <v>1</v>
          </cell>
          <cell r="AB26">
            <v>338</v>
          </cell>
        </row>
        <row r="27">
          <cell r="AA27">
            <v>94</v>
          </cell>
          <cell r="AB27">
            <v>2093</v>
          </cell>
        </row>
        <row r="28">
          <cell r="AA28">
            <v>842</v>
          </cell>
          <cell r="AB28">
            <v>1962</v>
          </cell>
        </row>
      </sheetData>
      <sheetData sheetId="7">
        <row r="2">
          <cell r="AA2">
            <v>949</v>
          </cell>
          <cell r="AB2">
            <v>4381</v>
          </cell>
        </row>
        <row r="6">
          <cell r="AB6">
            <v>113.65463057031982</v>
          </cell>
        </row>
        <row r="7">
          <cell r="AB7">
            <v>193.76515145969199</v>
          </cell>
        </row>
        <row r="11">
          <cell r="AB11">
            <v>773575.08919756196</v>
          </cell>
        </row>
        <row r="12">
          <cell r="AB12">
            <v>130563.30637557161</v>
          </cell>
        </row>
        <row r="13">
          <cell r="AB13">
            <v>904138.3955731336</v>
          </cell>
        </row>
        <row r="16">
          <cell r="AA16">
            <v>14</v>
          </cell>
          <cell r="AB16">
            <v>967</v>
          </cell>
        </row>
        <row r="17">
          <cell r="AA17">
            <v>368</v>
          </cell>
          <cell r="AB17">
            <v>2244</v>
          </cell>
        </row>
        <row r="18">
          <cell r="AA18">
            <v>567</v>
          </cell>
          <cell r="AB18">
            <v>1170</v>
          </cell>
        </row>
        <row r="21">
          <cell r="AA21">
            <v>101</v>
          </cell>
          <cell r="AB21">
            <v>805</v>
          </cell>
        </row>
        <row r="22">
          <cell r="AA22">
            <v>581</v>
          </cell>
          <cell r="AB22">
            <v>2815</v>
          </cell>
        </row>
        <row r="23">
          <cell r="AA23">
            <v>267</v>
          </cell>
          <cell r="AB23">
            <v>761</v>
          </cell>
        </row>
        <row r="26">
          <cell r="AA26">
            <v>0</v>
          </cell>
          <cell r="AB26">
            <v>315</v>
          </cell>
        </row>
        <row r="27">
          <cell r="AA27">
            <v>86</v>
          </cell>
          <cell r="AB27">
            <v>2135</v>
          </cell>
        </row>
        <row r="28">
          <cell r="AA28">
            <v>863</v>
          </cell>
          <cell r="AB28">
            <v>1931</v>
          </cell>
        </row>
      </sheetData>
      <sheetData sheetId="8">
        <row r="2">
          <cell r="AA2">
            <v>963</v>
          </cell>
          <cell r="AB2">
            <v>4367</v>
          </cell>
        </row>
        <row r="6">
          <cell r="AB6">
            <v>114.23716050397131</v>
          </cell>
        </row>
        <row r="7">
          <cell r="AB7">
            <v>191.99971659917202</v>
          </cell>
        </row>
        <row r="11">
          <cell r="AB11">
            <v>771967.43124653096</v>
          </cell>
        </row>
        <row r="12">
          <cell r="AB12">
            <v>129947.88686419481</v>
          </cell>
        </row>
        <row r="13">
          <cell r="AB13">
            <v>901915.31811072573</v>
          </cell>
        </row>
        <row r="16">
          <cell r="AA16">
            <v>13</v>
          </cell>
          <cell r="AB16">
            <v>1010</v>
          </cell>
        </row>
        <row r="17">
          <cell r="AA17">
            <v>341</v>
          </cell>
          <cell r="AB17">
            <v>2202</v>
          </cell>
        </row>
        <row r="18">
          <cell r="AA18">
            <v>609</v>
          </cell>
          <cell r="AB18">
            <v>1155</v>
          </cell>
        </row>
        <row r="21">
          <cell r="AA21">
            <v>98</v>
          </cell>
          <cell r="AB21">
            <v>761</v>
          </cell>
        </row>
        <row r="22">
          <cell r="AA22">
            <v>565</v>
          </cell>
          <cell r="AB22">
            <v>2865</v>
          </cell>
        </row>
        <row r="23">
          <cell r="AA23">
            <v>300</v>
          </cell>
          <cell r="AB23">
            <v>741</v>
          </cell>
        </row>
        <row r="26">
          <cell r="AA26">
            <v>0</v>
          </cell>
          <cell r="AB26">
            <v>297</v>
          </cell>
        </row>
        <row r="27">
          <cell r="AA27">
            <v>80</v>
          </cell>
          <cell r="AB27">
            <v>2099</v>
          </cell>
        </row>
        <row r="28">
          <cell r="AA28">
            <v>883</v>
          </cell>
          <cell r="AB28">
            <v>1971</v>
          </cell>
        </row>
      </sheetData>
      <sheetData sheetId="9">
        <row r="2">
          <cell r="AA2">
            <v>981</v>
          </cell>
          <cell r="AB2">
            <v>4349</v>
          </cell>
        </row>
        <row r="6">
          <cell r="AB6">
            <v>113.03397017105578</v>
          </cell>
        </row>
        <row r="7">
          <cell r="AB7">
            <v>192.66024319611719</v>
          </cell>
        </row>
        <row r="11">
          <cell r="AB11">
            <v>770253.16598757228</v>
          </cell>
        </row>
        <row r="12">
          <cell r="AB12">
            <v>130004.27497612228</v>
          </cell>
        </row>
        <row r="13">
          <cell r="AB13">
            <v>900257.44096369459</v>
          </cell>
        </row>
        <row r="16">
          <cell r="AA16">
            <v>11</v>
          </cell>
          <cell r="AB16">
            <v>992</v>
          </cell>
        </row>
        <row r="17">
          <cell r="AA17">
            <v>378</v>
          </cell>
          <cell r="AB17">
            <v>2173</v>
          </cell>
        </row>
        <row r="18">
          <cell r="AA18">
            <v>592</v>
          </cell>
          <cell r="AB18">
            <v>1184</v>
          </cell>
        </row>
        <row r="21">
          <cell r="AA21">
            <v>94</v>
          </cell>
          <cell r="AB21">
            <v>818</v>
          </cell>
        </row>
        <row r="22">
          <cell r="AA22">
            <v>592</v>
          </cell>
          <cell r="AB22">
            <v>2744</v>
          </cell>
        </row>
        <row r="23">
          <cell r="AA23">
            <v>295</v>
          </cell>
          <cell r="AB23">
            <v>787</v>
          </cell>
        </row>
        <row r="26">
          <cell r="AA26">
            <v>0</v>
          </cell>
          <cell r="AB26">
            <v>335</v>
          </cell>
        </row>
        <row r="27">
          <cell r="AA27">
            <v>82</v>
          </cell>
          <cell r="AB27">
            <v>2151</v>
          </cell>
        </row>
        <row r="28">
          <cell r="AA28">
            <v>899</v>
          </cell>
          <cell r="AB28">
            <v>1863</v>
          </cell>
        </row>
      </sheetData>
      <sheetData sheetId="10">
        <row r="2">
          <cell r="AA2">
            <v>974</v>
          </cell>
          <cell r="AB2">
            <v>4356</v>
          </cell>
        </row>
        <row r="6">
          <cell r="AB6">
            <v>112.92831966420822</v>
          </cell>
        </row>
        <row r="7">
          <cell r="AB7">
            <v>192.24092750927309</v>
          </cell>
        </row>
        <row r="11">
          <cell r="AB11">
            <v>768750.2779075416</v>
          </cell>
        </row>
        <row r="12">
          <cell r="AB12">
            <v>129660.38633047283</v>
          </cell>
        </row>
        <row r="13">
          <cell r="AB13">
            <v>898410.66423801449</v>
          </cell>
        </row>
        <row r="16">
          <cell r="AA16">
            <v>12</v>
          </cell>
          <cell r="AB16">
            <v>966</v>
          </cell>
        </row>
        <row r="17">
          <cell r="AA17">
            <v>379</v>
          </cell>
          <cell r="AB17">
            <v>2228</v>
          </cell>
        </row>
        <row r="18">
          <cell r="AA18">
            <v>583</v>
          </cell>
          <cell r="AB18">
            <v>1162</v>
          </cell>
        </row>
        <row r="21">
          <cell r="AA21">
            <v>114</v>
          </cell>
          <cell r="AB21">
            <v>811</v>
          </cell>
        </row>
        <row r="22">
          <cell r="AA22">
            <v>589</v>
          </cell>
          <cell r="AB22">
            <v>2810</v>
          </cell>
        </row>
        <row r="23">
          <cell r="AA23">
            <v>271</v>
          </cell>
          <cell r="AB23">
            <v>735</v>
          </cell>
        </row>
        <row r="26">
          <cell r="AA26">
            <v>0</v>
          </cell>
          <cell r="AB26">
            <v>319</v>
          </cell>
        </row>
        <row r="27">
          <cell r="AA27">
            <v>77</v>
          </cell>
          <cell r="AB27">
            <v>2106</v>
          </cell>
        </row>
        <row r="28">
          <cell r="AA28">
            <v>897</v>
          </cell>
          <cell r="AB28">
            <v>1931</v>
          </cell>
        </row>
      </sheetData>
      <sheetData sheetId="11">
        <row r="2">
          <cell r="AA2">
            <v>986</v>
          </cell>
          <cell r="AB2">
            <v>4344</v>
          </cell>
        </row>
        <row r="6">
          <cell r="AB6">
            <v>113.84048159677187</v>
          </cell>
        </row>
        <row r="7">
          <cell r="AB7">
            <v>191.73085200335566</v>
          </cell>
        </row>
        <row r="11">
          <cell r="AB11">
            <v>770198.25718169671</v>
          </cell>
        </row>
        <row r="12">
          <cell r="AB12">
            <v>129841.93530240815</v>
          </cell>
        </row>
        <row r="13">
          <cell r="AB13">
            <v>900040.19248410489</v>
          </cell>
        </row>
        <row r="16">
          <cell r="AA16">
            <v>14</v>
          </cell>
          <cell r="AB16">
            <v>983</v>
          </cell>
        </row>
        <row r="17">
          <cell r="AA17">
            <v>340</v>
          </cell>
          <cell r="AB17">
            <v>2213</v>
          </cell>
        </row>
        <row r="18">
          <cell r="AA18">
            <v>632</v>
          </cell>
          <cell r="AB18">
            <v>1148</v>
          </cell>
        </row>
        <row r="21">
          <cell r="AA21">
            <v>103</v>
          </cell>
          <cell r="AB21">
            <v>802</v>
          </cell>
        </row>
        <row r="22">
          <cell r="AA22">
            <v>613</v>
          </cell>
          <cell r="AB22">
            <v>2807</v>
          </cell>
        </row>
        <row r="23">
          <cell r="AA23">
            <v>270</v>
          </cell>
          <cell r="AB23">
            <v>735</v>
          </cell>
        </row>
        <row r="26">
          <cell r="AA26">
            <v>0</v>
          </cell>
          <cell r="AB26">
            <v>322</v>
          </cell>
        </row>
        <row r="27">
          <cell r="AA27">
            <v>93</v>
          </cell>
          <cell r="AB27">
            <v>2053</v>
          </cell>
        </row>
        <row r="28">
          <cell r="AA28">
            <v>893</v>
          </cell>
          <cell r="AB28">
            <v>1969</v>
          </cell>
        </row>
      </sheetData>
      <sheetData sheetId="12">
        <row r="2">
          <cell r="AA2">
            <v>937</v>
          </cell>
          <cell r="AB2">
            <v>4393</v>
          </cell>
        </row>
        <row r="6">
          <cell r="AB6">
            <v>111.77049135096718</v>
          </cell>
        </row>
        <row r="7">
          <cell r="AB7">
            <v>192.08021367936558</v>
          </cell>
        </row>
        <row r="11">
          <cell r="AB11">
            <v>768386.22258983098</v>
          </cell>
        </row>
        <row r="12">
          <cell r="AB12">
            <v>129939.30294399141</v>
          </cell>
        </row>
        <row r="13">
          <cell r="AB13">
            <v>898325.52553382237</v>
          </cell>
        </row>
        <row r="16">
          <cell r="AA16">
            <v>9</v>
          </cell>
          <cell r="AB16">
            <v>973</v>
          </cell>
        </row>
        <row r="17">
          <cell r="AA17">
            <v>360</v>
          </cell>
          <cell r="AB17">
            <v>2277</v>
          </cell>
        </row>
        <row r="18">
          <cell r="AA18">
            <v>568</v>
          </cell>
          <cell r="AB18">
            <v>1143</v>
          </cell>
        </row>
        <row r="21">
          <cell r="AA21">
            <v>99</v>
          </cell>
          <cell r="AB21">
            <v>779</v>
          </cell>
        </row>
        <row r="22">
          <cell r="AA22">
            <v>554</v>
          </cell>
          <cell r="AB22">
            <v>2812</v>
          </cell>
        </row>
        <row r="23">
          <cell r="AA23">
            <v>284</v>
          </cell>
          <cell r="AB23">
            <v>802</v>
          </cell>
        </row>
        <row r="26">
          <cell r="AA26">
            <v>0</v>
          </cell>
          <cell r="AB26">
            <v>299</v>
          </cell>
        </row>
        <row r="27">
          <cell r="AA27">
            <v>79</v>
          </cell>
          <cell r="AB27">
            <v>2123</v>
          </cell>
        </row>
        <row r="28">
          <cell r="AA28">
            <v>858</v>
          </cell>
          <cell r="AB28">
            <v>1971</v>
          </cell>
        </row>
      </sheetData>
      <sheetData sheetId="13">
        <row r="2">
          <cell r="AA2">
            <v>976</v>
          </cell>
          <cell r="AB2">
            <v>4354</v>
          </cell>
        </row>
        <row r="6">
          <cell r="AB6">
            <v>113.40642971475314</v>
          </cell>
        </row>
        <row r="7">
          <cell r="AB7">
            <v>192.56896782488568</v>
          </cell>
        </row>
        <row r="11">
          <cell r="AB11">
            <v>770230.0395096892</v>
          </cell>
        </row>
        <row r="12">
          <cell r="AB12">
            <v>130195.23028355399</v>
          </cell>
        </row>
        <row r="13">
          <cell r="AB13">
            <v>900425.26979324315</v>
          </cell>
        </row>
        <row r="16">
          <cell r="AA16">
            <v>15</v>
          </cell>
          <cell r="AB16">
            <v>997</v>
          </cell>
        </row>
        <row r="17">
          <cell r="AA17">
            <v>397</v>
          </cell>
          <cell r="AB17">
            <v>2196</v>
          </cell>
        </row>
        <row r="18">
          <cell r="AA18">
            <v>564</v>
          </cell>
          <cell r="AB18">
            <v>1161</v>
          </cell>
        </row>
        <row r="21">
          <cell r="AA21">
            <v>114</v>
          </cell>
          <cell r="AB21">
            <v>812</v>
          </cell>
        </row>
        <row r="22">
          <cell r="AA22">
            <v>566</v>
          </cell>
          <cell r="AB22">
            <v>2778</v>
          </cell>
        </row>
        <row r="23">
          <cell r="AA23">
            <v>296</v>
          </cell>
          <cell r="AB23">
            <v>764</v>
          </cell>
        </row>
        <row r="26">
          <cell r="AA26">
            <v>0</v>
          </cell>
          <cell r="AB26">
            <v>342</v>
          </cell>
        </row>
        <row r="27">
          <cell r="AA27">
            <v>72</v>
          </cell>
          <cell r="AB27">
            <v>2089</v>
          </cell>
        </row>
        <row r="28">
          <cell r="AA28">
            <v>904</v>
          </cell>
          <cell r="AB28">
            <v>1923</v>
          </cell>
        </row>
      </sheetData>
      <sheetData sheetId="14">
        <row r="2">
          <cell r="AA2">
            <v>944</v>
          </cell>
          <cell r="AB2">
            <v>4386</v>
          </cell>
        </row>
        <row r="6">
          <cell r="AB6">
            <v>112.84443722894686</v>
          </cell>
        </row>
        <row r="7">
          <cell r="AB7">
            <v>192.51581270680285</v>
          </cell>
        </row>
        <row r="11">
          <cell r="AB11">
            <v>769016.90192962706</v>
          </cell>
        </row>
        <row r="12">
          <cell r="AB12">
            <v>129818.56639907148</v>
          </cell>
        </row>
        <row r="13">
          <cell r="AB13">
            <v>898835.46832869854</v>
          </cell>
        </row>
        <row r="16">
          <cell r="AA16">
            <v>19</v>
          </cell>
          <cell r="AB16">
            <v>937</v>
          </cell>
        </row>
        <row r="17">
          <cell r="AA17">
            <v>339</v>
          </cell>
          <cell r="AB17">
            <v>2270</v>
          </cell>
        </row>
        <row r="18">
          <cell r="AA18">
            <v>586</v>
          </cell>
          <cell r="AB18">
            <v>1179</v>
          </cell>
        </row>
        <row r="21">
          <cell r="AA21">
            <v>99</v>
          </cell>
          <cell r="AB21">
            <v>793</v>
          </cell>
        </row>
        <row r="22">
          <cell r="AA22">
            <v>562</v>
          </cell>
          <cell r="AB22">
            <v>2828</v>
          </cell>
        </row>
        <row r="23">
          <cell r="AA23">
            <v>283</v>
          </cell>
          <cell r="AB23">
            <v>765</v>
          </cell>
        </row>
        <row r="26">
          <cell r="AA26">
            <v>0</v>
          </cell>
          <cell r="AB26">
            <v>329</v>
          </cell>
        </row>
        <row r="27">
          <cell r="AA27">
            <v>78</v>
          </cell>
          <cell r="AB27">
            <v>2118</v>
          </cell>
        </row>
        <row r="28">
          <cell r="AA28">
            <v>866</v>
          </cell>
          <cell r="AB28">
            <v>1939</v>
          </cell>
        </row>
      </sheetData>
      <sheetData sheetId="15">
        <row r="2">
          <cell r="AA2">
            <v>986</v>
          </cell>
          <cell r="AB2">
            <v>4344</v>
          </cell>
        </row>
        <row r="6">
          <cell r="AB6">
            <v>112.15841346792824</v>
          </cell>
        </row>
        <row r="7">
          <cell r="AB7">
            <v>190.64280660567729</v>
          </cell>
        </row>
        <row r="11">
          <cell r="AB11">
            <v>762762.37219290319</v>
          </cell>
        </row>
        <row r="12">
          <cell r="AB12">
            <v>128564.09336623274</v>
          </cell>
        </row>
        <row r="13">
          <cell r="AB13">
            <v>891326.46555913589</v>
          </cell>
        </row>
        <row r="16">
          <cell r="AA16">
            <v>16</v>
          </cell>
          <cell r="AB16">
            <v>983</v>
          </cell>
        </row>
        <row r="17">
          <cell r="AA17">
            <v>355</v>
          </cell>
          <cell r="AB17">
            <v>2217</v>
          </cell>
        </row>
        <row r="18">
          <cell r="AA18">
            <v>615</v>
          </cell>
          <cell r="AB18">
            <v>1144</v>
          </cell>
        </row>
        <row r="21">
          <cell r="AA21">
            <v>97</v>
          </cell>
          <cell r="AB21">
            <v>801</v>
          </cell>
        </row>
        <row r="22">
          <cell r="AA22">
            <v>612</v>
          </cell>
          <cell r="AB22">
            <v>2769</v>
          </cell>
        </row>
        <row r="23">
          <cell r="AA23">
            <v>277</v>
          </cell>
          <cell r="AB23">
            <v>774</v>
          </cell>
        </row>
        <row r="26">
          <cell r="AA26">
            <v>0</v>
          </cell>
          <cell r="AB26">
            <v>322</v>
          </cell>
        </row>
        <row r="27">
          <cell r="AA27">
            <v>95</v>
          </cell>
          <cell r="AB27">
            <v>2044</v>
          </cell>
        </row>
        <row r="28">
          <cell r="AA28">
            <v>891</v>
          </cell>
          <cell r="AB28">
            <v>1978</v>
          </cell>
        </row>
      </sheetData>
      <sheetData sheetId="16">
        <row r="2">
          <cell r="AA2">
            <v>927</v>
          </cell>
          <cell r="AB2">
            <v>4403</v>
          </cell>
        </row>
        <row r="6">
          <cell r="AB6">
            <v>113.25476905543145</v>
          </cell>
        </row>
        <row r="7">
          <cell r="AB7">
            <v>192.53682858436542</v>
          </cell>
        </row>
        <row r="11">
          <cell r="AB11">
            <v>770434.36645951914</v>
          </cell>
        </row>
        <row r="12">
          <cell r="AB12">
            <v>129845.0342511351</v>
          </cell>
        </row>
        <row r="13">
          <cell r="AB13">
            <v>900279.40071065421</v>
          </cell>
        </row>
        <row r="16">
          <cell r="AA16">
            <v>15</v>
          </cell>
          <cell r="AB16">
            <v>1007</v>
          </cell>
        </row>
        <row r="17">
          <cell r="AA17">
            <v>331</v>
          </cell>
          <cell r="AB17">
            <v>2210</v>
          </cell>
        </row>
        <row r="18">
          <cell r="AA18">
            <v>581</v>
          </cell>
          <cell r="AB18">
            <v>1186</v>
          </cell>
        </row>
        <row r="21">
          <cell r="AA21">
            <v>99</v>
          </cell>
          <cell r="AB21">
            <v>811</v>
          </cell>
        </row>
        <row r="22">
          <cell r="AA22">
            <v>555</v>
          </cell>
          <cell r="AB22">
            <v>2833</v>
          </cell>
        </row>
        <row r="23">
          <cell r="AA23">
            <v>273</v>
          </cell>
          <cell r="AB23">
            <v>759</v>
          </cell>
        </row>
        <row r="26">
          <cell r="AA26">
            <v>0</v>
          </cell>
          <cell r="AB26">
            <v>308</v>
          </cell>
        </row>
        <row r="27">
          <cell r="AA27">
            <v>77</v>
          </cell>
          <cell r="AB27">
            <v>2116</v>
          </cell>
        </row>
        <row r="28">
          <cell r="AA28">
            <v>850</v>
          </cell>
          <cell r="AB28">
            <v>1979</v>
          </cell>
        </row>
      </sheetData>
      <sheetData sheetId="17">
        <row r="2">
          <cell r="AA2">
            <v>976</v>
          </cell>
          <cell r="AB2">
            <v>4354</v>
          </cell>
        </row>
        <row r="6">
          <cell r="AB6">
            <v>112.67824545478891</v>
          </cell>
        </row>
        <row r="7">
          <cell r="AB7">
            <v>193.39316239987008</v>
          </cell>
        </row>
        <row r="11">
          <cell r="AB11">
            <v>773255.10448534996</v>
          </cell>
        </row>
        <row r="12">
          <cell r="AB12">
            <v>130426.48146077359</v>
          </cell>
        </row>
        <row r="13">
          <cell r="AB13">
            <v>903681.58594612358</v>
          </cell>
        </row>
        <row r="16">
          <cell r="AA16">
            <v>12</v>
          </cell>
          <cell r="AB16">
            <v>931</v>
          </cell>
        </row>
        <row r="17">
          <cell r="AA17">
            <v>373</v>
          </cell>
          <cell r="AB17">
            <v>2276</v>
          </cell>
        </row>
        <row r="18">
          <cell r="AA18">
            <v>591</v>
          </cell>
          <cell r="AB18">
            <v>1147</v>
          </cell>
        </row>
        <row r="21">
          <cell r="AA21">
            <v>107</v>
          </cell>
          <cell r="AB21">
            <v>787</v>
          </cell>
        </row>
        <row r="22">
          <cell r="AA22">
            <v>581</v>
          </cell>
          <cell r="AB22">
            <v>2814</v>
          </cell>
        </row>
        <row r="23">
          <cell r="AA23">
            <v>288</v>
          </cell>
          <cell r="AB23">
            <v>753</v>
          </cell>
        </row>
        <row r="26">
          <cell r="AA26">
            <v>0</v>
          </cell>
          <cell r="AB26">
            <v>340</v>
          </cell>
        </row>
        <row r="27">
          <cell r="AA27">
            <v>84</v>
          </cell>
          <cell r="AB27">
            <v>2091</v>
          </cell>
        </row>
        <row r="28">
          <cell r="AA28">
            <v>892</v>
          </cell>
          <cell r="AB28">
            <v>1923</v>
          </cell>
        </row>
      </sheetData>
      <sheetData sheetId="18">
        <row r="2">
          <cell r="AA2">
            <v>974</v>
          </cell>
          <cell r="AB2">
            <v>4356</v>
          </cell>
        </row>
        <row r="6">
          <cell r="AB6">
            <v>113.42436744113019</v>
          </cell>
        </row>
        <row r="7">
          <cell r="AB7">
            <v>194.25450266714137</v>
          </cell>
        </row>
        <row r="11">
          <cell r="AB11">
            <v>777823.77559628466</v>
          </cell>
        </row>
        <row r="12">
          <cell r="AB12">
            <v>131343.74876198338</v>
          </cell>
        </row>
        <row r="13">
          <cell r="AB13">
            <v>909167.52435826801</v>
          </cell>
        </row>
        <row r="16">
          <cell r="AA16">
            <v>16</v>
          </cell>
          <cell r="AB16">
            <v>1021</v>
          </cell>
        </row>
        <row r="17">
          <cell r="AA17">
            <v>380</v>
          </cell>
          <cell r="AB17">
            <v>2177</v>
          </cell>
        </row>
        <row r="18">
          <cell r="AA18">
            <v>578</v>
          </cell>
          <cell r="AB18">
            <v>1158</v>
          </cell>
        </row>
        <row r="21">
          <cell r="AA21">
            <v>104</v>
          </cell>
          <cell r="AB21">
            <v>790</v>
          </cell>
        </row>
        <row r="22">
          <cell r="AA22">
            <v>587</v>
          </cell>
          <cell r="AB22">
            <v>2777</v>
          </cell>
        </row>
        <row r="23">
          <cell r="AA23">
            <v>283</v>
          </cell>
          <cell r="AB23">
            <v>789</v>
          </cell>
        </row>
        <row r="26">
          <cell r="AA26">
            <v>0</v>
          </cell>
          <cell r="AB26">
            <v>352</v>
          </cell>
        </row>
        <row r="27">
          <cell r="AA27">
            <v>67</v>
          </cell>
          <cell r="AB27">
            <v>2096</v>
          </cell>
        </row>
        <row r="28">
          <cell r="AA28">
            <v>907</v>
          </cell>
          <cell r="AB28">
            <v>1908</v>
          </cell>
        </row>
      </sheetData>
      <sheetData sheetId="19">
        <row r="2">
          <cell r="AA2">
            <v>950</v>
          </cell>
          <cell r="AB2">
            <v>4380</v>
          </cell>
        </row>
        <row r="6">
          <cell r="AB6">
            <v>113.00876473596159</v>
          </cell>
        </row>
        <row r="7">
          <cell r="AB7">
            <v>192.12038318290399</v>
          </cell>
        </row>
        <row r="11">
          <cell r="AB11">
            <v>767702.34040036588</v>
          </cell>
        </row>
        <row r="12">
          <cell r="AB12">
            <v>129540.83559587631</v>
          </cell>
        </row>
        <row r="13">
          <cell r="AB13">
            <v>897243.17599624221</v>
          </cell>
        </row>
        <row r="16">
          <cell r="AA16">
            <v>18</v>
          </cell>
          <cell r="AB16">
            <v>998</v>
          </cell>
        </row>
        <row r="17">
          <cell r="AA17">
            <v>358</v>
          </cell>
          <cell r="AB17">
            <v>2216</v>
          </cell>
        </row>
        <row r="18">
          <cell r="AA18">
            <v>574</v>
          </cell>
          <cell r="AB18">
            <v>1166</v>
          </cell>
        </row>
        <row r="21">
          <cell r="AA21">
            <v>87</v>
          </cell>
          <cell r="AB21">
            <v>740</v>
          </cell>
        </row>
        <row r="22">
          <cell r="AA22">
            <v>598</v>
          </cell>
          <cell r="AB22">
            <v>2846</v>
          </cell>
        </row>
        <row r="23">
          <cell r="AA23">
            <v>265</v>
          </cell>
          <cell r="AB23">
            <v>794</v>
          </cell>
        </row>
        <row r="26">
          <cell r="AA26">
            <v>0</v>
          </cell>
          <cell r="AB26">
            <v>315</v>
          </cell>
        </row>
        <row r="27">
          <cell r="AA27">
            <v>88</v>
          </cell>
          <cell r="AB27">
            <v>2101</v>
          </cell>
        </row>
        <row r="28">
          <cell r="AA28">
            <v>862</v>
          </cell>
          <cell r="AB28">
            <v>1964</v>
          </cell>
        </row>
      </sheetData>
      <sheetData sheetId="20">
        <row r="2">
          <cell r="AA2">
            <v>973</v>
          </cell>
          <cell r="AB2">
            <v>4357</v>
          </cell>
        </row>
        <row r="6">
          <cell r="AB6">
            <v>114.02849513939326</v>
          </cell>
        </row>
        <row r="7">
          <cell r="AB7">
            <v>192.72233784574507</v>
          </cell>
        </row>
        <row r="11">
          <cell r="AB11">
            <v>776070.9895714887</v>
          </cell>
        </row>
        <row r="12">
          <cell r="AB12">
            <v>130830.89566549314</v>
          </cell>
        </row>
        <row r="13">
          <cell r="AB13">
            <v>906901.88523698179</v>
          </cell>
        </row>
        <row r="16">
          <cell r="AA16">
            <v>17</v>
          </cell>
          <cell r="AB16">
            <v>992</v>
          </cell>
        </row>
        <row r="17">
          <cell r="AA17">
            <v>349</v>
          </cell>
          <cell r="AB17">
            <v>2230</v>
          </cell>
        </row>
        <row r="18">
          <cell r="AA18">
            <v>607</v>
          </cell>
          <cell r="AB18">
            <v>1135</v>
          </cell>
        </row>
        <row r="21">
          <cell r="AA21">
            <v>103</v>
          </cell>
          <cell r="AB21">
            <v>786</v>
          </cell>
        </row>
        <row r="22">
          <cell r="AA22">
            <v>588</v>
          </cell>
          <cell r="AB22">
            <v>2832</v>
          </cell>
        </row>
        <row r="23">
          <cell r="AA23">
            <v>282</v>
          </cell>
          <cell r="AB23">
            <v>739</v>
          </cell>
        </row>
        <row r="26">
          <cell r="AA26">
            <v>0</v>
          </cell>
          <cell r="AB26">
            <v>304</v>
          </cell>
        </row>
        <row r="27">
          <cell r="AA27">
            <v>75</v>
          </cell>
          <cell r="AB27">
            <v>2072</v>
          </cell>
        </row>
        <row r="28">
          <cell r="AA28">
            <v>898</v>
          </cell>
          <cell r="AB28">
            <v>1981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ct fuel 131</v>
          </cell>
        </row>
        <row r="9">
          <cell r="B9">
            <v>192.76908227740728</v>
          </cell>
        </row>
        <row r="10">
          <cell r="B10">
            <v>1.4754167157411073</v>
          </cell>
        </row>
        <row r="11">
          <cell r="B11">
            <v>8.9925418673089457</v>
          </cell>
        </row>
      </sheetData>
      <sheetData sheetId="1">
        <row r="2">
          <cell r="AA2">
            <v>1147</v>
          </cell>
          <cell r="AB2">
            <v>4183</v>
          </cell>
        </row>
        <row r="6">
          <cell r="AB6">
            <v>122.36593452064197</v>
          </cell>
        </row>
        <row r="7">
          <cell r="AB7">
            <v>190.56074995436083</v>
          </cell>
        </row>
        <row r="11">
          <cell r="AB11">
            <v>765871.20499231433</v>
          </cell>
        </row>
        <row r="12">
          <cell r="AB12">
            <v>129032.75198707271</v>
          </cell>
        </row>
        <row r="13">
          <cell r="AB13">
            <v>894903.95697938709</v>
          </cell>
        </row>
        <row r="16">
          <cell r="AA16">
            <v>23</v>
          </cell>
          <cell r="AB16">
            <v>990</v>
          </cell>
        </row>
        <row r="17">
          <cell r="AA17">
            <v>462</v>
          </cell>
          <cell r="AB17">
            <v>2099</v>
          </cell>
        </row>
        <row r="18">
          <cell r="AA18">
            <v>662</v>
          </cell>
          <cell r="AB18">
            <v>1094</v>
          </cell>
        </row>
        <row r="21">
          <cell r="AA21">
            <v>140</v>
          </cell>
          <cell r="AB21">
            <v>758</v>
          </cell>
        </row>
        <row r="22">
          <cell r="AA22">
            <v>706</v>
          </cell>
          <cell r="AB22">
            <v>2703</v>
          </cell>
        </row>
        <row r="23">
          <cell r="AA23">
            <v>301</v>
          </cell>
          <cell r="AB23">
            <v>722</v>
          </cell>
        </row>
        <row r="26">
          <cell r="AA26">
            <v>1</v>
          </cell>
          <cell r="AB26">
            <v>325</v>
          </cell>
        </row>
        <row r="27">
          <cell r="AA27">
            <v>85</v>
          </cell>
          <cell r="AB27">
            <v>2051</v>
          </cell>
        </row>
        <row r="28">
          <cell r="AA28">
            <v>1061</v>
          </cell>
          <cell r="AB28">
            <v>1807</v>
          </cell>
        </row>
      </sheetData>
      <sheetData sheetId="2">
        <row r="2">
          <cell r="AA2">
            <v>1114</v>
          </cell>
          <cell r="AB2">
            <v>4216</v>
          </cell>
        </row>
        <row r="6">
          <cell r="AB6">
            <v>121.89509408429591</v>
          </cell>
        </row>
        <row r="7">
          <cell r="AB7">
            <v>191.92351486355307</v>
          </cell>
        </row>
        <row r="11">
          <cell r="AB11">
            <v>763191.17344526784</v>
          </cell>
        </row>
        <row r="12">
          <cell r="AB12">
            <v>128925.88596927686</v>
          </cell>
        </row>
        <row r="13">
          <cell r="AB13">
            <v>892117.05941454472</v>
          </cell>
        </row>
        <row r="16">
          <cell r="AA16">
            <v>18</v>
          </cell>
          <cell r="AB16">
            <v>998</v>
          </cell>
        </row>
        <row r="17">
          <cell r="AA17">
            <v>469</v>
          </cell>
          <cell r="AB17">
            <v>2147</v>
          </cell>
        </row>
        <row r="18">
          <cell r="AA18">
            <v>627</v>
          </cell>
          <cell r="AB18">
            <v>1071</v>
          </cell>
        </row>
        <row r="21">
          <cell r="AA21">
            <v>105</v>
          </cell>
          <cell r="AB21">
            <v>764</v>
          </cell>
        </row>
        <row r="22">
          <cell r="AA22">
            <v>701</v>
          </cell>
          <cell r="AB22">
            <v>2740</v>
          </cell>
        </row>
        <row r="23">
          <cell r="AA23">
            <v>308</v>
          </cell>
          <cell r="AB23">
            <v>712</v>
          </cell>
        </row>
        <row r="26">
          <cell r="AA26">
            <v>0</v>
          </cell>
          <cell r="AB26">
            <v>323</v>
          </cell>
        </row>
        <row r="27">
          <cell r="AA27">
            <v>90</v>
          </cell>
          <cell r="AB27">
            <v>2043</v>
          </cell>
        </row>
        <row r="28">
          <cell r="AA28">
            <v>1024</v>
          </cell>
          <cell r="AB28">
            <v>1850</v>
          </cell>
        </row>
      </sheetData>
      <sheetData sheetId="3">
        <row r="2">
          <cell r="AA2">
            <v>1136</v>
          </cell>
          <cell r="AB2">
            <v>4194</v>
          </cell>
        </row>
        <row r="6">
          <cell r="AB6">
            <v>121.04473083478827</v>
          </cell>
        </row>
        <row r="7">
          <cell r="AB7">
            <v>190.23864259031819</v>
          </cell>
        </row>
        <row r="11">
          <cell r="AB11">
            <v>763761.95612057683</v>
          </cell>
        </row>
        <row r="12">
          <cell r="AB12">
            <v>128746.70073313483</v>
          </cell>
        </row>
        <row r="13">
          <cell r="AB13">
            <v>892508.6568537117</v>
          </cell>
        </row>
        <row r="16">
          <cell r="AA16">
            <v>16</v>
          </cell>
          <cell r="AB16">
            <v>1036</v>
          </cell>
        </row>
        <row r="17">
          <cell r="AA17">
            <v>467</v>
          </cell>
          <cell r="AB17">
            <v>2079</v>
          </cell>
        </row>
        <row r="18">
          <cell r="AA18">
            <v>653</v>
          </cell>
          <cell r="AB18">
            <v>1079</v>
          </cell>
        </row>
        <row r="21">
          <cell r="AA21">
            <v>130</v>
          </cell>
          <cell r="AB21">
            <v>746</v>
          </cell>
        </row>
        <row r="22">
          <cell r="AA22">
            <v>693</v>
          </cell>
          <cell r="AB22">
            <v>2732</v>
          </cell>
        </row>
        <row r="23">
          <cell r="AA23">
            <v>313</v>
          </cell>
          <cell r="AB23">
            <v>716</v>
          </cell>
        </row>
        <row r="26">
          <cell r="AA26">
            <v>0</v>
          </cell>
          <cell r="AB26">
            <v>309</v>
          </cell>
        </row>
        <row r="27">
          <cell r="AA27">
            <v>97</v>
          </cell>
          <cell r="AB27">
            <v>2010</v>
          </cell>
        </row>
        <row r="28">
          <cell r="AA28">
            <v>1039</v>
          </cell>
          <cell r="AB28">
            <v>1875</v>
          </cell>
        </row>
      </sheetData>
      <sheetData sheetId="4">
        <row r="2">
          <cell r="AA2">
            <v>1090</v>
          </cell>
          <cell r="AB2">
            <v>4240</v>
          </cell>
        </row>
        <row r="6">
          <cell r="AB6">
            <v>122.47208976751452</v>
          </cell>
        </row>
        <row r="7">
          <cell r="AB7">
            <v>193.61297835146033</v>
          </cell>
        </row>
        <row r="11">
          <cell r="AB11">
            <v>773261.52304503694</v>
          </cell>
        </row>
        <row r="12">
          <cell r="AB12">
            <v>130424.50397665969</v>
          </cell>
        </row>
        <row r="13">
          <cell r="AB13">
            <v>903686.02702169667</v>
          </cell>
        </row>
        <row r="16">
          <cell r="AA16">
            <v>21</v>
          </cell>
          <cell r="AB16">
            <v>1024</v>
          </cell>
        </row>
        <row r="17">
          <cell r="AA17">
            <v>455</v>
          </cell>
          <cell r="AB17">
            <v>2156</v>
          </cell>
        </row>
        <row r="18">
          <cell r="AA18">
            <v>614</v>
          </cell>
          <cell r="AB18">
            <v>1060</v>
          </cell>
        </row>
        <row r="21">
          <cell r="AA21">
            <v>124</v>
          </cell>
          <cell r="AB21">
            <v>755</v>
          </cell>
        </row>
        <row r="22">
          <cell r="AA22">
            <v>656</v>
          </cell>
          <cell r="AB22">
            <v>2730</v>
          </cell>
        </row>
        <row r="23">
          <cell r="AA23">
            <v>310</v>
          </cell>
          <cell r="AB23">
            <v>755</v>
          </cell>
        </row>
        <row r="26">
          <cell r="AA26">
            <v>0</v>
          </cell>
          <cell r="AB26">
            <v>332</v>
          </cell>
        </row>
        <row r="27">
          <cell r="AA27">
            <v>91</v>
          </cell>
          <cell r="AB27">
            <v>2008</v>
          </cell>
        </row>
        <row r="28">
          <cell r="AA28">
            <v>999</v>
          </cell>
          <cell r="AB28">
            <v>1900</v>
          </cell>
        </row>
      </sheetData>
      <sheetData sheetId="5">
        <row r="2">
          <cell r="AA2">
            <v>1082</v>
          </cell>
          <cell r="AB2">
            <v>4248</v>
          </cell>
        </row>
        <row r="6">
          <cell r="AB6">
            <v>123.54844775283928</v>
          </cell>
        </row>
        <row r="7">
          <cell r="AB7">
            <v>195.09077581264023</v>
          </cell>
        </row>
        <row r="11">
          <cell r="AB11">
            <v>780082.14168285194</v>
          </cell>
        </row>
        <row r="12">
          <cell r="AB12">
            <v>131332.02094466132</v>
          </cell>
        </row>
        <row r="13">
          <cell r="AB13">
            <v>911414.16262751329</v>
          </cell>
        </row>
        <row r="16">
          <cell r="AA16">
            <v>10</v>
          </cell>
          <cell r="AB16">
            <v>936</v>
          </cell>
        </row>
        <row r="17">
          <cell r="AA17">
            <v>435</v>
          </cell>
          <cell r="AB17">
            <v>2186</v>
          </cell>
        </row>
        <row r="18">
          <cell r="AA18">
            <v>637</v>
          </cell>
          <cell r="AB18">
            <v>1126</v>
          </cell>
        </row>
        <row r="21">
          <cell r="AA21">
            <v>130</v>
          </cell>
          <cell r="AB21">
            <v>763</v>
          </cell>
        </row>
        <row r="22">
          <cell r="AA22">
            <v>642</v>
          </cell>
          <cell r="AB22">
            <v>2762</v>
          </cell>
        </row>
        <row r="23">
          <cell r="AA23">
            <v>310</v>
          </cell>
          <cell r="AB23">
            <v>723</v>
          </cell>
        </row>
        <row r="26">
          <cell r="AA26">
            <v>1</v>
          </cell>
          <cell r="AB26">
            <v>304</v>
          </cell>
        </row>
        <row r="27">
          <cell r="AA27">
            <v>89</v>
          </cell>
          <cell r="AB27">
            <v>2099</v>
          </cell>
        </row>
        <row r="28">
          <cell r="AA28">
            <v>992</v>
          </cell>
          <cell r="AB28">
            <v>1845</v>
          </cell>
        </row>
      </sheetData>
      <sheetData sheetId="6">
        <row r="2">
          <cell r="AA2">
            <v>1075</v>
          </cell>
          <cell r="AB2">
            <v>4255</v>
          </cell>
        </row>
        <row r="6">
          <cell r="AB6">
            <v>123.54871837625555</v>
          </cell>
        </row>
        <row r="7">
          <cell r="AB7">
            <v>192.25231824223133</v>
          </cell>
        </row>
        <row r="11">
          <cell r="AB11">
            <v>772790.57218995632</v>
          </cell>
        </row>
        <row r="12">
          <cell r="AB12">
            <v>130521.9510550018</v>
          </cell>
        </row>
        <row r="13">
          <cell r="AB13">
            <v>903312.52324495814</v>
          </cell>
        </row>
        <row r="16">
          <cell r="AA16">
            <v>22</v>
          </cell>
          <cell r="AB16">
            <v>1025</v>
          </cell>
        </row>
        <row r="17">
          <cell r="AA17">
            <v>406</v>
          </cell>
          <cell r="AB17">
            <v>2080</v>
          </cell>
        </row>
        <row r="18">
          <cell r="AA18">
            <v>647</v>
          </cell>
          <cell r="AB18">
            <v>1150</v>
          </cell>
        </row>
        <row r="21">
          <cell r="AA21">
            <v>113</v>
          </cell>
          <cell r="AB21">
            <v>746</v>
          </cell>
        </row>
        <row r="22">
          <cell r="AA22">
            <v>662</v>
          </cell>
          <cell r="AB22">
            <v>2775</v>
          </cell>
        </row>
        <row r="23">
          <cell r="AA23">
            <v>300</v>
          </cell>
          <cell r="AB23">
            <v>734</v>
          </cell>
        </row>
        <row r="26">
          <cell r="AA26">
            <v>1</v>
          </cell>
          <cell r="AB26">
            <v>326</v>
          </cell>
        </row>
        <row r="27">
          <cell r="AA27">
            <v>88</v>
          </cell>
          <cell r="AB27">
            <v>2035</v>
          </cell>
        </row>
        <row r="28">
          <cell r="AA28">
            <v>986</v>
          </cell>
          <cell r="AB28">
            <v>1894</v>
          </cell>
        </row>
      </sheetData>
      <sheetData sheetId="7">
        <row r="2">
          <cell r="AA2">
            <v>1072</v>
          </cell>
          <cell r="AB2">
            <v>4258</v>
          </cell>
        </row>
        <row r="6">
          <cell r="AB6">
            <v>121.99364986037766</v>
          </cell>
        </row>
        <row r="7">
          <cell r="AB7">
            <v>192.88358881858011</v>
          </cell>
        </row>
        <row r="11">
          <cell r="AB11">
            <v>766609.2217603029</v>
          </cell>
        </row>
        <row r="12">
          <cell r="AB12">
            <v>129566.91824232276</v>
          </cell>
        </row>
        <row r="13">
          <cell r="AB13">
            <v>896176.14000262565</v>
          </cell>
        </row>
        <row r="16">
          <cell r="AA16">
            <v>22</v>
          </cell>
          <cell r="AB16">
            <v>1032</v>
          </cell>
        </row>
        <row r="17">
          <cell r="AA17">
            <v>411</v>
          </cell>
          <cell r="AB17">
            <v>2127</v>
          </cell>
        </row>
        <row r="18">
          <cell r="AA18">
            <v>639</v>
          </cell>
          <cell r="AB18">
            <v>1099</v>
          </cell>
        </row>
        <row r="21">
          <cell r="AA21">
            <v>111</v>
          </cell>
          <cell r="AB21">
            <v>741</v>
          </cell>
        </row>
        <row r="22">
          <cell r="AA22">
            <v>688</v>
          </cell>
          <cell r="AB22">
            <v>2759</v>
          </cell>
        </row>
        <row r="23">
          <cell r="AA23">
            <v>273</v>
          </cell>
          <cell r="AB23">
            <v>758</v>
          </cell>
        </row>
        <row r="26">
          <cell r="AA26">
            <v>0</v>
          </cell>
          <cell r="AB26">
            <v>287</v>
          </cell>
        </row>
        <row r="27">
          <cell r="AA27">
            <v>111</v>
          </cell>
          <cell r="AB27">
            <v>2117</v>
          </cell>
        </row>
        <row r="28">
          <cell r="AA28">
            <v>961</v>
          </cell>
          <cell r="AB28">
            <v>1854</v>
          </cell>
        </row>
      </sheetData>
      <sheetData sheetId="8">
        <row r="2">
          <cell r="AA2">
            <v>1078</v>
          </cell>
          <cell r="AB2">
            <v>4252</v>
          </cell>
        </row>
        <row r="6">
          <cell r="AB6">
            <v>122.46380670273366</v>
          </cell>
        </row>
        <row r="7">
          <cell r="AB7">
            <v>193.60629636826428</v>
          </cell>
        </row>
        <row r="11">
          <cell r="AB11">
            <v>771949.55747933313</v>
          </cell>
        </row>
        <row r="12">
          <cell r="AB12">
            <v>130207.0860716841</v>
          </cell>
        </row>
        <row r="13">
          <cell r="AB13">
            <v>902156.64355101727</v>
          </cell>
        </row>
        <row r="16">
          <cell r="AA16">
            <v>25</v>
          </cell>
          <cell r="AB16">
            <v>982</v>
          </cell>
        </row>
        <row r="17">
          <cell r="AA17">
            <v>414</v>
          </cell>
          <cell r="AB17">
            <v>2144</v>
          </cell>
        </row>
        <row r="18">
          <cell r="AA18">
            <v>639</v>
          </cell>
          <cell r="AB18">
            <v>1126</v>
          </cell>
        </row>
        <row r="21">
          <cell r="AA21">
            <v>127</v>
          </cell>
          <cell r="AB21">
            <v>774</v>
          </cell>
        </row>
        <row r="22">
          <cell r="AA22">
            <v>657</v>
          </cell>
          <cell r="AB22">
            <v>2746</v>
          </cell>
        </row>
        <row r="23">
          <cell r="AA23">
            <v>294</v>
          </cell>
          <cell r="AB23">
            <v>732</v>
          </cell>
        </row>
        <row r="26">
          <cell r="AA26">
            <v>0</v>
          </cell>
          <cell r="AB26">
            <v>334</v>
          </cell>
        </row>
        <row r="27">
          <cell r="AA27">
            <v>88</v>
          </cell>
          <cell r="AB27">
            <v>2115</v>
          </cell>
        </row>
        <row r="28">
          <cell r="AA28">
            <v>990</v>
          </cell>
          <cell r="AB28">
            <v>1803</v>
          </cell>
        </row>
      </sheetData>
      <sheetData sheetId="9">
        <row r="2">
          <cell r="AA2">
            <v>1044</v>
          </cell>
          <cell r="AB2">
            <v>4286</v>
          </cell>
        </row>
        <row r="6">
          <cell r="AB6">
            <v>122.6769135520136</v>
          </cell>
        </row>
        <row r="7">
          <cell r="AB7">
            <v>193.56539388494059</v>
          </cell>
        </row>
        <row r="11">
          <cell r="AB11">
            <v>775756.22634105128</v>
          </cell>
        </row>
        <row r="12">
          <cell r="AB12">
            <v>130825.0050770809</v>
          </cell>
        </row>
        <row r="13">
          <cell r="AB13">
            <v>906581.2314181322</v>
          </cell>
        </row>
        <row r="16">
          <cell r="AA16">
            <v>26</v>
          </cell>
          <cell r="AB16">
            <v>1027</v>
          </cell>
        </row>
        <row r="17">
          <cell r="AA17">
            <v>398</v>
          </cell>
          <cell r="AB17">
            <v>2161</v>
          </cell>
        </row>
        <row r="18">
          <cell r="AA18">
            <v>620</v>
          </cell>
          <cell r="AB18">
            <v>1098</v>
          </cell>
        </row>
        <row r="21">
          <cell r="AA21">
            <v>126</v>
          </cell>
          <cell r="AB21">
            <v>773</v>
          </cell>
        </row>
        <row r="22">
          <cell r="AA22">
            <v>646</v>
          </cell>
          <cell r="AB22">
            <v>2771</v>
          </cell>
        </row>
        <row r="23">
          <cell r="AA23">
            <v>272</v>
          </cell>
          <cell r="AB23">
            <v>742</v>
          </cell>
        </row>
        <row r="26">
          <cell r="AA26">
            <v>1</v>
          </cell>
          <cell r="AB26">
            <v>350</v>
          </cell>
        </row>
        <row r="27">
          <cell r="AA27">
            <v>106</v>
          </cell>
          <cell r="AB27">
            <v>2097</v>
          </cell>
        </row>
        <row r="28">
          <cell r="AA28">
            <v>937</v>
          </cell>
          <cell r="AB28">
            <v>1839</v>
          </cell>
        </row>
      </sheetData>
      <sheetData sheetId="10">
        <row r="2">
          <cell r="AA2">
            <v>1103</v>
          </cell>
          <cell r="AB2">
            <v>4227</v>
          </cell>
        </row>
        <row r="6">
          <cell r="AB6">
            <v>122.87197939056261</v>
          </cell>
        </row>
        <row r="7">
          <cell r="AB7">
            <v>193.95656388772397</v>
          </cell>
        </row>
        <row r="11">
          <cell r="AB11">
            <v>776637.53429614205</v>
          </cell>
        </row>
        <row r="12">
          <cell r="AB12">
            <v>130957.8488431537</v>
          </cell>
        </row>
        <row r="13">
          <cell r="AB13">
            <v>907595.38313929574</v>
          </cell>
        </row>
        <row r="16">
          <cell r="AA16">
            <v>23</v>
          </cell>
          <cell r="AB16">
            <v>1035</v>
          </cell>
        </row>
        <row r="17">
          <cell r="AA17">
            <v>419</v>
          </cell>
          <cell r="AB17">
            <v>2114</v>
          </cell>
        </row>
        <row r="18">
          <cell r="AA18">
            <v>661</v>
          </cell>
          <cell r="AB18">
            <v>1078</v>
          </cell>
        </row>
        <row r="21">
          <cell r="AA21">
            <v>131</v>
          </cell>
          <cell r="AB21">
            <v>750</v>
          </cell>
        </row>
        <row r="22">
          <cell r="AA22">
            <v>698</v>
          </cell>
          <cell r="AB22">
            <v>2765</v>
          </cell>
        </row>
        <row r="23">
          <cell r="AA23">
            <v>274</v>
          </cell>
          <cell r="AB23">
            <v>712</v>
          </cell>
        </row>
        <row r="26">
          <cell r="AA26">
            <v>1</v>
          </cell>
          <cell r="AB26">
            <v>288</v>
          </cell>
        </row>
        <row r="27">
          <cell r="AA27">
            <v>98</v>
          </cell>
          <cell r="AB27">
            <v>2139</v>
          </cell>
        </row>
        <row r="28">
          <cell r="AA28">
            <v>1004</v>
          </cell>
          <cell r="AB28">
            <v>1800</v>
          </cell>
        </row>
      </sheetData>
      <sheetData sheetId="11">
        <row r="2">
          <cell r="AA2">
            <v>1053</v>
          </cell>
          <cell r="AB2">
            <v>4277</v>
          </cell>
        </row>
        <row r="6">
          <cell r="AB6">
            <v>122.96773282190443</v>
          </cell>
        </row>
        <row r="7">
          <cell r="AB7">
            <v>192.98698496288284</v>
          </cell>
        </row>
        <row r="11">
          <cell r="AB11">
            <v>772142.32297354646</v>
          </cell>
        </row>
        <row r="12">
          <cell r="AB12">
            <v>130123.45716063844</v>
          </cell>
        </row>
        <row r="13">
          <cell r="AB13">
            <v>902265.78013418487</v>
          </cell>
        </row>
        <row r="16">
          <cell r="AA16">
            <v>17</v>
          </cell>
          <cell r="AB16">
            <v>990</v>
          </cell>
        </row>
        <row r="17">
          <cell r="AA17">
            <v>387</v>
          </cell>
          <cell r="AB17">
            <v>2226</v>
          </cell>
        </row>
        <row r="18">
          <cell r="AA18">
            <v>649</v>
          </cell>
          <cell r="AB18">
            <v>1061</v>
          </cell>
        </row>
        <row r="21">
          <cell r="AA21">
            <v>131</v>
          </cell>
          <cell r="AB21">
            <v>751</v>
          </cell>
        </row>
        <row r="22">
          <cell r="AA22">
            <v>629</v>
          </cell>
          <cell r="AB22">
            <v>2787</v>
          </cell>
        </row>
        <row r="23">
          <cell r="AA23">
            <v>293</v>
          </cell>
          <cell r="AB23">
            <v>739</v>
          </cell>
        </row>
        <row r="26">
          <cell r="AA26">
            <v>0</v>
          </cell>
          <cell r="AB26">
            <v>308</v>
          </cell>
        </row>
        <row r="27">
          <cell r="AA27">
            <v>95</v>
          </cell>
          <cell r="AB27">
            <v>2150</v>
          </cell>
        </row>
        <row r="28">
          <cell r="AA28">
            <v>958</v>
          </cell>
          <cell r="AB28">
            <v>1819</v>
          </cell>
        </row>
      </sheetData>
      <sheetData sheetId="12">
        <row r="2">
          <cell r="AA2">
            <v>1079</v>
          </cell>
          <cell r="AB2">
            <v>4251</v>
          </cell>
        </row>
        <row r="6">
          <cell r="AB6">
            <v>122.18475809799071</v>
          </cell>
        </row>
        <row r="7">
          <cell r="AB7">
            <v>194.32465377689545</v>
          </cell>
        </row>
        <row r="11">
          <cell r="AB11">
            <v>777959.80230872997</v>
          </cell>
        </row>
        <row r="12">
          <cell r="AB12">
            <v>131111.98298502047</v>
          </cell>
        </row>
        <row r="13">
          <cell r="AB13">
            <v>909071.78529375046</v>
          </cell>
        </row>
        <row r="16">
          <cell r="AA16">
            <v>12</v>
          </cell>
          <cell r="AB16">
            <v>995</v>
          </cell>
        </row>
        <row r="17">
          <cell r="AA17">
            <v>427</v>
          </cell>
          <cell r="AB17">
            <v>2121</v>
          </cell>
        </row>
        <row r="18">
          <cell r="AA18">
            <v>640</v>
          </cell>
          <cell r="AB18">
            <v>1135</v>
          </cell>
        </row>
        <row r="21">
          <cell r="AA21">
            <v>130</v>
          </cell>
          <cell r="AB21">
            <v>755</v>
          </cell>
        </row>
        <row r="22">
          <cell r="AA22">
            <v>661</v>
          </cell>
          <cell r="AB22">
            <v>2748</v>
          </cell>
        </row>
        <row r="23">
          <cell r="AA23">
            <v>288</v>
          </cell>
          <cell r="AB23">
            <v>748</v>
          </cell>
        </row>
        <row r="26">
          <cell r="AA26">
            <v>0</v>
          </cell>
          <cell r="AB26">
            <v>316</v>
          </cell>
        </row>
        <row r="27">
          <cell r="AA27">
            <v>94</v>
          </cell>
          <cell r="AB27">
            <v>2089</v>
          </cell>
        </row>
        <row r="28">
          <cell r="AA28">
            <v>985</v>
          </cell>
          <cell r="AB28">
            <v>1846</v>
          </cell>
        </row>
      </sheetData>
      <sheetData sheetId="13">
        <row r="2">
          <cell r="AA2">
            <v>1113</v>
          </cell>
          <cell r="AB2">
            <v>4217</v>
          </cell>
        </row>
        <row r="6">
          <cell r="AB6">
            <v>122.13862258584149</v>
          </cell>
        </row>
        <row r="7">
          <cell r="AB7">
            <v>191.54105661535189</v>
          </cell>
        </row>
        <row r="11">
          <cell r="AB11">
            <v>766853.98142210953</v>
          </cell>
        </row>
        <row r="12">
          <cell r="AB12">
            <v>129512.85118135267</v>
          </cell>
        </row>
        <row r="13">
          <cell r="AB13">
            <v>896366.83260346216</v>
          </cell>
        </row>
        <row r="16">
          <cell r="AA16">
            <v>21</v>
          </cell>
          <cell r="AB16">
            <v>1008</v>
          </cell>
        </row>
        <row r="17">
          <cell r="AA17">
            <v>458</v>
          </cell>
          <cell r="AB17">
            <v>2068</v>
          </cell>
        </row>
        <row r="18">
          <cell r="AA18">
            <v>634</v>
          </cell>
          <cell r="AB18">
            <v>1141</v>
          </cell>
        </row>
        <row r="21">
          <cell r="AA21">
            <v>131</v>
          </cell>
          <cell r="AB21">
            <v>736</v>
          </cell>
        </row>
        <row r="22">
          <cell r="AA22">
            <v>674</v>
          </cell>
          <cell r="AB22">
            <v>2776</v>
          </cell>
        </row>
        <row r="23">
          <cell r="AA23">
            <v>308</v>
          </cell>
          <cell r="AB23">
            <v>705</v>
          </cell>
        </row>
        <row r="26">
          <cell r="AA26">
            <v>2</v>
          </cell>
          <cell r="AB26">
            <v>308</v>
          </cell>
        </row>
        <row r="27">
          <cell r="AA27">
            <v>87</v>
          </cell>
          <cell r="AB27">
            <v>2107</v>
          </cell>
        </row>
        <row r="28">
          <cell r="AA28">
            <v>1024</v>
          </cell>
          <cell r="AB28">
            <v>1802</v>
          </cell>
        </row>
      </sheetData>
      <sheetData sheetId="14">
        <row r="2">
          <cell r="AA2">
            <v>1017</v>
          </cell>
          <cell r="AB2">
            <v>4313</v>
          </cell>
        </row>
        <row r="6">
          <cell r="AB6">
            <v>123.45611675866857</v>
          </cell>
        </row>
        <row r="7">
          <cell r="AB7">
            <v>193.13958162615234</v>
          </cell>
        </row>
        <row r="11">
          <cell r="AB11">
            <v>772623.01109115186</v>
          </cell>
        </row>
        <row r="12">
          <cell r="AB12">
            <v>130189.86029896783</v>
          </cell>
        </row>
        <row r="13">
          <cell r="AB13">
            <v>902812.87139011966</v>
          </cell>
        </row>
        <row r="16">
          <cell r="AA16">
            <v>14</v>
          </cell>
          <cell r="AB16">
            <v>1021</v>
          </cell>
        </row>
        <row r="17">
          <cell r="AA17">
            <v>418</v>
          </cell>
          <cell r="AB17">
            <v>2156</v>
          </cell>
        </row>
        <row r="18">
          <cell r="AA18">
            <v>585</v>
          </cell>
          <cell r="AB18">
            <v>1136</v>
          </cell>
        </row>
        <row r="21">
          <cell r="AA21">
            <v>112</v>
          </cell>
          <cell r="AB21">
            <v>760</v>
          </cell>
        </row>
        <row r="22">
          <cell r="AA22">
            <v>628</v>
          </cell>
          <cell r="AB22">
            <v>2797</v>
          </cell>
        </row>
        <row r="23">
          <cell r="AA23">
            <v>277</v>
          </cell>
          <cell r="AB23">
            <v>756</v>
          </cell>
        </row>
        <row r="26">
          <cell r="AA26">
            <v>2</v>
          </cell>
          <cell r="AB26">
            <v>290</v>
          </cell>
        </row>
        <row r="27">
          <cell r="AA27">
            <v>83</v>
          </cell>
          <cell r="AB27">
            <v>2138</v>
          </cell>
        </row>
        <row r="28">
          <cell r="AA28">
            <v>932</v>
          </cell>
          <cell r="AB28">
            <v>1885</v>
          </cell>
        </row>
      </sheetData>
      <sheetData sheetId="15">
        <row r="2">
          <cell r="AA2">
            <v>1107</v>
          </cell>
          <cell r="AB2">
            <v>4223</v>
          </cell>
        </row>
        <row r="6">
          <cell r="AB6">
            <v>122.37865178011756</v>
          </cell>
        </row>
        <row r="7">
          <cell r="AB7">
            <v>192.13732102051361</v>
          </cell>
        </row>
        <row r="11">
          <cell r="AB11">
            <v>769132.70540749421</v>
          </cell>
        </row>
        <row r="12">
          <cell r="AB12">
            <v>129609.37237042347</v>
          </cell>
        </row>
        <row r="13">
          <cell r="AB13">
            <v>898742.07777791773</v>
          </cell>
        </row>
        <row r="16">
          <cell r="AA16">
            <v>22</v>
          </cell>
          <cell r="AB16">
            <v>983</v>
          </cell>
        </row>
        <row r="17">
          <cell r="AA17">
            <v>432</v>
          </cell>
          <cell r="AB17">
            <v>2151</v>
          </cell>
        </row>
        <row r="18">
          <cell r="AA18">
            <v>653</v>
          </cell>
          <cell r="AB18">
            <v>1089</v>
          </cell>
        </row>
        <row r="21">
          <cell r="AA21">
            <v>147</v>
          </cell>
          <cell r="AB21">
            <v>753</v>
          </cell>
        </row>
        <row r="22">
          <cell r="AA22">
            <v>669</v>
          </cell>
          <cell r="AB22">
            <v>2685</v>
          </cell>
        </row>
        <row r="23">
          <cell r="AA23">
            <v>291</v>
          </cell>
          <cell r="AB23">
            <v>785</v>
          </cell>
        </row>
        <row r="26">
          <cell r="AA26">
            <v>1</v>
          </cell>
          <cell r="AB26">
            <v>319</v>
          </cell>
        </row>
        <row r="27">
          <cell r="AA27">
            <v>80</v>
          </cell>
          <cell r="AB27">
            <v>2014</v>
          </cell>
        </row>
        <row r="28">
          <cell r="AA28">
            <v>1026</v>
          </cell>
          <cell r="AB28">
            <v>1890</v>
          </cell>
        </row>
      </sheetData>
      <sheetData sheetId="16">
        <row r="2">
          <cell r="AA2">
            <v>1098</v>
          </cell>
          <cell r="AB2">
            <v>4232</v>
          </cell>
        </row>
        <row r="6">
          <cell r="AB6">
            <v>122.86710581678757</v>
          </cell>
        </row>
        <row r="7">
          <cell r="AB7">
            <v>194.19324205008061</v>
          </cell>
        </row>
        <row r="11">
          <cell r="AB11">
            <v>773605.50151420757</v>
          </cell>
        </row>
        <row r="12">
          <cell r="AB12">
            <v>130783.58924633011</v>
          </cell>
        </row>
        <row r="13">
          <cell r="AB13">
            <v>904389.09076053766</v>
          </cell>
        </row>
        <row r="16">
          <cell r="AA16">
            <v>24</v>
          </cell>
          <cell r="AB16">
            <v>988</v>
          </cell>
        </row>
        <row r="17">
          <cell r="AA17">
            <v>452</v>
          </cell>
          <cell r="AB17">
            <v>2171</v>
          </cell>
        </row>
        <row r="18">
          <cell r="AA18">
            <v>622</v>
          </cell>
          <cell r="AB18">
            <v>1073</v>
          </cell>
        </row>
        <row r="21">
          <cell r="AA21">
            <v>138</v>
          </cell>
          <cell r="AB21">
            <v>781</v>
          </cell>
        </row>
        <row r="22">
          <cell r="AA22">
            <v>657</v>
          </cell>
          <cell r="AB22">
            <v>2714</v>
          </cell>
        </row>
        <row r="23">
          <cell r="AA23">
            <v>303</v>
          </cell>
          <cell r="AB23">
            <v>737</v>
          </cell>
        </row>
        <row r="26">
          <cell r="AA26">
            <v>1</v>
          </cell>
          <cell r="AB26">
            <v>300</v>
          </cell>
        </row>
        <row r="27">
          <cell r="AA27">
            <v>84</v>
          </cell>
          <cell r="AB27">
            <v>2053</v>
          </cell>
        </row>
        <row r="28">
          <cell r="AA28">
            <v>1013</v>
          </cell>
          <cell r="AB28">
            <v>1879</v>
          </cell>
        </row>
      </sheetData>
      <sheetData sheetId="17">
        <row r="2">
          <cell r="AA2">
            <v>1055</v>
          </cell>
          <cell r="AB2">
            <v>4275</v>
          </cell>
        </row>
        <row r="6">
          <cell r="AB6">
            <v>123.1365304725263</v>
          </cell>
        </row>
        <row r="7">
          <cell r="AB7">
            <v>193.39295610697334</v>
          </cell>
        </row>
        <row r="11">
          <cell r="AB11">
            <v>775345.87843554246</v>
          </cell>
        </row>
        <row r="12">
          <cell r="AB12">
            <v>131040.67780240346</v>
          </cell>
        </row>
        <row r="13">
          <cell r="AB13">
            <v>906386.55623794592</v>
          </cell>
        </row>
        <row r="16">
          <cell r="AA16">
            <v>16</v>
          </cell>
          <cell r="AB16">
            <v>1032</v>
          </cell>
        </row>
        <row r="17">
          <cell r="AA17">
            <v>442</v>
          </cell>
          <cell r="AB17">
            <v>2214</v>
          </cell>
        </row>
        <row r="18">
          <cell r="AA18">
            <v>597</v>
          </cell>
          <cell r="AB18">
            <v>1029</v>
          </cell>
        </row>
        <row r="21">
          <cell r="AA21">
            <v>103</v>
          </cell>
          <cell r="AB21">
            <v>739</v>
          </cell>
        </row>
        <row r="22">
          <cell r="AA22">
            <v>660</v>
          </cell>
          <cell r="AB22">
            <v>2812</v>
          </cell>
        </row>
        <row r="23">
          <cell r="AA23">
            <v>292</v>
          </cell>
          <cell r="AB23">
            <v>724</v>
          </cell>
        </row>
        <row r="26">
          <cell r="AA26">
            <v>0</v>
          </cell>
          <cell r="AB26">
            <v>297</v>
          </cell>
        </row>
        <row r="27">
          <cell r="AA27">
            <v>96</v>
          </cell>
          <cell r="AB27">
            <v>2139</v>
          </cell>
        </row>
        <row r="28">
          <cell r="AA28">
            <v>959</v>
          </cell>
          <cell r="AB28">
            <v>1839</v>
          </cell>
        </row>
      </sheetData>
      <sheetData sheetId="18">
        <row r="2">
          <cell r="AA2">
            <v>1084</v>
          </cell>
          <cell r="AB2">
            <v>4246</v>
          </cell>
        </row>
        <row r="6">
          <cell r="AB6">
            <v>121.92940352220498</v>
          </cell>
        </row>
        <row r="7">
          <cell r="AB7">
            <v>192.62220847197125</v>
          </cell>
        </row>
        <row r="11">
          <cell r="AB11">
            <v>768909.53275359073</v>
          </cell>
        </row>
        <row r="12">
          <cell r="AB12">
            <v>129914.38403921337</v>
          </cell>
        </row>
        <row r="13">
          <cell r="AB13">
            <v>898823.91679280414</v>
          </cell>
        </row>
        <row r="16">
          <cell r="AA16">
            <v>21</v>
          </cell>
          <cell r="AB16">
            <v>972</v>
          </cell>
        </row>
        <row r="17">
          <cell r="AA17">
            <v>441</v>
          </cell>
          <cell r="AB17">
            <v>2117</v>
          </cell>
        </row>
        <row r="18">
          <cell r="AA18">
            <v>622</v>
          </cell>
          <cell r="AB18">
            <v>1157</v>
          </cell>
        </row>
        <row r="21">
          <cell r="AA21">
            <v>128</v>
          </cell>
          <cell r="AB21">
            <v>794</v>
          </cell>
        </row>
        <row r="22">
          <cell r="AA22">
            <v>650</v>
          </cell>
          <cell r="AB22">
            <v>2747</v>
          </cell>
        </row>
        <row r="23">
          <cell r="AA23">
            <v>306</v>
          </cell>
          <cell r="AB23">
            <v>705</v>
          </cell>
        </row>
        <row r="26">
          <cell r="AA26">
            <v>0</v>
          </cell>
          <cell r="AB26">
            <v>307</v>
          </cell>
        </row>
        <row r="27">
          <cell r="AA27">
            <v>95</v>
          </cell>
          <cell r="AB27">
            <v>2050</v>
          </cell>
        </row>
        <row r="28">
          <cell r="AA28">
            <v>989</v>
          </cell>
          <cell r="AB28">
            <v>1889</v>
          </cell>
        </row>
      </sheetData>
      <sheetData sheetId="19">
        <row r="2">
          <cell r="AA2">
            <v>1091</v>
          </cell>
          <cell r="AB2">
            <v>4239</v>
          </cell>
        </row>
        <row r="6">
          <cell r="AB6">
            <v>123.01498602760425</v>
          </cell>
        </row>
        <row r="7">
          <cell r="AB7">
            <v>194.33517252072198</v>
          </cell>
        </row>
        <row r="11">
          <cell r="AB11">
            <v>776804.29835520301</v>
          </cell>
        </row>
        <row r="12">
          <cell r="AB12">
            <v>130892.71111945249</v>
          </cell>
        </row>
        <row r="13">
          <cell r="AB13">
            <v>907697.0094746555</v>
          </cell>
        </row>
        <row r="16">
          <cell r="AA16">
            <v>21</v>
          </cell>
          <cell r="AB16">
            <v>990</v>
          </cell>
        </row>
        <row r="17">
          <cell r="AA17">
            <v>440</v>
          </cell>
          <cell r="AB17">
            <v>2071</v>
          </cell>
        </row>
        <row r="18">
          <cell r="AA18">
            <v>630</v>
          </cell>
          <cell r="AB18">
            <v>1178</v>
          </cell>
        </row>
        <row r="21">
          <cell r="AA21">
            <v>129</v>
          </cell>
          <cell r="AB21">
            <v>744</v>
          </cell>
        </row>
        <row r="22">
          <cell r="AA22">
            <v>647</v>
          </cell>
          <cell r="AB22">
            <v>2741</v>
          </cell>
        </row>
        <row r="23">
          <cell r="AA23">
            <v>315</v>
          </cell>
          <cell r="AB23">
            <v>754</v>
          </cell>
        </row>
        <row r="26">
          <cell r="AA26">
            <v>0</v>
          </cell>
          <cell r="AB26">
            <v>300</v>
          </cell>
        </row>
        <row r="27">
          <cell r="AA27">
            <v>95</v>
          </cell>
          <cell r="AB27">
            <v>2080</v>
          </cell>
        </row>
        <row r="28">
          <cell r="AA28">
            <v>996</v>
          </cell>
          <cell r="AB28">
            <v>1859</v>
          </cell>
        </row>
      </sheetData>
      <sheetData sheetId="20">
        <row r="2">
          <cell r="AA2">
            <v>1077</v>
          </cell>
          <cell r="AB2">
            <v>4253</v>
          </cell>
        </row>
        <row r="6">
          <cell r="AB6">
            <v>122.70885185717302</v>
          </cell>
        </row>
        <row r="7">
          <cell r="AB7">
            <v>194.49343819978648</v>
          </cell>
        </row>
        <row r="11">
          <cell r="AB11">
            <v>773691.41314754903</v>
          </cell>
        </row>
        <row r="12">
          <cell r="AB12">
            <v>130659.45607161691</v>
          </cell>
        </row>
        <row r="13">
          <cell r="AB13">
            <v>904350.86921916599</v>
          </cell>
        </row>
        <row r="16">
          <cell r="AA16">
            <v>19</v>
          </cell>
          <cell r="AB16">
            <v>978</v>
          </cell>
        </row>
        <row r="17">
          <cell r="AA17">
            <v>418</v>
          </cell>
          <cell r="AB17">
            <v>2157</v>
          </cell>
        </row>
        <row r="18">
          <cell r="AA18">
            <v>640</v>
          </cell>
          <cell r="AB18">
            <v>1118</v>
          </cell>
        </row>
        <row r="21">
          <cell r="AA21">
            <v>136</v>
          </cell>
          <cell r="AB21">
            <v>742</v>
          </cell>
        </row>
        <row r="22">
          <cell r="AA22">
            <v>656</v>
          </cell>
          <cell r="AB22">
            <v>2792</v>
          </cell>
        </row>
        <row r="23">
          <cell r="AA23">
            <v>285</v>
          </cell>
          <cell r="AB23">
            <v>719</v>
          </cell>
        </row>
        <row r="26">
          <cell r="AA26">
            <v>2</v>
          </cell>
          <cell r="AB26">
            <v>349</v>
          </cell>
        </row>
        <row r="27">
          <cell r="AA27">
            <v>96</v>
          </cell>
          <cell r="AB27">
            <v>2087</v>
          </cell>
        </row>
        <row r="28">
          <cell r="AA28">
            <v>979</v>
          </cell>
          <cell r="AB28">
            <v>1817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ct fuel 198</v>
          </cell>
        </row>
        <row r="9">
          <cell r="B9">
            <v>192.39686152148482</v>
          </cell>
        </row>
        <row r="10">
          <cell r="B10">
            <v>1.4732126135121517</v>
          </cell>
        </row>
        <row r="11">
          <cell r="B11">
            <v>8.9932800334322511</v>
          </cell>
        </row>
      </sheetData>
      <sheetData sheetId="1">
        <row r="2">
          <cell r="AA2">
            <v>1245</v>
          </cell>
          <cell r="AB2">
            <v>4085</v>
          </cell>
        </row>
        <row r="6">
          <cell r="AB6">
            <v>132.72036348427494</v>
          </cell>
        </row>
        <row r="7">
          <cell r="AB7">
            <v>193.23821756754836</v>
          </cell>
        </row>
        <row r="11">
          <cell r="AB11">
            <v>773347.13168788247</v>
          </cell>
        </row>
        <row r="12">
          <cell r="AB12">
            <v>130400.04207767955</v>
          </cell>
        </row>
        <row r="13">
          <cell r="AB13">
            <v>903747.17376556201</v>
          </cell>
        </row>
        <row r="16">
          <cell r="AA16">
            <v>28</v>
          </cell>
          <cell r="AB16">
            <v>986</v>
          </cell>
        </row>
        <row r="17">
          <cell r="AA17">
            <v>551</v>
          </cell>
          <cell r="AB17">
            <v>2079</v>
          </cell>
        </row>
        <row r="18">
          <cell r="AA18">
            <v>666</v>
          </cell>
          <cell r="AB18">
            <v>1020</v>
          </cell>
        </row>
        <row r="21">
          <cell r="AA21">
            <v>162</v>
          </cell>
          <cell r="AB21">
            <v>709</v>
          </cell>
        </row>
        <row r="22">
          <cell r="AA22">
            <v>759</v>
          </cell>
          <cell r="AB22">
            <v>2645</v>
          </cell>
        </row>
        <row r="23">
          <cell r="AA23">
            <v>324</v>
          </cell>
          <cell r="AB23">
            <v>731</v>
          </cell>
        </row>
        <row r="26">
          <cell r="AA26">
            <v>0</v>
          </cell>
          <cell r="AB26">
            <v>331</v>
          </cell>
        </row>
        <row r="27">
          <cell r="AA27">
            <v>112</v>
          </cell>
          <cell r="AB27">
            <v>2058</v>
          </cell>
        </row>
        <row r="28">
          <cell r="AA28">
            <v>1133</v>
          </cell>
          <cell r="AB28">
            <v>1696</v>
          </cell>
        </row>
      </sheetData>
      <sheetData sheetId="2">
        <row r="2">
          <cell r="AA2">
            <v>1217</v>
          </cell>
          <cell r="AB2">
            <v>4113</v>
          </cell>
        </row>
        <row r="6">
          <cell r="AB6">
            <v>131.80559639314026</v>
          </cell>
        </row>
        <row r="7">
          <cell r="AB7">
            <v>192.66458560451369</v>
          </cell>
        </row>
        <row r="11">
          <cell r="AB11">
            <v>767066.89403338986</v>
          </cell>
        </row>
        <row r="12">
          <cell r="AB12">
            <v>129436.71352592988</v>
          </cell>
        </row>
        <row r="13">
          <cell r="AB13">
            <v>896503.6075593197</v>
          </cell>
        </row>
        <row r="16">
          <cell r="AA16">
            <v>38</v>
          </cell>
          <cell r="AB16">
            <v>1049</v>
          </cell>
        </row>
        <row r="17">
          <cell r="AA17">
            <v>519</v>
          </cell>
          <cell r="AB17">
            <v>2039</v>
          </cell>
        </row>
        <row r="18">
          <cell r="AA18">
            <v>660</v>
          </cell>
          <cell r="AB18">
            <v>1025</v>
          </cell>
        </row>
        <row r="21">
          <cell r="AA21">
            <v>156</v>
          </cell>
          <cell r="AB21">
            <v>763</v>
          </cell>
        </row>
        <row r="22">
          <cell r="AA22">
            <v>767</v>
          </cell>
          <cell r="AB22">
            <v>2657</v>
          </cell>
        </row>
        <row r="23">
          <cell r="AA23">
            <v>294</v>
          </cell>
          <cell r="AB23">
            <v>693</v>
          </cell>
        </row>
        <row r="26">
          <cell r="AA26">
            <v>0</v>
          </cell>
          <cell r="AB26">
            <v>329</v>
          </cell>
        </row>
        <row r="27">
          <cell r="AA27">
            <v>119</v>
          </cell>
          <cell r="AB27">
            <v>2077</v>
          </cell>
        </row>
        <row r="28">
          <cell r="AA28">
            <v>1098</v>
          </cell>
          <cell r="AB28">
            <v>1707</v>
          </cell>
        </row>
      </sheetData>
      <sheetData sheetId="3">
        <row r="2">
          <cell r="AA2">
            <v>1244</v>
          </cell>
          <cell r="AB2">
            <v>4086</v>
          </cell>
        </row>
        <row r="6">
          <cell r="AB6">
            <v>131.98294173330419</v>
          </cell>
        </row>
        <row r="7">
          <cell r="AB7">
            <v>192.47744615988722</v>
          </cell>
        </row>
        <row r="11">
          <cell r="AB11">
            <v>770980.63251537865</v>
          </cell>
        </row>
        <row r="12">
          <cell r="AB12">
            <v>130184.04402669988</v>
          </cell>
        </row>
        <row r="13">
          <cell r="AB13">
            <v>901164.67654207849</v>
          </cell>
        </row>
        <row r="16">
          <cell r="AA16">
            <v>20</v>
          </cell>
          <cell r="AB16">
            <v>997</v>
          </cell>
        </row>
        <row r="17">
          <cell r="AA17">
            <v>510</v>
          </cell>
          <cell r="AB17">
            <v>2071</v>
          </cell>
        </row>
        <row r="18">
          <cell r="AA18">
            <v>714</v>
          </cell>
          <cell r="AB18">
            <v>1018</v>
          </cell>
        </row>
        <row r="21">
          <cell r="AA21">
            <v>165</v>
          </cell>
          <cell r="AB21">
            <v>733</v>
          </cell>
        </row>
        <row r="22">
          <cell r="AA22">
            <v>789</v>
          </cell>
          <cell r="AB22">
            <v>2643</v>
          </cell>
        </row>
        <row r="23">
          <cell r="AA23">
            <v>290</v>
          </cell>
          <cell r="AB23">
            <v>710</v>
          </cell>
        </row>
        <row r="26">
          <cell r="AA26">
            <v>0</v>
          </cell>
          <cell r="AB26">
            <v>328</v>
          </cell>
        </row>
        <row r="27">
          <cell r="AA27">
            <v>112</v>
          </cell>
          <cell r="AB27">
            <v>2049</v>
          </cell>
        </row>
        <row r="28">
          <cell r="AA28">
            <v>1132</v>
          </cell>
          <cell r="AB28">
            <v>1709</v>
          </cell>
        </row>
      </sheetData>
      <sheetData sheetId="4">
        <row r="2">
          <cell r="AA2">
            <v>1214</v>
          </cell>
          <cell r="AB2">
            <v>4116</v>
          </cell>
        </row>
        <row r="6">
          <cell r="AB6">
            <v>131.4607817471811</v>
          </cell>
        </row>
        <row r="7">
          <cell r="AB7">
            <v>191.89582979890068</v>
          </cell>
        </row>
        <row r="11">
          <cell r="AB11">
            <v>767957.31278666796</v>
          </cell>
        </row>
        <row r="12">
          <cell r="AB12">
            <v>129586.25454454636</v>
          </cell>
        </row>
        <row r="13">
          <cell r="AB13">
            <v>897543.56733121432</v>
          </cell>
        </row>
        <row r="16">
          <cell r="AA16">
            <v>25</v>
          </cell>
          <cell r="AB16">
            <v>1027</v>
          </cell>
        </row>
        <row r="17">
          <cell r="AA17">
            <v>462</v>
          </cell>
          <cell r="AB17">
            <v>2054</v>
          </cell>
        </row>
        <row r="18">
          <cell r="AA18">
            <v>727</v>
          </cell>
          <cell r="AB18">
            <v>1035</v>
          </cell>
        </row>
        <row r="21">
          <cell r="AA21">
            <v>134</v>
          </cell>
          <cell r="AB21">
            <v>731</v>
          </cell>
        </row>
        <row r="22">
          <cell r="AA22">
            <v>796</v>
          </cell>
          <cell r="AB22">
            <v>2657</v>
          </cell>
        </row>
        <row r="23">
          <cell r="AA23">
            <v>284</v>
          </cell>
          <cell r="AB23">
            <v>728</v>
          </cell>
        </row>
        <row r="26">
          <cell r="AA26">
            <v>1</v>
          </cell>
          <cell r="AB26">
            <v>340</v>
          </cell>
        </row>
        <row r="27">
          <cell r="AA27">
            <v>110</v>
          </cell>
          <cell r="AB27">
            <v>2041</v>
          </cell>
        </row>
        <row r="28">
          <cell r="AA28">
            <v>1103</v>
          </cell>
          <cell r="AB28">
            <v>1735</v>
          </cell>
        </row>
      </sheetData>
      <sheetData sheetId="5">
        <row r="2">
          <cell r="AA2">
            <v>1203</v>
          </cell>
          <cell r="AB2">
            <v>4127</v>
          </cell>
        </row>
        <row r="6">
          <cell r="AB6">
            <v>132.19509917203413</v>
          </cell>
        </row>
        <row r="7">
          <cell r="AB7">
            <v>192.3256495509728</v>
          </cell>
        </row>
        <row r="11">
          <cell r="AB11">
            <v>771391.46941630053</v>
          </cell>
        </row>
        <row r="12">
          <cell r="AB12">
            <v>130164.0151995721</v>
          </cell>
        </row>
        <row r="13">
          <cell r="AB13">
            <v>901555.48461587261</v>
          </cell>
        </row>
        <row r="16">
          <cell r="AA16">
            <v>31</v>
          </cell>
          <cell r="AB16">
            <v>1017</v>
          </cell>
        </row>
        <row r="17">
          <cell r="AA17">
            <v>494</v>
          </cell>
          <cell r="AB17">
            <v>2056</v>
          </cell>
        </row>
        <row r="18">
          <cell r="AA18">
            <v>678</v>
          </cell>
          <cell r="AB18">
            <v>1054</v>
          </cell>
        </row>
        <row r="21">
          <cell r="AA21">
            <v>142</v>
          </cell>
          <cell r="AB21">
            <v>733</v>
          </cell>
        </row>
        <row r="22">
          <cell r="AA22">
            <v>737</v>
          </cell>
          <cell r="AB22">
            <v>2633</v>
          </cell>
        </row>
        <row r="23">
          <cell r="AA23">
            <v>324</v>
          </cell>
          <cell r="AB23">
            <v>761</v>
          </cell>
        </row>
        <row r="26">
          <cell r="AA26">
            <v>0</v>
          </cell>
          <cell r="AB26">
            <v>337</v>
          </cell>
        </row>
        <row r="27">
          <cell r="AA27">
            <v>100</v>
          </cell>
          <cell r="AB27">
            <v>2023</v>
          </cell>
        </row>
        <row r="28">
          <cell r="AA28">
            <v>1103</v>
          </cell>
          <cell r="AB28">
            <v>1767</v>
          </cell>
        </row>
      </sheetData>
      <sheetData sheetId="6">
        <row r="2">
          <cell r="AA2">
            <v>1229</v>
          </cell>
          <cell r="AB2">
            <v>4101</v>
          </cell>
        </row>
        <row r="6">
          <cell r="AB6">
            <v>130.73277319242126</v>
          </cell>
        </row>
        <row r="7">
          <cell r="AB7">
            <v>191.92704207627497</v>
          </cell>
        </row>
        <row r="11">
          <cell r="AB11">
            <v>765959.04047591402</v>
          </cell>
        </row>
        <row r="12">
          <cell r="AB12">
            <v>129021.6403362183</v>
          </cell>
        </row>
        <row r="13">
          <cell r="AB13">
            <v>894980.68081213231</v>
          </cell>
        </row>
        <row r="16">
          <cell r="AA16">
            <v>26</v>
          </cell>
          <cell r="AB16">
            <v>981</v>
          </cell>
        </row>
        <row r="17">
          <cell r="AA17">
            <v>509</v>
          </cell>
          <cell r="AB17">
            <v>2050</v>
          </cell>
        </row>
        <row r="18">
          <cell r="AA18">
            <v>694</v>
          </cell>
          <cell r="AB18">
            <v>1070</v>
          </cell>
        </row>
        <row r="21">
          <cell r="AA21">
            <v>148</v>
          </cell>
          <cell r="AB21">
            <v>703</v>
          </cell>
        </row>
        <row r="22">
          <cell r="AA22">
            <v>759</v>
          </cell>
          <cell r="AB22">
            <v>2672</v>
          </cell>
        </row>
        <row r="23">
          <cell r="AA23">
            <v>322</v>
          </cell>
          <cell r="AB23">
            <v>726</v>
          </cell>
        </row>
        <row r="26">
          <cell r="AA26">
            <v>0</v>
          </cell>
          <cell r="AB26">
            <v>322</v>
          </cell>
        </row>
        <row r="27">
          <cell r="AA27">
            <v>114</v>
          </cell>
          <cell r="AB27">
            <v>2071</v>
          </cell>
        </row>
        <row r="28">
          <cell r="AA28">
            <v>1115</v>
          </cell>
          <cell r="AB28">
            <v>1708</v>
          </cell>
        </row>
      </sheetData>
      <sheetData sheetId="7">
        <row r="2">
          <cell r="AA2">
            <v>1189</v>
          </cell>
          <cell r="AB2">
            <v>4141</v>
          </cell>
        </row>
        <row r="6">
          <cell r="AB6">
            <v>131.95402517124089</v>
          </cell>
        </row>
        <row r="7">
          <cell r="AB7">
            <v>192.14918615373563</v>
          </cell>
        </row>
        <row r="11">
          <cell r="AB11">
            <v>768056.9196382605</v>
          </cell>
        </row>
        <row r="12">
          <cell r="AB12">
            <v>129732.75789644674</v>
          </cell>
        </row>
        <row r="13">
          <cell r="AB13">
            <v>897789.67753470724</v>
          </cell>
        </row>
        <row r="16">
          <cell r="AA16">
            <v>28</v>
          </cell>
          <cell r="AB16">
            <v>1004</v>
          </cell>
        </row>
        <row r="17">
          <cell r="AA17">
            <v>494</v>
          </cell>
          <cell r="AB17">
            <v>2056</v>
          </cell>
        </row>
        <row r="18">
          <cell r="AA18">
            <v>667</v>
          </cell>
          <cell r="AB18">
            <v>1081</v>
          </cell>
        </row>
        <row r="21">
          <cell r="AA21">
            <v>160</v>
          </cell>
          <cell r="AB21">
            <v>753</v>
          </cell>
        </row>
        <row r="22">
          <cell r="AA22">
            <v>735</v>
          </cell>
          <cell r="AB22">
            <v>2656</v>
          </cell>
        </row>
        <row r="23">
          <cell r="AA23">
            <v>294</v>
          </cell>
          <cell r="AB23">
            <v>732</v>
          </cell>
        </row>
        <row r="26">
          <cell r="AA26">
            <v>1</v>
          </cell>
          <cell r="AB26">
            <v>348</v>
          </cell>
        </row>
        <row r="27">
          <cell r="AA27">
            <v>103</v>
          </cell>
          <cell r="AB27">
            <v>2103</v>
          </cell>
        </row>
        <row r="28">
          <cell r="AA28">
            <v>1085</v>
          </cell>
          <cell r="AB28">
            <v>1690</v>
          </cell>
        </row>
      </sheetData>
      <sheetData sheetId="8">
        <row r="2">
          <cell r="AA2">
            <v>1159</v>
          </cell>
          <cell r="AB2">
            <v>4171</v>
          </cell>
        </row>
        <row r="6">
          <cell r="AB6">
            <v>131.50823209545487</v>
          </cell>
        </row>
        <row r="7">
          <cell r="AB7">
            <v>190.5195028717271</v>
          </cell>
        </row>
        <row r="11">
          <cell r="AB11">
            <v>763444.38847088057</v>
          </cell>
        </row>
        <row r="12">
          <cell r="AB12">
            <v>128749.0272743418</v>
          </cell>
        </row>
        <row r="13">
          <cell r="AB13">
            <v>892193.41574522236</v>
          </cell>
        </row>
        <row r="16">
          <cell r="AA16">
            <v>23</v>
          </cell>
          <cell r="AB16">
            <v>982</v>
          </cell>
        </row>
        <row r="17">
          <cell r="AA17">
            <v>502</v>
          </cell>
          <cell r="AB17">
            <v>2137</v>
          </cell>
        </row>
        <row r="18">
          <cell r="AA18">
            <v>634</v>
          </cell>
          <cell r="AB18">
            <v>1052</v>
          </cell>
        </row>
        <row r="21">
          <cell r="AA21">
            <v>142</v>
          </cell>
          <cell r="AB21">
            <v>760</v>
          </cell>
        </row>
        <row r="22">
          <cell r="AA22">
            <v>708</v>
          </cell>
          <cell r="AB22">
            <v>2662</v>
          </cell>
        </row>
        <row r="23">
          <cell r="AA23">
            <v>309</v>
          </cell>
          <cell r="AB23">
            <v>749</v>
          </cell>
        </row>
        <row r="26">
          <cell r="AA26">
            <v>0</v>
          </cell>
          <cell r="AB26">
            <v>325</v>
          </cell>
        </row>
        <row r="27">
          <cell r="AA27">
            <v>100</v>
          </cell>
          <cell r="AB27">
            <v>2130</v>
          </cell>
        </row>
        <row r="28">
          <cell r="AA28">
            <v>1059</v>
          </cell>
          <cell r="AB28">
            <v>1716</v>
          </cell>
        </row>
      </sheetData>
      <sheetData sheetId="9">
        <row r="2">
          <cell r="AA2">
            <v>1171</v>
          </cell>
          <cell r="AB2">
            <v>4159</v>
          </cell>
        </row>
        <row r="6">
          <cell r="AB6">
            <v>132.56292926870708</v>
          </cell>
        </row>
        <row r="7">
          <cell r="AB7">
            <v>194.4977113377976</v>
          </cell>
        </row>
        <row r="11">
          <cell r="AB11">
            <v>779392.95296813291</v>
          </cell>
        </row>
        <row r="12">
          <cell r="AB12">
            <v>131688.69719185814</v>
          </cell>
        </row>
        <row r="13">
          <cell r="AB13">
            <v>911081.65015999111</v>
          </cell>
        </row>
        <row r="16">
          <cell r="AA16">
            <v>13</v>
          </cell>
          <cell r="AB16">
            <v>944</v>
          </cell>
        </row>
        <row r="17">
          <cell r="AA17">
            <v>516</v>
          </cell>
          <cell r="AB17">
            <v>2125</v>
          </cell>
        </row>
        <row r="18">
          <cell r="AA18">
            <v>642</v>
          </cell>
          <cell r="AB18">
            <v>1090</v>
          </cell>
        </row>
        <row r="21">
          <cell r="AA21">
            <v>133</v>
          </cell>
          <cell r="AB21">
            <v>729</v>
          </cell>
        </row>
        <row r="22">
          <cell r="AA22">
            <v>735</v>
          </cell>
          <cell r="AB22">
            <v>2709</v>
          </cell>
        </row>
        <row r="23">
          <cell r="AA23">
            <v>303</v>
          </cell>
          <cell r="AB23">
            <v>721</v>
          </cell>
        </row>
        <row r="26">
          <cell r="AA26">
            <v>0</v>
          </cell>
          <cell r="AB26">
            <v>322</v>
          </cell>
        </row>
        <row r="27">
          <cell r="AA27">
            <v>105</v>
          </cell>
          <cell r="AB27">
            <v>2129</v>
          </cell>
        </row>
        <row r="28">
          <cell r="AA28">
            <v>1066</v>
          </cell>
          <cell r="AB28">
            <v>1708</v>
          </cell>
        </row>
      </sheetData>
      <sheetData sheetId="10">
        <row r="2">
          <cell r="AA2">
            <v>1190</v>
          </cell>
          <cell r="AB2">
            <v>4140</v>
          </cell>
        </row>
        <row r="6">
          <cell r="AB6">
            <v>131.23145407216848</v>
          </cell>
        </row>
        <row r="7">
          <cell r="AB7">
            <v>192.27344409349018</v>
          </cell>
        </row>
        <row r="11">
          <cell r="AB11">
            <v>770259.28819310351</v>
          </cell>
        </row>
        <row r="12">
          <cell r="AB12">
            <v>129925.83121081108</v>
          </cell>
        </row>
        <row r="13">
          <cell r="AB13">
            <v>900185.11940391455</v>
          </cell>
        </row>
        <row r="16">
          <cell r="AA16">
            <v>33</v>
          </cell>
          <cell r="AB16">
            <v>1040</v>
          </cell>
        </row>
        <row r="17">
          <cell r="AA17">
            <v>477</v>
          </cell>
          <cell r="AB17">
            <v>2065</v>
          </cell>
        </row>
        <row r="18">
          <cell r="AA18">
            <v>680</v>
          </cell>
          <cell r="AB18">
            <v>1035</v>
          </cell>
        </row>
        <row r="21">
          <cell r="AA21">
            <v>166</v>
          </cell>
          <cell r="AB21">
            <v>733</v>
          </cell>
        </row>
        <row r="22">
          <cell r="AA22">
            <v>732</v>
          </cell>
          <cell r="AB22">
            <v>2662</v>
          </cell>
        </row>
        <row r="23">
          <cell r="AA23">
            <v>292</v>
          </cell>
          <cell r="AB23">
            <v>745</v>
          </cell>
        </row>
        <row r="26">
          <cell r="AA26">
            <v>1</v>
          </cell>
          <cell r="AB26">
            <v>315</v>
          </cell>
        </row>
        <row r="27">
          <cell r="AA27">
            <v>109</v>
          </cell>
          <cell r="AB27">
            <v>2060</v>
          </cell>
        </row>
        <row r="28">
          <cell r="AA28">
            <v>1080</v>
          </cell>
          <cell r="AB28">
            <v>1765</v>
          </cell>
        </row>
      </sheetData>
      <sheetData sheetId="11">
        <row r="2">
          <cell r="AA2">
            <v>1244</v>
          </cell>
          <cell r="AB2">
            <v>4086</v>
          </cell>
        </row>
        <row r="6">
          <cell r="AB6">
            <v>131.01811554649686</v>
          </cell>
        </row>
        <row r="7">
          <cell r="AB7">
            <v>189.76899180175309</v>
          </cell>
        </row>
        <row r="11">
          <cell r="AB11">
            <v>760756.62123796693</v>
          </cell>
        </row>
        <row r="12">
          <cell r="AB12">
            <v>128078.32219793163</v>
          </cell>
        </row>
        <row r="13">
          <cell r="AB13">
            <v>888834.94343589852</v>
          </cell>
        </row>
        <row r="16">
          <cell r="AA16">
            <v>30</v>
          </cell>
          <cell r="AB16">
            <v>982</v>
          </cell>
        </row>
        <row r="17">
          <cell r="AA17">
            <v>491</v>
          </cell>
          <cell r="AB17">
            <v>2056</v>
          </cell>
        </row>
        <row r="18">
          <cell r="AA18">
            <v>723</v>
          </cell>
          <cell r="AB18">
            <v>1048</v>
          </cell>
        </row>
        <row r="21">
          <cell r="AA21">
            <v>165</v>
          </cell>
          <cell r="AB21">
            <v>721</v>
          </cell>
        </row>
        <row r="22">
          <cell r="AA22">
            <v>769</v>
          </cell>
          <cell r="AB22">
            <v>2634</v>
          </cell>
        </row>
        <row r="23">
          <cell r="AA23">
            <v>310</v>
          </cell>
          <cell r="AB23">
            <v>731</v>
          </cell>
        </row>
        <row r="26">
          <cell r="AA26">
            <v>0</v>
          </cell>
          <cell r="AB26">
            <v>298</v>
          </cell>
        </row>
        <row r="27">
          <cell r="AA27">
            <v>103</v>
          </cell>
          <cell r="AB27">
            <v>2077</v>
          </cell>
        </row>
        <row r="28">
          <cell r="AA28">
            <v>1141</v>
          </cell>
          <cell r="AB28">
            <v>1711</v>
          </cell>
        </row>
      </sheetData>
      <sheetData sheetId="12">
        <row r="2">
          <cell r="AA2">
            <v>1180</v>
          </cell>
          <cell r="AB2">
            <v>4150</v>
          </cell>
        </row>
        <row r="6">
          <cell r="AB6">
            <v>132.77750804915988</v>
          </cell>
        </row>
        <row r="7">
          <cell r="AB7">
            <v>194.82374883139349</v>
          </cell>
        </row>
        <row r="11">
          <cell r="AB11">
            <v>778779.43440178654</v>
          </cell>
        </row>
        <row r="12">
          <cell r="AB12">
            <v>131592.52516532698</v>
          </cell>
        </row>
        <row r="13">
          <cell r="AB13">
            <v>910371.95956711355</v>
          </cell>
        </row>
        <row r="16">
          <cell r="AA16">
            <v>30</v>
          </cell>
          <cell r="AB16">
            <v>1001</v>
          </cell>
        </row>
        <row r="17">
          <cell r="AA17">
            <v>509</v>
          </cell>
          <cell r="AB17">
            <v>2087</v>
          </cell>
        </row>
        <row r="18">
          <cell r="AA18">
            <v>641</v>
          </cell>
          <cell r="AB18">
            <v>1062</v>
          </cell>
        </row>
        <row r="21">
          <cell r="AA21">
            <v>147</v>
          </cell>
          <cell r="AB21">
            <v>774</v>
          </cell>
        </row>
        <row r="22">
          <cell r="AA22">
            <v>726</v>
          </cell>
          <cell r="AB22">
            <v>2661</v>
          </cell>
        </row>
        <row r="23">
          <cell r="AA23">
            <v>307</v>
          </cell>
          <cell r="AB23">
            <v>715</v>
          </cell>
        </row>
        <row r="26">
          <cell r="AA26">
            <v>0</v>
          </cell>
          <cell r="AB26">
            <v>310</v>
          </cell>
        </row>
        <row r="27">
          <cell r="AA27">
            <v>85</v>
          </cell>
          <cell r="AB27">
            <v>2093</v>
          </cell>
        </row>
        <row r="28">
          <cell r="AA28">
            <v>1095</v>
          </cell>
          <cell r="AB28">
            <v>1747</v>
          </cell>
        </row>
      </sheetData>
      <sheetData sheetId="13">
        <row r="2">
          <cell r="AA2">
            <v>1190</v>
          </cell>
          <cell r="AB2">
            <v>4140</v>
          </cell>
        </row>
        <row r="6">
          <cell r="AB6">
            <v>131.17840804484618</v>
          </cell>
        </row>
        <row r="7">
          <cell r="AB7">
            <v>191.16403512922281</v>
          </cell>
        </row>
        <row r="11">
          <cell r="AB11">
            <v>764903.730675283</v>
          </cell>
        </row>
        <row r="12">
          <cell r="AB12">
            <v>129071.08245202807</v>
          </cell>
        </row>
        <row r="13">
          <cell r="AB13">
            <v>893974.81312731106</v>
          </cell>
        </row>
        <row r="16">
          <cell r="AA16">
            <v>39</v>
          </cell>
          <cell r="AB16">
            <v>996</v>
          </cell>
        </row>
        <row r="17">
          <cell r="AA17">
            <v>483</v>
          </cell>
          <cell r="AB17">
            <v>2091</v>
          </cell>
        </row>
        <row r="18">
          <cell r="AA18">
            <v>668</v>
          </cell>
          <cell r="AB18">
            <v>1053</v>
          </cell>
        </row>
        <row r="21">
          <cell r="AA21">
            <v>138</v>
          </cell>
          <cell r="AB21">
            <v>775</v>
          </cell>
        </row>
        <row r="22">
          <cell r="AA22">
            <v>748</v>
          </cell>
          <cell r="AB22">
            <v>2640</v>
          </cell>
        </row>
        <row r="23">
          <cell r="AA23">
            <v>304</v>
          </cell>
          <cell r="AB23">
            <v>725</v>
          </cell>
        </row>
        <row r="26">
          <cell r="AA26">
            <v>1</v>
          </cell>
          <cell r="AB26">
            <v>321</v>
          </cell>
        </row>
        <row r="27">
          <cell r="AA27">
            <v>113</v>
          </cell>
          <cell r="AB27">
            <v>2095</v>
          </cell>
        </row>
        <row r="28">
          <cell r="AA28">
            <v>1076</v>
          </cell>
          <cell r="AB28">
            <v>1724</v>
          </cell>
        </row>
      </sheetData>
      <sheetData sheetId="14">
        <row r="2">
          <cell r="AA2">
            <v>1230</v>
          </cell>
          <cell r="AB2">
            <v>4100</v>
          </cell>
        </row>
        <row r="6">
          <cell r="AB6">
            <v>132.38933237421369</v>
          </cell>
        </row>
        <row r="7">
          <cell r="AB7">
            <v>192.38914195781072</v>
          </cell>
        </row>
        <row r="11">
          <cell r="AB11">
            <v>771616.08333270834</v>
          </cell>
        </row>
        <row r="12">
          <cell r="AB12">
            <v>130113.17304145536</v>
          </cell>
        </row>
        <row r="13">
          <cell r="AB13">
            <v>901729.25637416367</v>
          </cell>
        </row>
        <row r="16">
          <cell r="AA16">
            <v>25</v>
          </cell>
          <cell r="AB16">
            <v>1024</v>
          </cell>
        </row>
        <row r="17">
          <cell r="AA17">
            <v>523</v>
          </cell>
          <cell r="AB17">
            <v>2020</v>
          </cell>
        </row>
        <row r="18">
          <cell r="AA18">
            <v>682</v>
          </cell>
          <cell r="AB18">
            <v>1056</v>
          </cell>
        </row>
        <row r="21">
          <cell r="AA21">
            <v>147</v>
          </cell>
          <cell r="AB21">
            <v>737</v>
          </cell>
        </row>
        <row r="22">
          <cell r="AA22">
            <v>764</v>
          </cell>
          <cell r="AB22">
            <v>2617</v>
          </cell>
        </row>
        <row r="23">
          <cell r="AA23">
            <v>319</v>
          </cell>
          <cell r="AB23">
            <v>746</v>
          </cell>
        </row>
        <row r="26">
          <cell r="AA26">
            <v>0</v>
          </cell>
          <cell r="AB26">
            <v>306</v>
          </cell>
        </row>
        <row r="27">
          <cell r="AA27">
            <v>100</v>
          </cell>
          <cell r="AB27">
            <v>2089</v>
          </cell>
        </row>
        <row r="28">
          <cell r="AA28">
            <v>1130</v>
          </cell>
          <cell r="AB28">
            <v>1705</v>
          </cell>
        </row>
      </sheetData>
      <sheetData sheetId="15">
        <row r="2">
          <cell r="AA2">
            <v>1220</v>
          </cell>
          <cell r="AB2">
            <v>4110</v>
          </cell>
        </row>
        <row r="6">
          <cell r="AB6">
            <v>132.47306992952133</v>
          </cell>
        </row>
        <row r="7">
          <cell r="AB7">
            <v>194.31316167602898</v>
          </cell>
        </row>
        <row r="11">
          <cell r="AB11">
            <v>775031.98989173165</v>
          </cell>
        </row>
        <row r="12">
          <cell r="AB12">
            <v>130914.72546307222</v>
          </cell>
        </row>
        <row r="13">
          <cell r="AB13">
            <v>905946.71535480383</v>
          </cell>
        </row>
        <row r="16">
          <cell r="AA16">
            <v>36</v>
          </cell>
          <cell r="AB16">
            <v>1006</v>
          </cell>
        </row>
        <row r="17">
          <cell r="AA17">
            <v>496</v>
          </cell>
          <cell r="AB17">
            <v>2061</v>
          </cell>
        </row>
        <row r="18">
          <cell r="AA18">
            <v>688</v>
          </cell>
          <cell r="AB18">
            <v>1043</v>
          </cell>
        </row>
        <row r="21">
          <cell r="AA21">
            <v>158</v>
          </cell>
          <cell r="AB21">
            <v>674</v>
          </cell>
        </row>
        <row r="22">
          <cell r="AA22">
            <v>753</v>
          </cell>
          <cell r="AB22">
            <v>2725</v>
          </cell>
        </row>
        <row r="23">
          <cell r="AA23">
            <v>309</v>
          </cell>
          <cell r="AB23">
            <v>711</v>
          </cell>
        </row>
        <row r="26">
          <cell r="AA26">
            <v>0</v>
          </cell>
          <cell r="AB26">
            <v>321</v>
          </cell>
        </row>
        <row r="27">
          <cell r="AA27">
            <v>126</v>
          </cell>
          <cell r="AB27">
            <v>2069</v>
          </cell>
        </row>
        <row r="28">
          <cell r="AA28">
            <v>1094</v>
          </cell>
          <cell r="AB28">
            <v>1720</v>
          </cell>
        </row>
      </sheetData>
      <sheetData sheetId="16">
        <row r="2">
          <cell r="AA2">
            <v>1256</v>
          </cell>
          <cell r="AB2">
            <v>4074</v>
          </cell>
        </row>
        <row r="6">
          <cell r="AB6">
            <v>131.62887587247877</v>
          </cell>
        </row>
        <row r="7">
          <cell r="AB7">
            <v>191.53255180744739</v>
          </cell>
        </row>
        <row r="11">
          <cell r="AB11">
            <v>766263.04640711588</v>
          </cell>
        </row>
        <row r="12">
          <cell r="AB12">
            <v>129179.96285215854</v>
          </cell>
        </row>
        <row r="13">
          <cell r="AB13">
            <v>895443.00925927446</v>
          </cell>
        </row>
        <row r="16">
          <cell r="AA16">
            <v>25</v>
          </cell>
          <cell r="AB16">
            <v>1037</v>
          </cell>
        </row>
        <row r="17">
          <cell r="AA17">
            <v>501</v>
          </cell>
          <cell r="AB17">
            <v>1998</v>
          </cell>
        </row>
        <row r="18">
          <cell r="AA18">
            <v>730</v>
          </cell>
          <cell r="AB18">
            <v>1039</v>
          </cell>
        </row>
        <row r="21">
          <cell r="AA21">
            <v>154</v>
          </cell>
          <cell r="AB21">
            <v>721</v>
          </cell>
        </row>
        <row r="22">
          <cell r="AA22">
            <v>789</v>
          </cell>
          <cell r="AB22">
            <v>2630</v>
          </cell>
        </row>
        <row r="23">
          <cell r="AA23">
            <v>313</v>
          </cell>
          <cell r="AB23">
            <v>723</v>
          </cell>
        </row>
        <row r="26">
          <cell r="AA26">
            <v>0</v>
          </cell>
          <cell r="AB26">
            <v>285</v>
          </cell>
        </row>
        <row r="27">
          <cell r="AA27">
            <v>123</v>
          </cell>
          <cell r="AB27">
            <v>2076</v>
          </cell>
        </row>
        <row r="28">
          <cell r="AA28">
            <v>1133</v>
          </cell>
          <cell r="AB28">
            <v>1713</v>
          </cell>
        </row>
      </sheetData>
      <sheetData sheetId="17">
        <row r="2">
          <cell r="AA2">
            <v>1209</v>
          </cell>
          <cell r="AB2">
            <v>4121</v>
          </cell>
        </row>
        <row r="6">
          <cell r="AB6">
            <v>132.22438754789931</v>
          </cell>
        </row>
        <row r="7">
          <cell r="AB7">
            <v>193.22385686475116</v>
          </cell>
        </row>
        <row r="11">
          <cell r="AB11">
            <v>770308.16889285157</v>
          </cell>
        </row>
        <row r="12">
          <cell r="AB12">
            <v>130074.65464668273</v>
          </cell>
        </row>
        <row r="13">
          <cell r="AB13">
            <v>900382.82353953435</v>
          </cell>
        </row>
        <row r="16">
          <cell r="AA16">
            <v>27</v>
          </cell>
          <cell r="AB16">
            <v>975</v>
          </cell>
        </row>
        <row r="17">
          <cell r="AA17">
            <v>523</v>
          </cell>
          <cell r="AB17">
            <v>2124</v>
          </cell>
        </row>
        <row r="18">
          <cell r="AA18">
            <v>659</v>
          </cell>
          <cell r="AB18">
            <v>1022</v>
          </cell>
        </row>
        <row r="21">
          <cell r="AA21">
            <v>161</v>
          </cell>
          <cell r="AB21">
            <v>731</v>
          </cell>
        </row>
        <row r="22">
          <cell r="AA22">
            <v>715</v>
          </cell>
          <cell r="AB22">
            <v>2686</v>
          </cell>
        </row>
        <row r="23">
          <cell r="AA23">
            <v>333</v>
          </cell>
          <cell r="AB23">
            <v>704</v>
          </cell>
        </row>
        <row r="26">
          <cell r="AA26">
            <v>0</v>
          </cell>
          <cell r="AB26">
            <v>319</v>
          </cell>
        </row>
        <row r="27">
          <cell r="AA27">
            <v>119</v>
          </cell>
          <cell r="AB27">
            <v>2054</v>
          </cell>
        </row>
        <row r="28">
          <cell r="AA28">
            <v>1090</v>
          </cell>
          <cell r="AB28">
            <v>1748</v>
          </cell>
        </row>
      </sheetData>
      <sheetData sheetId="18">
        <row r="2">
          <cell r="AA2">
            <v>1195</v>
          </cell>
          <cell r="AB2">
            <v>4135</v>
          </cell>
        </row>
        <row r="6">
          <cell r="AB6">
            <v>132.17908252032919</v>
          </cell>
        </row>
        <row r="7">
          <cell r="AB7">
            <v>192.85591932145596</v>
          </cell>
        </row>
        <row r="11">
          <cell r="AB11">
            <v>775854.09749470185</v>
          </cell>
        </row>
        <row r="12">
          <cell r="AB12">
            <v>130845.66933808156</v>
          </cell>
        </row>
        <row r="13">
          <cell r="AB13">
            <v>906699.76683278335</v>
          </cell>
        </row>
        <row r="16">
          <cell r="AA16">
            <v>28</v>
          </cell>
          <cell r="AB16">
            <v>1025</v>
          </cell>
        </row>
        <row r="17">
          <cell r="AA17">
            <v>477</v>
          </cell>
          <cell r="AB17">
            <v>2023</v>
          </cell>
        </row>
        <row r="18">
          <cell r="AA18">
            <v>690</v>
          </cell>
          <cell r="AB18">
            <v>1087</v>
          </cell>
        </row>
        <row r="21">
          <cell r="AA21">
            <v>127</v>
          </cell>
          <cell r="AB21">
            <v>763</v>
          </cell>
        </row>
        <row r="22">
          <cell r="AA22">
            <v>762</v>
          </cell>
          <cell r="AB22">
            <v>2651</v>
          </cell>
        </row>
        <row r="23">
          <cell r="AA23">
            <v>306</v>
          </cell>
          <cell r="AB23">
            <v>721</v>
          </cell>
        </row>
        <row r="26">
          <cell r="AA26">
            <v>1</v>
          </cell>
          <cell r="AB26">
            <v>318</v>
          </cell>
        </row>
        <row r="27">
          <cell r="AA27">
            <v>108</v>
          </cell>
          <cell r="AB27">
            <v>2082</v>
          </cell>
        </row>
        <row r="28">
          <cell r="AA28">
            <v>1086</v>
          </cell>
          <cell r="AB28">
            <v>1735</v>
          </cell>
        </row>
      </sheetData>
      <sheetData sheetId="19">
        <row r="2">
          <cell r="AA2">
            <v>1239</v>
          </cell>
          <cell r="AB2">
            <v>4091</v>
          </cell>
        </row>
        <row r="6">
          <cell r="AB6">
            <v>131.98642930773028</v>
          </cell>
        </row>
        <row r="7">
          <cell r="AB7">
            <v>192.94991832474463</v>
          </cell>
        </row>
        <row r="11">
          <cell r="AB11">
            <v>771335.12195575517</v>
          </cell>
        </row>
        <row r="12">
          <cell r="AB12">
            <v>130202.98662185355</v>
          </cell>
        </row>
        <row r="13">
          <cell r="AB13">
            <v>901538.10857760871</v>
          </cell>
        </row>
        <row r="16">
          <cell r="AA16">
            <v>24</v>
          </cell>
          <cell r="AB16">
            <v>1000</v>
          </cell>
        </row>
        <row r="17">
          <cell r="AA17">
            <v>517</v>
          </cell>
          <cell r="AB17">
            <v>2038</v>
          </cell>
        </row>
        <row r="18">
          <cell r="AA18">
            <v>698</v>
          </cell>
          <cell r="AB18">
            <v>1053</v>
          </cell>
        </row>
        <row r="21">
          <cell r="AA21">
            <v>165</v>
          </cell>
          <cell r="AB21">
            <v>726</v>
          </cell>
        </row>
        <row r="22">
          <cell r="AA22">
            <v>743</v>
          </cell>
          <cell r="AB22">
            <v>2655</v>
          </cell>
        </row>
        <row r="23">
          <cell r="AA23">
            <v>331</v>
          </cell>
          <cell r="AB23">
            <v>710</v>
          </cell>
        </row>
        <row r="26">
          <cell r="AA26">
            <v>2</v>
          </cell>
          <cell r="AB26">
            <v>319</v>
          </cell>
        </row>
        <row r="27">
          <cell r="AA27">
            <v>102</v>
          </cell>
          <cell r="AB27">
            <v>2050</v>
          </cell>
        </row>
        <row r="28">
          <cell r="AA28">
            <v>1135</v>
          </cell>
          <cell r="AB28">
            <v>1722</v>
          </cell>
        </row>
      </sheetData>
      <sheetData sheetId="20">
        <row r="2">
          <cell r="AA2">
            <v>1199</v>
          </cell>
          <cell r="AB2">
            <v>4131</v>
          </cell>
        </row>
        <row r="6">
          <cell r="AB6">
            <v>133.63805164490904</v>
          </cell>
        </row>
        <row r="7">
          <cell r="AB7">
            <v>192.7171060089523</v>
          </cell>
        </row>
        <row r="11">
          <cell r="AB11">
            <v>776866.76533558709</v>
          </cell>
        </row>
        <row r="12">
          <cell r="AB12">
            <v>130782.43582194412</v>
          </cell>
        </row>
        <row r="13">
          <cell r="AB13">
            <v>907649.20115753124</v>
          </cell>
        </row>
        <row r="16">
          <cell r="AA16">
            <v>30</v>
          </cell>
          <cell r="AB16">
            <v>985</v>
          </cell>
        </row>
        <row r="17">
          <cell r="AA17">
            <v>494</v>
          </cell>
          <cell r="AB17">
            <v>2094</v>
          </cell>
        </row>
        <row r="18">
          <cell r="AA18">
            <v>675</v>
          </cell>
          <cell r="AB18">
            <v>1052</v>
          </cell>
        </row>
        <row r="21">
          <cell r="AA21">
            <v>163</v>
          </cell>
          <cell r="AB21">
            <v>737</v>
          </cell>
        </row>
        <row r="22">
          <cell r="AA22">
            <v>725</v>
          </cell>
          <cell r="AB22">
            <v>2661</v>
          </cell>
        </row>
        <row r="23">
          <cell r="AA23">
            <v>311</v>
          </cell>
          <cell r="AB23">
            <v>733</v>
          </cell>
        </row>
        <row r="26">
          <cell r="AA26">
            <v>0</v>
          </cell>
          <cell r="AB26">
            <v>333</v>
          </cell>
        </row>
        <row r="27">
          <cell r="AA27">
            <v>108</v>
          </cell>
          <cell r="AB27">
            <v>2059</v>
          </cell>
        </row>
        <row r="28">
          <cell r="AA28">
            <v>1091</v>
          </cell>
          <cell r="AB28">
            <v>1739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ct flat ticket</v>
          </cell>
        </row>
        <row r="9">
          <cell r="B9">
            <v>192.2806651454388</v>
          </cell>
        </row>
        <row r="10">
          <cell r="B10">
            <v>1.4711258767331723</v>
          </cell>
        </row>
        <row r="11">
          <cell r="B11">
            <v>8.9467683375758096</v>
          </cell>
        </row>
      </sheetData>
      <sheetData sheetId="1">
        <row r="2">
          <cell r="AA2">
            <v>1034</v>
          </cell>
          <cell r="AB2">
            <v>4296</v>
          </cell>
        </row>
        <row r="6">
          <cell r="AB6">
            <v>114.29428566768657</v>
          </cell>
        </row>
        <row r="7">
          <cell r="AB7">
            <v>192.71188673409196</v>
          </cell>
        </row>
        <row r="11">
          <cell r="AB11">
            <v>770412.00141110807</v>
          </cell>
        </row>
        <row r="12">
          <cell r="AB12">
            <v>130055.61987225981</v>
          </cell>
        </row>
        <row r="13">
          <cell r="AB13">
            <v>900467.62128336786</v>
          </cell>
        </row>
        <row r="16">
          <cell r="AA16">
            <v>27</v>
          </cell>
          <cell r="AB16">
            <v>989</v>
          </cell>
        </row>
        <row r="17">
          <cell r="AA17">
            <v>409</v>
          </cell>
          <cell r="AB17">
            <v>2159</v>
          </cell>
        </row>
        <row r="18">
          <cell r="AA18">
            <v>598</v>
          </cell>
          <cell r="AB18">
            <v>1148</v>
          </cell>
        </row>
        <row r="21">
          <cell r="AA21">
            <v>112</v>
          </cell>
          <cell r="AB21">
            <v>801</v>
          </cell>
        </row>
        <row r="22">
          <cell r="AA22">
            <v>621</v>
          </cell>
          <cell r="AB22">
            <v>2734</v>
          </cell>
        </row>
        <row r="23">
          <cell r="AA23">
            <v>301</v>
          </cell>
          <cell r="AB23">
            <v>761</v>
          </cell>
        </row>
        <row r="26">
          <cell r="AA26">
            <v>2</v>
          </cell>
          <cell r="AB26">
            <v>354</v>
          </cell>
        </row>
        <row r="27">
          <cell r="AA27">
            <v>103</v>
          </cell>
          <cell r="AB27">
            <v>2092</v>
          </cell>
        </row>
        <row r="28">
          <cell r="AA28">
            <v>929</v>
          </cell>
          <cell r="AB28">
            <v>1850</v>
          </cell>
        </row>
      </sheetData>
      <sheetData sheetId="2">
        <row r="2">
          <cell r="AA2">
            <v>997</v>
          </cell>
          <cell r="AB2">
            <v>4333</v>
          </cell>
        </row>
        <row r="6">
          <cell r="AB6">
            <v>113.71254356074877</v>
          </cell>
        </row>
        <row r="7">
          <cell r="AB7">
            <v>191.90003674690411</v>
          </cell>
        </row>
        <row r="11">
          <cell r="AB11">
            <v>768555.05320889968</v>
          </cell>
        </row>
        <row r="12">
          <cell r="AB12">
            <v>129589.09245337867</v>
          </cell>
        </row>
        <row r="13">
          <cell r="AB13">
            <v>898144.1456622784</v>
          </cell>
        </row>
        <row r="16">
          <cell r="AA16">
            <v>26</v>
          </cell>
          <cell r="AB16">
            <v>998</v>
          </cell>
        </row>
        <row r="17">
          <cell r="AA17">
            <v>367</v>
          </cell>
          <cell r="AB17">
            <v>2196</v>
          </cell>
        </row>
        <row r="18">
          <cell r="AA18">
            <v>604</v>
          </cell>
          <cell r="AB18">
            <v>1139</v>
          </cell>
        </row>
        <row r="21">
          <cell r="AA21">
            <v>111</v>
          </cell>
          <cell r="AB21">
            <v>710</v>
          </cell>
        </row>
        <row r="22">
          <cell r="AA22">
            <v>590</v>
          </cell>
          <cell r="AB22">
            <v>2854</v>
          </cell>
        </row>
        <row r="23">
          <cell r="AA23">
            <v>296</v>
          </cell>
          <cell r="AB23">
            <v>769</v>
          </cell>
        </row>
        <row r="26">
          <cell r="AA26">
            <v>2</v>
          </cell>
          <cell r="AB26">
            <v>330</v>
          </cell>
        </row>
        <row r="27">
          <cell r="AA27">
            <v>76</v>
          </cell>
          <cell r="AB27">
            <v>2152</v>
          </cell>
        </row>
        <row r="28">
          <cell r="AA28">
            <v>919</v>
          </cell>
          <cell r="AB28">
            <v>1851</v>
          </cell>
        </row>
      </sheetData>
      <sheetData sheetId="3">
        <row r="2">
          <cell r="AA2">
            <v>1038</v>
          </cell>
          <cell r="AB2">
            <v>4292</v>
          </cell>
        </row>
        <row r="6">
          <cell r="AB6">
            <v>114.76937529008663</v>
          </cell>
        </row>
        <row r="7">
          <cell r="AB7">
            <v>194.09845722946798</v>
          </cell>
        </row>
        <row r="11">
          <cell r="AB11">
            <v>772417.07593854098</v>
          </cell>
        </row>
        <row r="12">
          <cell r="AB12">
            <v>130457.5225048034</v>
          </cell>
        </row>
        <row r="13">
          <cell r="AB13">
            <v>902874.59844334435</v>
          </cell>
        </row>
        <row r="16">
          <cell r="AA16">
            <v>19</v>
          </cell>
          <cell r="AB16">
            <v>984</v>
          </cell>
        </row>
        <row r="17">
          <cell r="AA17">
            <v>429</v>
          </cell>
          <cell r="AB17">
            <v>2148</v>
          </cell>
        </row>
        <row r="18">
          <cell r="AA18">
            <v>590</v>
          </cell>
          <cell r="AB18">
            <v>1160</v>
          </cell>
        </row>
        <row r="21">
          <cell r="AA21">
            <v>130</v>
          </cell>
          <cell r="AB21">
            <v>768</v>
          </cell>
        </row>
        <row r="22">
          <cell r="AA22">
            <v>619</v>
          </cell>
          <cell r="AB22">
            <v>2776</v>
          </cell>
        </row>
        <row r="23">
          <cell r="AA23">
            <v>289</v>
          </cell>
          <cell r="AB23">
            <v>748</v>
          </cell>
        </row>
        <row r="26">
          <cell r="AA26">
            <v>0</v>
          </cell>
          <cell r="AB26">
            <v>289</v>
          </cell>
        </row>
        <row r="27">
          <cell r="AA27">
            <v>93</v>
          </cell>
          <cell r="AB27">
            <v>2111</v>
          </cell>
        </row>
        <row r="28">
          <cell r="AA28">
            <v>945</v>
          </cell>
          <cell r="AB28">
            <v>1892</v>
          </cell>
        </row>
      </sheetData>
      <sheetData sheetId="4">
        <row r="2">
          <cell r="AA2">
            <v>1048</v>
          </cell>
          <cell r="AB2">
            <v>4282</v>
          </cell>
        </row>
        <row r="6">
          <cell r="AB6">
            <v>114.22905748132868</v>
          </cell>
        </row>
        <row r="7">
          <cell r="AB7">
            <v>192.26309189332704</v>
          </cell>
        </row>
        <row r="11">
          <cell r="AB11">
            <v>772373.25421098515</v>
          </cell>
        </row>
        <row r="12">
          <cell r="AB12">
            <v>130224.96684489321</v>
          </cell>
        </row>
        <row r="13">
          <cell r="AB13">
            <v>902598.22105587833</v>
          </cell>
        </row>
        <row r="16">
          <cell r="AA16">
            <v>22</v>
          </cell>
          <cell r="AB16">
            <v>952</v>
          </cell>
        </row>
        <row r="17">
          <cell r="AA17">
            <v>395</v>
          </cell>
          <cell r="AB17">
            <v>2179</v>
          </cell>
        </row>
        <row r="18">
          <cell r="AA18">
            <v>631</v>
          </cell>
          <cell r="AB18">
            <v>1151</v>
          </cell>
        </row>
        <row r="21">
          <cell r="AA21">
            <v>120</v>
          </cell>
          <cell r="AB21">
            <v>778</v>
          </cell>
        </row>
        <row r="22">
          <cell r="AA22">
            <v>659</v>
          </cell>
          <cell r="AB22">
            <v>2728</v>
          </cell>
        </row>
        <row r="23">
          <cell r="AA23">
            <v>269</v>
          </cell>
          <cell r="AB23">
            <v>776</v>
          </cell>
        </row>
        <row r="26">
          <cell r="AA26">
            <v>0</v>
          </cell>
          <cell r="AB26">
            <v>324</v>
          </cell>
        </row>
        <row r="27">
          <cell r="AA27">
            <v>90</v>
          </cell>
          <cell r="AB27">
            <v>2129</v>
          </cell>
        </row>
        <row r="28">
          <cell r="AA28">
            <v>958</v>
          </cell>
          <cell r="AB28">
            <v>1829</v>
          </cell>
        </row>
      </sheetData>
      <sheetData sheetId="5">
        <row r="2">
          <cell r="AA2">
            <v>1013</v>
          </cell>
          <cell r="AB2">
            <v>4317</v>
          </cell>
        </row>
        <row r="6">
          <cell r="AB6">
            <v>114.28964694794743</v>
          </cell>
        </row>
        <row r="7">
          <cell r="AB7">
            <v>193.40010414628102</v>
          </cell>
        </row>
        <row r="11">
          <cell r="AB11">
            <v>773716.87314060249</v>
          </cell>
        </row>
        <row r="12">
          <cell r="AB12">
            <v>130446.02439280099</v>
          </cell>
        </row>
        <row r="13">
          <cell r="AB13">
            <v>904162.89753340348</v>
          </cell>
        </row>
        <row r="16">
          <cell r="AA16">
            <v>24</v>
          </cell>
          <cell r="AB16">
            <v>1001</v>
          </cell>
        </row>
        <row r="17">
          <cell r="AA17">
            <v>433</v>
          </cell>
          <cell r="AB17">
            <v>2180</v>
          </cell>
        </row>
        <row r="18">
          <cell r="AA18">
            <v>556</v>
          </cell>
          <cell r="AB18">
            <v>1136</v>
          </cell>
        </row>
        <row r="21">
          <cell r="AA21">
            <v>117</v>
          </cell>
          <cell r="AB21">
            <v>781</v>
          </cell>
        </row>
        <row r="22">
          <cell r="AA22">
            <v>608</v>
          </cell>
          <cell r="AB22">
            <v>2729</v>
          </cell>
        </row>
        <row r="23">
          <cell r="AA23">
            <v>288</v>
          </cell>
          <cell r="AB23">
            <v>807</v>
          </cell>
        </row>
        <row r="26">
          <cell r="AA26">
            <v>0</v>
          </cell>
          <cell r="AB26">
            <v>335</v>
          </cell>
        </row>
        <row r="27">
          <cell r="AA27">
            <v>85</v>
          </cell>
          <cell r="AB27">
            <v>2101</v>
          </cell>
        </row>
        <row r="28">
          <cell r="AA28">
            <v>928</v>
          </cell>
          <cell r="AB28">
            <v>1881</v>
          </cell>
        </row>
      </sheetData>
      <sheetData sheetId="6">
        <row r="2">
          <cell r="AA2">
            <v>1026</v>
          </cell>
          <cell r="AB2">
            <v>4304</v>
          </cell>
        </row>
        <row r="6">
          <cell r="AB6">
            <v>114.51138489517373</v>
          </cell>
        </row>
        <row r="7">
          <cell r="AB7">
            <v>192.3796759999895</v>
          </cell>
        </row>
        <row r="11">
          <cell r="AB11">
            <v>769423.63426982332</v>
          </cell>
        </row>
        <row r="12">
          <cell r="AB12">
            <v>129722.57407526365</v>
          </cell>
        </row>
        <row r="13">
          <cell r="AB13">
            <v>899146.20834508701</v>
          </cell>
        </row>
        <row r="16">
          <cell r="AA16">
            <v>23</v>
          </cell>
          <cell r="AB16">
            <v>1003</v>
          </cell>
        </row>
        <row r="17">
          <cell r="AA17">
            <v>404</v>
          </cell>
          <cell r="AB17">
            <v>2178</v>
          </cell>
        </row>
        <row r="18">
          <cell r="AA18">
            <v>599</v>
          </cell>
          <cell r="AB18">
            <v>1123</v>
          </cell>
        </row>
        <row r="21">
          <cell r="AA21">
            <v>114</v>
          </cell>
          <cell r="AB21">
            <v>767</v>
          </cell>
        </row>
        <row r="22">
          <cell r="AA22">
            <v>631</v>
          </cell>
          <cell r="AB22">
            <v>2798</v>
          </cell>
        </row>
        <row r="23">
          <cell r="AA23">
            <v>281</v>
          </cell>
          <cell r="AB23">
            <v>739</v>
          </cell>
        </row>
        <row r="26">
          <cell r="AA26">
            <v>1</v>
          </cell>
          <cell r="AB26">
            <v>292</v>
          </cell>
        </row>
        <row r="27">
          <cell r="AA27">
            <v>76</v>
          </cell>
          <cell r="AB27">
            <v>2122</v>
          </cell>
        </row>
        <row r="28">
          <cell r="AA28">
            <v>949</v>
          </cell>
          <cell r="AB28">
            <v>1890</v>
          </cell>
        </row>
      </sheetData>
      <sheetData sheetId="7">
        <row r="2">
          <cell r="AA2">
            <v>1042</v>
          </cell>
          <cell r="AB2">
            <v>4288</v>
          </cell>
        </row>
        <row r="6">
          <cell r="AB6">
            <v>113.24779884955022</v>
          </cell>
        </row>
        <row r="7">
          <cell r="AB7">
            <v>192.3865555492994</v>
          </cell>
        </row>
        <row r="11">
          <cell r="AB11">
            <v>768494.44663765572</v>
          </cell>
        </row>
        <row r="12">
          <cell r="AB12">
            <v>129664.04168073933</v>
          </cell>
        </row>
        <row r="13">
          <cell r="AB13">
            <v>898158.4883183951</v>
          </cell>
        </row>
        <row r="16">
          <cell r="AA16">
            <v>22</v>
          </cell>
          <cell r="AB16">
            <v>1050</v>
          </cell>
        </row>
        <row r="17">
          <cell r="AA17">
            <v>400</v>
          </cell>
          <cell r="AB17">
            <v>2157</v>
          </cell>
        </row>
        <row r="18">
          <cell r="AA18">
            <v>620</v>
          </cell>
          <cell r="AB18">
            <v>1081</v>
          </cell>
        </row>
        <row r="21">
          <cell r="AA21">
            <v>96</v>
          </cell>
          <cell r="AB21">
            <v>750</v>
          </cell>
        </row>
        <row r="22">
          <cell r="AA22">
            <v>646</v>
          </cell>
          <cell r="AB22">
            <v>2793</v>
          </cell>
        </row>
        <row r="23">
          <cell r="AA23">
            <v>300</v>
          </cell>
          <cell r="AB23">
            <v>745</v>
          </cell>
        </row>
        <row r="26">
          <cell r="AA26">
            <v>1</v>
          </cell>
          <cell r="AB26">
            <v>293</v>
          </cell>
        </row>
        <row r="27">
          <cell r="AA27">
            <v>82</v>
          </cell>
          <cell r="AB27">
            <v>2108</v>
          </cell>
        </row>
        <row r="28">
          <cell r="AA28">
            <v>959</v>
          </cell>
          <cell r="AB28">
            <v>1887</v>
          </cell>
        </row>
      </sheetData>
      <sheetData sheetId="8">
        <row r="2">
          <cell r="AA2">
            <v>1007</v>
          </cell>
          <cell r="AB2">
            <v>4323</v>
          </cell>
        </row>
        <row r="6">
          <cell r="AB6">
            <v>114.54142388706498</v>
          </cell>
        </row>
        <row r="7">
          <cell r="AB7">
            <v>193.1338928628264</v>
          </cell>
        </row>
        <row r="11">
          <cell r="AB11">
            <v>770329.05227098893</v>
          </cell>
        </row>
        <row r="12">
          <cell r="AB12">
            <v>129925.69514986376</v>
          </cell>
        </row>
        <row r="13">
          <cell r="AB13">
            <v>900254.74742085265</v>
          </cell>
        </row>
        <row r="16">
          <cell r="AA16">
            <v>25</v>
          </cell>
          <cell r="AB16">
            <v>1010</v>
          </cell>
        </row>
        <row r="17">
          <cell r="AA17">
            <v>375</v>
          </cell>
          <cell r="AB17">
            <v>2142</v>
          </cell>
        </row>
        <row r="18">
          <cell r="AA18">
            <v>607</v>
          </cell>
          <cell r="AB18">
            <v>1171</v>
          </cell>
        </row>
        <row r="21">
          <cell r="AA21">
            <v>123</v>
          </cell>
          <cell r="AB21">
            <v>797</v>
          </cell>
        </row>
        <row r="22">
          <cell r="AA22">
            <v>614</v>
          </cell>
          <cell r="AB22">
            <v>2828</v>
          </cell>
        </row>
        <row r="23">
          <cell r="AA23">
            <v>270</v>
          </cell>
          <cell r="AB23">
            <v>698</v>
          </cell>
        </row>
        <row r="26">
          <cell r="AA26">
            <v>0</v>
          </cell>
          <cell r="AB26">
            <v>344</v>
          </cell>
        </row>
        <row r="27">
          <cell r="AA27">
            <v>93</v>
          </cell>
          <cell r="AB27">
            <v>2082</v>
          </cell>
        </row>
        <row r="28">
          <cell r="AA28">
            <v>914</v>
          </cell>
          <cell r="AB28">
            <v>1897</v>
          </cell>
        </row>
      </sheetData>
      <sheetData sheetId="9">
        <row r="2">
          <cell r="AA2">
            <v>1005</v>
          </cell>
          <cell r="AB2">
            <v>4325</v>
          </cell>
        </row>
        <row r="6">
          <cell r="AB6">
            <v>113.22361402208858</v>
          </cell>
        </row>
        <row r="7">
          <cell r="AB7">
            <v>190.76852242178651</v>
          </cell>
        </row>
        <row r="11">
          <cell r="AB11">
            <v>758552.48140935821</v>
          </cell>
        </row>
        <row r="12">
          <cell r="AB12">
            <v>128035.30368232289</v>
          </cell>
        </row>
        <row r="13">
          <cell r="AB13">
            <v>886587.78509168106</v>
          </cell>
        </row>
        <row r="16">
          <cell r="AA16">
            <v>27</v>
          </cell>
          <cell r="AB16">
            <v>1053</v>
          </cell>
        </row>
        <row r="17">
          <cell r="AA17">
            <v>401</v>
          </cell>
          <cell r="AB17">
            <v>2139</v>
          </cell>
        </row>
        <row r="18">
          <cell r="AA18">
            <v>577</v>
          </cell>
          <cell r="AB18">
            <v>1133</v>
          </cell>
        </row>
        <row r="21">
          <cell r="AA21">
            <v>125</v>
          </cell>
          <cell r="AB21">
            <v>801</v>
          </cell>
        </row>
        <row r="22">
          <cell r="AA22">
            <v>605</v>
          </cell>
          <cell r="AB22">
            <v>2764</v>
          </cell>
        </row>
        <row r="23">
          <cell r="AA23">
            <v>275</v>
          </cell>
          <cell r="AB23">
            <v>760</v>
          </cell>
        </row>
        <row r="26">
          <cell r="AA26">
            <v>0</v>
          </cell>
          <cell r="AB26">
            <v>343</v>
          </cell>
        </row>
        <row r="27">
          <cell r="AA27">
            <v>97</v>
          </cell>
          <cell r="AB27">
            <v>2113</v>
          </cell>
        </row>
        <row r="28">
          <cell r="AA28">
            <v>908</v>
          </cell>
          <cell r="AB28">
            <v>1869</v>
          </cell>
        </row>
      </sheetData>
      <sheetData sheetId="10">
        <row r="2">
          <cell r="AA2">
            <v>1051</v>
          </cell>
          <cell r="AB2">
            <v>4279</v>
          </cell>
        </row>
        <row r="6">
          <cell r="AB6">
            <v>113.24821493773958</v>
          </cell>
        </row>
        <row r="11">
          <cell r="AB11">
            <v>762829.31595605193</v>
          </cell>
        </row>
        <row r="12">
          <cell r="AB12">
            <v>128652.79139039743</v>
          </cell>
        </row>
        <row r="13">
          <cell r="AB13">
            <v>891482.1073464494</v>
          </cell>
        </row>
        <row r="16">
          <cell r="AA16">
            <v>18</v>
          </cell>
          <cell r="AB16">
            <v>982</v>
          </cell>
        </row>
        <row r="17">
          <cell r="AA17">
            <v>411</v>
          </cell>
          <cell r="AB17">
            <v>2207</v>
          </cell>
        </row>
        <row r="18">
          <cell r="AA18">
            <v>622</v>
          </cell>
          <cell r="AB18">
            <v>1090</v>
          </cell>
        </row>
        <row r="21">
          <cell r="AA21">
            <v>98</v>
          </cell>
          <cell r="AB21">
            <v>759</v>
          </cell>
        </row>
        <row r="22">
          <cell r="AA22">
            <v>637</v>
          </cell>
          <cell r="AB22">
            <v>2755</v>
          </cell>
        </row>
        <row r="23">
          <cell r="AA23">
            <v>316</v>
          </cell>
          <cell r="AB23">
            <v>765</v>
          </cell>
        </row>
        <row r="26">
          <cell r="AA26">
            <v>0</v>
          </cell>
          <cell r="AB26">
            <v>300</v>
          </cell>
        </row>
        <row r="27">
          <cell r="AA27">
            <v>104</v>
          </cell>
          <cell r="AB27">
            <v>2069</v>
          </cell>
        </row>
        <row r="28">
          <cell r="AA28">
            <v>947</v>
          </cell>
          <cell r="AB28">
            <v>1910</v>
          </cell>
        </row>
      </sheetData>
      <sheetData sheetId="11">
        <row r="2">
          <cell r="AA2">
            <v>1038</v>
          </cell>
          <cell r="AB2">
            <v>4292</v>
          </cell>
        </row>
        <row r="6">
          <cell r="AB6">
            <v>114.39762817154353</v>
          </cell>
        </row>
        <row r="7">
          <cell r="AB7">
            <v>194.37361829175421</v>
          </cell>
        </row>
        <row r="11">
          <cell r="AB11">
            <v>776375.6150726577</v>
          </cell>
        </row>
        <row r="12">
          <cell r="AB12">
            <v>130989.75488429985</v>
          </cell>
        </row>
        <row r="13">
          <cell r="AB13">
            <v>907365.36995695753</v>
          </cell>
        </row>
        <row r="16">
          <cell r="AA16">
            <v>24</v>
          </cell>
          <cell r="AB16">
            <v>999</v>
          </cell>
        </row>
        <row r="17">
          <cell r="AA17">
            <v>431</v>
          </cell>
          <cell r="AB17">
            <v>2203</v>
          </cell>
        </row>
        <row r="18">
          <cell r="AA18">
            <v>583</v>
          </cell>
          <cell r="AB18">
            <v>1090</v>
          </cell>
        </row>
        <row r="21">
          <cell r="AA21">
            <v>111</v>
          </cell>
          <cell r="AB21">
            <v>742</v>
          </cell>
        </row>
        <row r="22">
          <cell r="AA22">
            <v>641</v>
          </cell>
          <cell r="AB22">
            <v>2772</v>
          </cell>
        </row>
        <row r="23">
          <cell r="AA23">
            <v>286</v>
          </cell>
          <cell r="AB23">
            <v>778</v>
          </cell>
        </row>
        <row r="26">
          <cell r="AA26">
            <v>1</v>
          </cell>
          <cell r="AB26">
            <v>330</v>
          </cell>
        </row>
        <row r="27">
          <cell r="AA27">
            <v>81</v>
          </cell>
          <cell r="AB27">
            <v>2139</v>
          </cell>
        </row>
        <row r="28">
          <cell r="AA28">
            <v>956</v>
          </cell>
          <cell r="AB28">
            <v>1823</v>
          </cell>
        </row>
      </sheetData>
      <sheetData sheetId="12">
        <row r="2">
          <cell r="AA2">
            <v>1045</v>
          </cell>
          <cell r="AB2">
            <v>4285</v>
          </cell>
        </row>
        <row r="6">
          <cell r="AB6">
            <v>112.68887251814876</v>
          </cell>
        </row>
        <row r="7">
          <cell r="AB7">
            <v>191.52565117252107</v>
          </cell>
        </row>
        <row r="11">
          <cell r="AB11">
            <v>762017.8779521453</v>
          </cell>
        </row>
        <row r="12">
          <cell r="AB12">
            <v>128413.00916383743</v>
          </cell>
        </row>
        <row r="13">
          <cell r="AB13">
            <v>890430.88711598271</v>
          </cell>
        </row>
        <row r="16">
          <cell r="AA16">
            <v>21</v>
          </cell>
          <cell r="AB16">
            <v>989</v>
          </cell>
        </row>
        <row r="17">
          <cell r="AA17">
            <v>410</v>
          </cell>
          <cell r="AB17">
            <v>2168</v>
          </cell>
        </row>
        <row r="18">
          <cell r="AA18">
            <v>614</v>
          </cell>
          <cell r="AB18">
            <v>1128</v>
          </cell>
        </row>
        <row r="21">
          <cell r="AA21">
            <v>133</v>
          </cell>
          <cell r="AB21">
            <v>791</v>
          </cell>
        </row>
        <row r="22">
          <cell r="AA22">
            <v>627</v>
          </cell>
          <cell r="AB22">
            <v>2723</v>
          </cell>
        </row>
        <row r="23">
          <cell r="AA23">
            <v>285</v>
          </cell>
          <cell r="AB23">
            <v>771</v>
          </cell>
        </row>
        <row r="26">
          <cell r="AA26">
            <v>0</v>
          </cell>
          <cell r="AB26">
            <v>332</v>
          </cell>
        </row>
        <row r="27">
          <cell r="AA27">
            <v>102</v>
          </cell>
          <cell r="AB27">
            <v>2058</v>
          </cell>
        </row>
        <row r="28">
          <cell r="AA28">
            <v>943</v>
          </cell>
          <cell r="AB28">
            <v>1895</v>
          </cell>
        </row>
      </sheetData>
      <sheetData sheetId="13">
        <row r="2">
          <cell r="AA2">
            <v>1048</v>
          </cell>
          <cell r="AB2">
            <v>4282</v>
          </cell>
        </row>
        <row r="6">
          <cell r="AB6">
            <v>112.74504547277532</v>
          </cell>
        </row>
        <row r="7">
          <cell r="AB7">
            <v>189.88851852278157</v>
          </cell>
        </row>
        <row r="11">
          <cell r="AB11">
            <v>758071.31995118572</v>
          </cell>
        </row>
        <row r="12">
          <cell r="AB12">
            <v>128099.31820419614</v>
          </cell>
        </row>
        <row r="13">
          <cell r="AB13">
            <v>886170.63815538189</v>
          </cell>
        </row>
        <row r="16">
          <cell r="AA16">
            <v>25</v>
          </cell>
          <cell r="AB16">
            <v>990</v>
          </cell>
        </row>
        <row r="17">
          <cell r="AA17">
            <v>421</v>
          </cell>
          <cell r="AB17">
            <v>2178</v>
          </cell>
        </row>
        <row r="18">
          <cell r="AA18">
            <v>602</v>
          </cell>
          <cell r="AB18">
            <v>1114</v>
          </cell>
        </row>
        <row r="21">
          <cell r="AA21">
            <v>126</v>
          </cell>
          <cell r="AB21">
            <v>776</v>
          </cell>
        </row>
        <row r="22">
          <cell r="AA22">
            <v>609</v>
          </cell>
          <cell r="AB22">
            <v>2760</v>
          </cell>
        </row>
        <row r="23">
          <cell r="AA23">
            <v>313</v>
          </cell>
          <cell r="AB23">
            <v>746</v>
          </cell>
        </row>
        <row r="26">
          <cell r="AA26">
            <v>0</v>
          </cell>
          <cell r="AB26">
            <v>308</v>
          </cell>
        </row>
        <row r="27">
          <cell r="AA27">
            <v>95</v>
          </cell>
          <cell r="AB27">
            <v>2106</v>
          </cell>
        </row>
        <row r="28">
          <cell r="AA28">
            <v>953</v>
          </cell>
          <cell r="AB28">
            <v>1868</v>
          </cell>
        </row>
      </sheetData>
      <sheetData sheetId="14">
        <row r="2">
          <cell r="AA2">
            <v>1030</v>
          </cell>
          <cell r="AB2">
            <v>4300</v>
          </cell>
        </row>
        <row r="6">
          <cell r="AB6">
            <v>112.74168428248844</v>
          </cell>
        </row>
        <row r="7">
          <cell r="AB7">
            <v>191.94483121436616</v>
          </cell>
        </row>
        <row r="11">
          <cell r="AB11">
            <v>766636.97206637333</v>
          </cell>
        </row>
        <row r="12">
          <cell r="AB12">
            <v>129594.3878384649</v>
          </cell>
        </row>
        <row r="13">
          <cell r="AB13">
            <v>896231.35990483826</v>
          </cell>
        </row>
        <row r="16">
          <cell r="AA16">
            <v>19</v>
          </cell>
          <cell r="AB16">
            <v>949</v>
          </cell>
        </row>
        <row r="17">
          <cell r="AA17">
            <v>400</v>
          </cell>
          <cell r="AB17">
            <v>2256</v>
          </cell>
        </row>
        <row r="18">
          <cell r="AA18">
            <v>611</v>
          </cell>
          <cell r="AB18">
            <v>1095</v>
          </cell>
        </row>
        <row r="21">
          <cell r="AA21">
            <v>114</v>
          </cell>
          <cell r="AB21">
            <v>769</v>
          </cell>
        </row>
        <row r="22">
          <cell r="AA22">
            <v>619</v>
          </cell>
          <cell r="AB22">
            <v>2791</v>
          </cell>
        </row>
        <row r="23">
          <cell r="AA23">
            <v>297</v>
          </cell>
          <cell r="AB23">
            <v>740</v>
          </cell>
        </row>
        <row r="26">
          <cell r="AA26">
            <v>1</v>
          </cell>
          <cell r="AB26">
            <v>338</v>
          </cell>
        </row>
        <row r="27">
          <cell r="AA27">
            <v>96</v>
          </cell>
          <cell r="AB27">
            <v>2117</v>
          </cell>
        </row>
        <row r="28">
          <cell r="AA28">
            <v>933</v>
          </cell>
          <cell r="AB28">
            <v>1845</v>
          </cell>
        </row>
      </sheetData>
      <sheetData sheetId="15">
        <row r="2">
          <cell r="AA2">
            <v>962</v>
          </cell>
          <cell r="AB2">
            <v>4368</v>
          </cell>
        </row>
        <row r="6">
          <cell r="AB6">
            <v>114.14058211883453</v>
          </cell>
        </row>
        <row r="7">
          <cell r="AB7">
            <v>192.78345764559435</v>
          </cell>
        </row>
        <row r="11">
          <cell r="AB11">
            <v>773244.4363714616</v>
          </cell>
        </row>
        <row r="12">
          <cell r="AB12">
            <v>130504.95629187384</v>
          </cell>
        </row>
        <row r="13">
          <cell r="AB13">
            <v>903749.39266333543</v>
          </cell>
        </row>
        <row r="16">
          <cell r="AA16">
            <v>22</v>
          </cell>
          <cell r="AB16">
            <v>1019</v>
          </cell>
        </row>
        <row r="17">
          <cell r="AA17">
            <v>375</v>
          </cell>
          <cell r="AB17">
            <v>2267</v>
          </cell>
        </row>
        <row r="18">
          <cell r="AA18">
            <v>565</v>
          </cell>
          <cell r="AB18">
            <v>1082</v>
          </cell>
        </row>
        <row r="21">
          <cell r="AA21">
            <v>117</v>
          </cell>
          <cell r="AB21">
            <v>770</v>
          </cell>
        </row>
        <row r="22">
          <cell r="AA22">
            <v>578</v>
          </cell>
          <cell r="AB22">
            <v>2810</v>
          </cell>
        </row>
        <row r="23">
          <cell r="AA23">
            <v>267</v>
          </cell>
          <cell r="AB23">
            <v>788</v>
          </cell>
        </row>
        <row r="26">
          <cell r="AA26">
            <v>1</v>
          </cell>
          <cell r="AB26">
            <v>355</v>
          </cell>
        </row>
        <row r="27">
          <cell r="AA27">
            <v>73</v>
          </cell>
          <cell r="AB27">
            <v>2164</v>
          </cell>
        </row>
        <row r="28">
          <cell r="AA28">
            <v>888</v>
          </cell>
          <cell r="AB28">
            <v>1849</v>
          </cell>
        </row>
      </sheetData>
      <sheetData sheetId="16">
        <row r="2">
          <cell r="AA2">
            <v>1034</v>
          </cell>
          <cell r="AB2">
            <v>4296</v>
          </cell>
        </row>
        <row r="6">
          <cell r="AB6">
            <v>114.81811744746119</v>
          </cell>
        </row>
        <row r="7">
          <cell r="AB7">
            <v>193.25027435825783</v>
          </cell>
        </row>
        <row r="11">
          <cell r="AB11">
            <v>772556.72473546281</v>
          </cell>
        </row>
        <row r="12">
          <cell r="AB12">
            <v>130109.28926722477</v>
          </cell>
        </row>
        <row r="13">
          <cell r="AB13">
            <v>902666.01400268753</v>
          </cell>
        </row>
        <row r="16">
          <cell r="AA16">
            <v>33</v>
          </cell>
          <cell r="AB16">
            <v>967</v>
          </cell>
        </row>
        <row r="17">
          <cell r="AA17">
            <v>393</v>
          </cell>
          <cell r="AB17">
            <v>2152</v>
          </cell>
        </row>
        <row r="18">
          <cell r="AA18">
            <v>608</v>
          </cell>
          <cell r="AB18">
            <v>1177</v>
          </cell>
        </row>
        <row r="21">
          <cell r="AA21">
            <v>131</v>
          </cell>
          <cell r="AB21">
            <v>771</v>
          </cell>
        </row>
        <row r="22">
          <cell r="AA22">
            <v>610</v>
          </cell>
          <cell r="AB22">
            <v>2762</v>
          </cell>
        </row>
        <row r="23">
          <cell r="AA23">
            <v>293</v>
          </cell>
          <cell r="AB23">
            <v>763</v>
          </cell>
        </row>
        <row r="26">
          <cell r="AA26">
            <v>1</v>
          </cell>
          <cell r="AB26">
            <v>371</v>
          </cell>
        </row>
        <row r="27">
          <cell r="AA27">
            <v>85</v>
          </cell>
          <cell r="AB27">
            <v>2073</v>
          </cell>
        </row>
        <row r="28">
          <cell r="AA28">
            <v>948</v>
          </cell>
          <cell r="AB28">
            <v>1852</v>
          </cell>
        </row>
      </sheetData>
      <sheetData sheetId="17">
        <row r="2">
          <cell r="AA2">
            <v>1068</v>
          </cell>
          <cell r="AB2">
            <v>4262</v>
          </cell>
        </row>
        <row r="6">
          <cell r="AB6">
            <v>113.56678600507328</v>
          </cell>
        </row>
        <row r="7">
          <cell r="AB7">
            <v>192.86023264579828</v>
          </cell>
        </row>
        <row r="11">
          <cell r="AB11">
            <v>770166.02823437215</v>
          </cell>
        </row>
        <row r="12">
          <cell r="AB12">
            <v>129911.62275151534</v>
          </cell>
        </row>
        <row r="13">
          <cell r="AB13">
            <v>900077.65098588751</v>
          </cell>
        </row>
        <row r="16">
          <cell r="AA16">
            <v>24</v>
          </cell>
          <cell r="AB16">
            <v>961</v>
          </cell>
        </row>
        <row r="17">
          <cell r="AA17">
            <v>433</v>
          </cell>
          <cell r="AB17">
            <v>2159</v>
          </cell>
        </row>
        <row r="18">
          <cell r="AA18">
            <v>611</v>
          </cell>
          <cell r="AB18">
            <v>1142</v>
          </cell>
        </row>
        <row r="21">
          <cell r="AA21">
            <v>117</v>
          </cell>
          <cell r="AB21">
            <v>775</v>
          </cell>
        </row>
        <row r="22">
          <cell r="AA22">
            <v>646</v>
          </cell>
          <cell r="AB22">
            <v>2715</v>
          </cell>
        </row>
        <row r="23">
          <cell r="AA23">
            <v>305</v>
          </cell>
          <cell r="AB23">
            <v>772</v>
          </cell>
        </row>
        <row r="26">
          <cell r="AA26">
            <v>0</v>
          </cell>
          <cell r="AB26">
            <v>308</v>
          </cell>
        </row>
        <row r="27">
          <cell r="AA27">
            <v>95</v>
          </cell>
          <cell r="AB27">
            <v>2088</v>
          </cell>
        </row>
        <row r="28">
          <cell r="AA28">
            <v>973</v>
          </cell>
          <cell r="AB28">
            <v>1866</v>
          </cell>
        </row>
      </sheetData>
      <sheetData sheetId="18">
        <row r="2">
          <cell r="AA2">
            <v>1012</v>
          </cell>
          <cell r="AB2">
            <v>4318</v>
          </cell>
        </row>
        <row r="6">
          <cell r="AB6">
            <v>114.19197639642809</v>
          </cell>
        </row>
        <row r="7">
          <cell r="AB7">
            <v>193.20121497451467</v>
          </cell>
        </row>
        <row r="11">
          <cell r="AB11">
            <v>773410.46670812485</v>
          </cell>
        </row>
        <row r="12">
          <cell r="AB12">
            <v>130492.83834119835</v>
          </cell>
        </row>
        <row r="13">
          <cell r="AB13">
            <v>903903.30504932324</v>
          </cell>
        </row>
        <row r="16">
          <cell r="AA16">
            <v>23</v>
          </cell>
          <cell r="AB16">
            <v>1025</v>
          </cell>
        </row>
        <row r="17">
          <cell r="AA17">
            <v>414</v>
          </cell>
          <cell r="AB17">
            <v>2138</v>
          </cell>
        </row>
        <row r="18">
          <cell r="AA18">
            <v>575</v>
          </cell>
          <cell r="AB18">
            <v>1155</v>
          </cell>
        </row>
        <row r="21">
          <cell r="AA21">
            <v>108</v>
          </cell>
          <cell r="AB21">
            <v>747</v>
          </cell>
        </row>
        <row r="22">
          <cell r="AA22">
            <v>613</v>
          </cell>
          <cell r="AB22">
            <v>2804</v>
          </cell>
        </row>
        <row r="23">
          <cell r="AA23">
            <v>291</v>
          </cell>
          <cell r="AB23">
            <v>767</v>
          </cell>
        </row>
        <row r="26">
          <cell r="AA26">
            <v>1</v>
          </cell>
          <cell r="AB26">
            <v>368</v>
          </cell>
        </row>
        <row r="27">
          <cell r="AA27">
            <v>86</v>
          </cell>
          <cell r="AB27">
            <v>2091</v>
          </cell>
        </row>
        <row r="28">
          <cell r="AA28">
            <v>925</v>
          </cell>
          <cell r="AB28">
            <v>1859</v>
          </cell>
        </row>
      </sheetData>
      <sheetData sheetId="19">
        <row r="2">
          <cell r="AA2">
            <v>1046</v>
          </cell>
          <cell r="AB2">
            <v>4284</v>
          </cell>
        </row>
        <row r="6">
          <cell r="AB6">
            <v>114.29381447409696</v>
          </cell>
        </row>
        <row r="7">
          <cell r="AB7">
            <v>192.89918035437563</v>
          </cell>
        </row>
        <row r="11">
          <cell r="AB11">
            <v>772124.75786334625</v>
          </cell>
        </row>
        <row r="12">
          <cell r="AB12">
            <v>130350.29145449834</v>
          </cell>
        </row>
        <row r="13">
          <cell r="AB13">
            <v>902475.04931784456</v>
          </cell>
        </row>
        <row r="16">
          <cell r="AA16">
            <v>18</v>
          </cell>
          <cell r="AB16">
            <v>1013</v>
          </cell>
        </row>
        <row r="17">
          <cell r="AA17">
            <v>453</v>
          </cell>
          <cell r="AB17">
            <v>2148</v>
          </cell>
        </row>
        <row r="18">
          <cell r="AA18">
            <v>575</v>
          </cell>
          <cell r="AB18">
            <v>1123</v>
          </cell>
        </row>
        <row r="21">
          <cell r="AA21">
            <v>115</v>
          </cell>
          <cell r="AB21">
            <v>789</v>
          </cell>
        </row>
        <row r="22">
          <cell r="AA22">
            <v>638</v>
          </cell>
          <cell r="AB22">
            <v>2773</v>
          </cell>
        </row>
        <row r="23">
          <cell r="AA23">
            <v>293</v>
          </cell>
          <cell r="AB23">
            <v>722</v>
          </cell>
        </row>
        <row r="26">
          <cell r="AA26">
            <v>0</v>
          </cell>
          <cell r="AB26">
            <v>311</v>
          </cell>
        </row>
        <row r="27">
          <cell r="AA27">
            <v>68</v>
          </cell>
          <cell r="AB27">
            <v>2104</v>
          </cell>
        </row>
        <row r="28">
          <cell r="AA28">
            <v>978</v>
          </cell>
          <cell r="AB28">
            <v>1869</v>
          </cell>
        </row>
      </sheetData>
      <sheetData sheetId="20">
        <row r="2">
          <cell r="AA2">
            <v>985</v>
          </cell>
          <cell r="AB2">
            <v>4345</v>
          </cell>
        </row>
        <row r="6">
          <cell r="AB6">
            <v>113.92138627030698</v>
          </cell>
        </row>
        <row r="7">
          <cell r="AB7">
            <v>192.75120936026329</v>
          </cell>
        </row>
        <row r="11">
          <cell r="AB11">
            <v>770349.64081693906</v>
          </cell>
        </row>
        <row r="12">
          <cell r="AB12">
            <v>129964.45812566415</v>
          </cell>
        </row>
        <row r="13">
          <cell r="AB13">
            <v>900314.09894260322</v>
          </cell>
        </row>
        <row r="16">
          <cell r="AA16">
            <v>13</v>
          </cell>
          <cell r="AB16">
            <v>967</v>
          </cell>
        </row>
        <row r="17">
          <cell r="AA17">
            <v>401</v>
          </cell>
          <cell r="AB17">
            <v>2212</v>
          </cell>
        </row>
        <row r="18">
          <cell r="AA18">
            <v>571</v>
          </cell>
          <cell r="AB18">
            <v>1166</v>
          </cell>
        </row>
        <row r="21">
          <cell r="AA21">
            <v>123</v>
          </cell>
          <cell r="AB21">
            <v>768</v>
          </cell>
        </row>
        <row r="22">
          <cell r="AA22">
            <v>585</v>
          </cell>
          <cell r="AB22">
            <v>2810</v>
          </cell>
        </row>
        <row r="23">
          <cell r="AA23">
            <v>277</v>
          </cell>
          <cell r="AB23">
            <v>767</v>
          </cell>
        </row>
        <row r="26">
          <cell r="AA26">
            <v>1</v>
          </cell>
          <cell r="AB26">
            <v>334</v>
          </cell>
        </row>
        <row r="27">
          <cell r="AA27">
            <v>95</v>
          </cell>
          <cell r="AB27">
            <v>2084</v>
          </cell>
        </row>
        <row r="28">
          <cell r="AA28">
            <v>889</v>
          </cell>
          <cell r="AB28">
            <v>1927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"/>
      <sheetName val="Run 1"/>
      <sheetName val="Run 2"/>
      <sheetName val="Run 3"/>
      <sheetName val="Run 4"/>
      <sheetName val="Run 5"/>
      <sheetName val="Run 6"/>
      <sheetName val="Run 7"/>
      <sheetName val="Run 8"/>
      <sheetName val="Run 9"/>
      <sheetName val="Run 10"/>
      <sheetName val="Run 11"/>
      <sheetName val="Run 12"/>
      <sheetName val="Run 13"/>
      <sheetName val="Run 14"/>
      <sheetName val="Run 15"/>
      <sheetName val="Run 16"/>
      <sheetName val="Run 17"/>
      <sheetName val="Run 18"/>
      <sheetName val="Run 19"/>
      <sheetName val="Run 20"/>
    </sheetNames>
    <sheetDataSet>
      <sheetData sheetId="0">
        <row r="1">
          <cell r="A1" t="str">
            <v>ct distance ticket</v>
          </cell>
        </row>
        <row r="9">
          <cell r="B9">
            <v>192.93058616204294</v>
          </cell>
        </row>
        <row r="10">
          <cell r="B10">
            <v>1.4797415528706419</v>
          </cell>
        </row>
        <row r="11">
          <cell r="B11">
            <v>9.0152986605536913</v>
          </cell>
        </row>
      </sheetData>
      <sheetData sheetId="1">
        <row r="2">
          <cell r="AA2">
            <v>1113</v>
          </cell>
          <cell r="AB2">
            <v>4217</v>
          </cell>
        </row>
        <row r="6">
          <cell r="AB6">
            <v>115.25166957247551</v>
          </cell>
        </row>
        <row r="7">
          <cell r="AB7">
            <v>191.73997056745952</v>
          </cell>
        </row>
        <row r="11">
          <cell r="AB11">
            <v>769542.05252625525</v>
          </cell>
        </row>
        <row r="12">
          <cell r="AB12">
            <v>129462.01115743618</v>
          </cell>
        </row>
        <row r="13">
          <cell r="AB13">
            <v>899004.06368369143</v>
          </cell>
        </row>
        <row r="16">
          <cell r="AA16">
            <v>30</v>
          </cell>
          <cell r="AB16">
            <v>939</v>
          </cell>
        </row>
        <row r="17">
          <cell r="AA17">
            <v>453</v>
          </cell>
          <cell r="AB17">
            <v>2121</v>
          </cell>
        </row>
        <row r="18">
          <cell r="AA18">
            <v>630</v>
          </cell>
          <cell r="AB18">
            <v>1157</v>
          </cell>
        </row>
        <row r="21">
          <cell r="AA21">
            <v>123</v>
          </cell>
          <cell r="AB21">
            <v>765</v>
          </cell>
        </row>
        <row r="22">
          <cell r="AA22">
            <v>670</v>
          </cell>
          <cell r="AB22">
            <v>2706</v>
          </cell>
        </row>
        <row r="23">
          <cell r="AA23">
            <v>320</v>
          </cell>
          <cell r="AB23">
            <v>746</v>
          </cell>
        </row>
        <row r="26">
          <cell r="AA26">
            <v>1</v>
          </cell>
          <cell r="AB26">
            <v>314</v>
          </cell>
        </row>
        <row r="27">
          <cell r="AA27">
            <v>90</v>
          </cell>
          <cell r="AB27">
            <v>2067</v>
          </cell>
        </row>
        <row r="28">
          <cell r="AA28">
            <v>1022</v>
          </cell>
          <cell r="AB28">
            <v>1836</v>
          </cell>
        </row>
      </sheetData>
      <sheetData sheetId="2">
        <row r="2">
          <cell r="AA2">
            <v>1038</v>
          </cell>
          <cell r="AB2">
            <v>4292</v>
          </cell>
        </row>
        <row r="6">
          <cell r="AB6">
            <v>114.86005434142956</v>
          </cell>
        </row>
        <row r="7">
          <cell r="AB7">
            <v>193.50383727244289</v>
          </cell>
        </row>
        <row r="11">
          <cell r="AB11">
            <v>775183.83571692265</v>
          </cell>
        </row>
        <row r="12">
          <cell r="AB12">
            <v>130923.06329769471</v>
          </cell>
        </row>
        <row r="13">
          <cell r="AB13">
            <v>906106.89901461732</v>
          </cell>
        </row>
        <row r="16">
          <cell r="AA16">
            <v>38</v>
          </cell>
          <cell r="AB16">
            <v>957</v>
          </cell>
        </row>
        <row r="17">
          <cell r="AA17">
            <v>414</v>
          </cell>
          <cell r="AB17">
            <v>2184</v>
          </cell>
        </row>
        <row r="18">
          <cell r="AA18">
            <v>586</v>
          </cell>
          <cell r="AB18">
            <v>1151</v>
          </cell>
        </row>
        <row r="21">
          <cell r="AA21">
            <v>133</v>
          </cell>
          <cell r="AB21">
            <v>769</v>
          </cell>
        </row>
        <row r="22">
          <cell r="AA22">
            <v>649</v>
          </cell>
          <cell r="AB22">
            <v>2758</v>
          </cell>
        </row>
        <row r="23">
          <cell r="AA23">
            <v>256</v>
          </cell>
          <cell r="AB23">
            <v>765</v>
          </cell>
        </row>
        <row r="26">
          <cell r="AA26">
            <v>0</v>
          </cell>
          <cell r="AB26">
            <v>315</v>
          </cell>
        </row>
        <row r="27">
          <cell r="AA27">
            <v>97</v>
          </cell>
          <cell r="AB27">
            <v>2110</v>
          </cell>
        </row>
        <row r="28">
          <cell r="AA28">
            <v>941</v>
          </cell>
          <cell r="AB28">
            <v>1867</v>
          </cell>
        </row>
      </sheetData>
      <sheetData sheetId="3">
        <row r="2">
          <cell r="AA2">
            <v>1080</v>
          </cell>
          <cell r="AB2">
            <v>4250</v>
          </cell>
        </row>
        <row r="6">
          <cell r="AB6">
            <v>115.04429545283499</v>
          </cell>
        </row>
        <row r="7">
          <cell r="AB7">
            <v>193.63104558838563</v>
          </cell>
        </row>
        <row r="11">
          <cell r="AB11">
            <v>775809.15545612515</v>
          </cell>
        </row>
        <row r="12">
          <cell r="AB12">
            <v>130676.21710908141</v>
          </cell>
        </row>
        <row r="13">
          <cell r="AB13">
            <v>906485.37256520661</v>
          </cell>
        </row>
        <row r="16">
          <cell r="AA16">
            <v>35</v>
          </cell>
          <cell r="AB16">
            <v>979</v>
          </cell>
        </row>
        <row r="17">
          <cell r="AA17">
            <v>433</v>
          </cell>
          <cell r="AB17">
            <v>2088</v>
          </cell>
        </row>
        <row r="18">
          <cell r="AA18">
            <v>612</v>
          </cell>
          <cell r="AB18">
            <v>1183</v>
          </cell>
        </row>
        <row r="21">
          <cell r="AA21">
            <v>123</v>
          </cell>
          <cell r="AB21">
            <v>763</v>
          </cell>
        </row>
        <row r="22">
          <cell r="AA22">
            <v>682</v>
          </cell>
          <cell r="AB22">
            <v>2738</v>
          </cell>
        </row>
        <row r="23">
          <cell r="AA23">
            <v>275</v>
          </cell>
          <cell r="AB23">
            <v>749</v>
          </cell>
        </row>
        <row r="26">
          <cell r="AA26">
            <v>1</v>
          </cell>
          <cell r="AB26">
            <v>308</v>
          </cell>
        </row>
        <row r="27">
          <cell r="AA27">
            <v>105</v>
          </cell>
          <cell r="AB27">
            <v>2005</v>
          </cell>
        </row>
        <row r="28">
          <cell r="AA28">
            <v>974</v>
          </cell>
          <cell r="AB28">
            <v>1937</v>
          </cell>
        </row>
      </sheetData>
      <sheetData sheetId="4">
        <row r="2">
          <cell r="AA2">
            <v>1082</v>
          </cell>
          <cell r="AB2">
            <v>4248</v>
          </cell>
        </row>
        <row r="6">
          <cell r="AB6">
            <v>114.87008790459635</v>
          </cell>
        </row>
        <row r="7">
          <cell r="AB7">
            <v>192.92797052231549</v>
          </cell>
        </row>
        <row r="11">
          <cell r="AB11">
            <v>776957.34179213562</v>
          </cell>
        </row>
        <row r="12">
          <cell r="AB12">
            <v>131131.27395815472</v>
          </cell>
        </row>
        <row r="13">
          <cell r="AB13">
            <v>908088.61575029034</v>
          </cell>
        </row>
        <row r="16">
          <cell r="AA16">
            <v>30</v>
          </cell>
          <cell r="AB16">
            <v>907</v>
          </cell>
        </row>
        <row r="17">
          <cell r="AA17">
            <v>436</v>
          </cell>
          <cell r="AB17">
            <v>2196</v>
          </cell>
        </row>
        <row r="18">
          <cell r="AA18">
            <v>616</v>
          </cell>
          <cell r="AB18">
            <v>1145</v>
          </cell>
        </row>
        <row r="21">
          <cell r="AA21">
            <v>120</v>
          </cell>
          <cell r="AB21">
            <v>762</v>
          </cell>
        </row>
        <row r="22">
          <cell r="AA22">
            <v>674</v>
          </cell>
          <cell r="AB22">
            <v>2731</v>
          </cell>
        </row>
        <row r="23">
          <cell r="AA23">
            <v>288</v>
          </cell>
          <cell r="AB23">
            <v>755</v>
          </cell>
        </row>
        <row r="26">
          <cell r="AA26">
            <v>0</v>
          </cell>
          <cell r="AB26">
            <v>324</v>
          </cell>
        </row>
        <row r="27">
          <cell r="AA27">
            <v>95</v>
          </cell>
          <cell r="AB27">
            <v>2088</v>
          </cell>
        </row>
        <row r="28">
          <cell r="AA28">
            <v>987</v>
          </cell>
          <cell r="AB28">
            <v>1836</v>
          </cell>
        </row>
      </sheetData>
      <sheetData sheetId="5">
        <row r="2">
          <cell r="AA2">
            <v>1089</v>
          </cell>
          <cell r="AB2">
            <v>4241</v>
          </cell>
        </row>
        <row r="6">
          <cell r="AB6">
            <v>115.84193393059995</v>
          </cell>
        </row>
        <row r="7">
          <cell r="AB7">
            <v>194.94937524939962</v>
          </cell>
        </row>
        <row r="11">
          <cell r="AB11">
            <v>777213.54579473811</v>
          </cell>
        </row>
        <row r="12">
          <cell r="AB12">
            <v>131107.03595599096</v>
          </cell>
        </row>
        <row r="13">
          <cell r="AB13">
            <v>908320.58175072912</v>
          </cell>
        </row>
        <row r="16">
          <cell r="AA16">
            <v>37</v>
          </cell>
          <cell r="AB16">
            <v>963</v>
          </cell>
        </row>
        <row r="17">
          <cell r="AA17">
            <v>431</v>
          </cell>
          <cell r="AB17">
            <v>2173</v>
          </cell>
        </row>
        <row r="18">
          <cell r="AA18">
            <v>621</v>
          </cell>
          <cell r="AB18">
            <v>1105</v>
          </cell>
        </row>
        <row r="21">
          <cell r="AA21">
            <v>144</v>
          </cell>
          <cell r="AB21">
            <v>759</v>
          </cell>
        </row>
        <row r="22">
          <cell r="AA22">
            <v>625</v>
          </cell>
          <cell r="AB22">
            <v>2743</v>
          </cell>
        </row>
        <row r="23">
          <cell r="AA23">
            <v>320</v>
          </cell>
          <cell r="AB23">
            <v>739</v>
          </cell>
        </row>
        <row r="26">
          <cell r="AA26">
            <v>1</v>
          </cell>
          <cell r="AB26">
            <v>309</v>
          </cell>
        </row>
        <row r="27">
          <cell r="AA27">
            <v>112</v>
          </cell>
          <cell r="AB27">
            <v>2111</v>
          </cell>
        </row>
        <row r="28">
          <cell r="AA28">
            <v>976</v>
          </cell>
          <cell r="AB28">
            <v>1821</v>
          </cell>
        </row>
      </sheetData>
      <sheetData sheetId="6">
        <row r="2">
          <cell r="AA2">
            <v>1084</v>
          </cell>
          <cell r="AB2">
            <v>4246</v>
          </cell>
        </row>
        <row r="6">
          <cell r="AB6">
            <v>115.04623440156934</v>
          </cell>
        </row>
        <row r="7">
          <cell r="AB7">
            <v>192.8791038712576</v>
          </cell>
        </row>
        <row r="11">
          <cell r="AB11">
            <v>774263.94789276295</v>
          </cell>
        </row>
        <row r="12">
          <cell r="AB12">
            <v>130463.65048178841</v>
          </cell>
        </row>
        <row r="13">
          <cell r="AB13">
            <v>904727.59837455139</v>
          </cell>
        </row>
        <row r="16">
          <cell r="AA16">
            <v>24</v>
          </cell>
          <cell r="AB16">
            <v>979</v>
          </cell>
        </row>
        <row r="17">
          <cell r="AA17">
            <v>454</v>
          </cell>
          <cell r="AB17">
            <v>2112</v>
          </cell>
        </row>
        <row r="18">
          <cell r="AA18">
            <v>606</v>
          </cell>
          <cell r="AB18">
            <v>1155</v>
          </cell>
        </row>
        <row r="21">
          <cell r="AA21">
            <v>128</v>
          </cell>
          <cell r="AB21">
            <v>774</v>
          </cell>
        </row>
        <row r="22">
          <cell r="AA22">
            <v>652</v>
          </cell>
          <cell r="AB22">
            <v>2700</v>
          </cell>
        </row>
        <row r="23">
          <cell r="AA23">
            <v>304</v>
          </cell>
          <cell r="AB23">
            <v>772</v>
          </cell>
        </row>
        <row r="26">
          <cell r="AA26">
            <v>0</v>
          </cell>
          <cell r="AB26">
            <v>305</v>
          </cell>
        </row>
        <row r="27">
          <cell r="AA27">
            <v>107</v>
          </cell>
          <cell r="AB27">
            <v>2097</v>
          </cell>
        </row>
        <row r="28">
          <cell r="AA28">
            <v>977</v>
          </cell>
          <cell r="AB28">
            <v>1844</v>
          </cell>
        </row>
      </sheetData>
      <sheetData sheetId="7">
        <row r="2">
          <cell r="AA2">
            <v>1091</v>
          </cell>
          <cell r="AB2">
            <v>4239</v>
          </cell>
        </row>
        <row r="6">
          <cell r="AB6">
            <v>115.40580967597651</v>
          </cell>
        </row>
        <row r="7">
          <cell r="AB7">
            <v>193.10622124742108</v>
          </cell>
        </row>
        <row r="11">
          <cell r="AB11">
            <v>773660.08928505552</v>
          </cell>
        </row>
        <row r="12">
          <cell r="AB12">
            <v>130481.92237978918</v>
          </cell>
        </row>
        <row r="13">
          <cell r="AB13">
            <v>904142.0116648447</v>
          </cell>
        </row>
        <row r="16">
          <cell r="AA16">
            <v>31</v>
          </cell>
          <cell r="AB16">
            <v>1035</v>
          </cell>
        </row>
        <row r="17">
          <cell r="AA17">
            <v>425</v>
          </cell>
          <cell r="AB17">
            <v>2186</v>
          </cell>
        </row>
        <row r="18">
          <cell r="AA18">
            <v>635</v>
          </cell>
          <cell r="AB18">
            <v>1018</v>
          </cell>
        </row>
        <row r="21">
          <cell r="AA21">
            <v>132</v>
          </cell>
          <cell r="AB21">
            <v>712</v>
          </cell>
        </row>
        <row r="22">
          <cell r="AA22">
            <v>666</v>
          </cell>
          <cell r="AB22">
            <v>2765</v>
          </cell>
        </row>
        <row r="23">
          <cell r="AA23">
            <v>293</v>
          </cell>
          <cell r="AB23">
            <v>762</v>
          </cell>
        </row>
        <row r="26">
          <cell r="AA26">
            <v>2</v>
          </cell>
          <cell r="AB26">
            <v>317</v>
          </cell>
        </row>
        <row r="27">
          <cell r="AA27">
            <v>118</v>
          </cell>
          <cell r="AB27">
            <v>2060</v>
          </cell>
        </row>
        <row r="28">
          <cell r="AA28">
            <v>971</v>
          </cell>
          <cell r="AB28">
            <v>1862</v>
          </cell>
        </row>
      </sheetData>
      <sheetData sheetId="8">
        <row r="2">
          <cell r="AA2">
            <v>1057</v>
          </cell>
          <cell r="AB2">
            <v>4273</v>
          </cell>
        </row>
        <row r="6">
          <cell r="AB6">
            <v>114.82316932149389</v>
          </cell>
        </row>
        <row r="7">
          <cell r="AB7">
            <v>194.04943522749835</v>
          </cell>
        </row>
        <row r="11">
          <cell r="AB11">
            <v>774184.87493890373</v>
          </cell>
        </row>
        <row r="12">
          <cell r="AB12">
            <v>130983.42954957238</v>
          </cell>
        </row>
        <row r="13">
          <cell r="AB13">
            <v>905168.30448847613</v>
          </cell>
        </row>
        <row r="16">
          <cell r="AA16">
            <v>33</v>
          </cell>
          <cell r="AB16">
            <v>1024</v>
          </cell>
        </row>
        <row r="17">
          <cell r="AA17">
            <v>424</v>
          </cell>
          <cell r="AB17">
            <v>2100</v>
          </cell>
        </row>
        <row r="18">
          <cell r="AA18">
            <v>600</v>
          </cell>
          <cell r="AB18">
            <v>1149</v>
          </cell>
        </row>
        <row r="21">
          <cell r="AA21">
            <v>128</v>
          </cell>
          <cell r="AB21">
            <v>803</v>
          </cell>
        </row>
        <row r="22">
          <cell r="AA22">
            <v>638</v>
          </cell>
          <cell r="AB22">
            <v>2773</v>
          </cell>
        </row>
        <row r="23">
          <cell r="AA23">
            <v>291</v>
          </cell>
          <cell r="AB23">
            <v>697</v>
          </cell>
        </row>
        <row r="26">
          <cell r="AA26">
            <v>1</v>
          </cell>
          <cell r="AB26">
            <v>328</v>
          </cell>
        </row>
        <row r="27">
          <cell r="AA27">
            <v>99</v>
          </cell>
          <cell r="AB27">
            <v>2060</v>
          </cell>
        </row>
        <row r="28">
          <cell r="AA28">
            <v>957</v>
          </cell>
          <cell r="AB28">
            <v>1885</v>
          </cell>
        </row>
      </sheetData>
      <sheetData sheetId="9">
        <row r="2">
          <cell r="AA2">
            <v>1060</v>
          </cell>
          <cell r="AB2">
            <v>4270</v>
          </cell>
        </row>
        <row r="6">
          <cell r="AB6">
            <v>114.38615940730749</v>
          </cell>
        </row>
        <row r="7">
          <cell r="AB7">
            <v>190.29020329325559</v>
          </cell>
        </row>
        <row r="11">
          <cell r="AB11">
            <v>764316.77540152613</v>
          </cell>
        </row>
        <row r="12">
          <cell r="AB12">
            <v>128770.84927293916</v>
          </cell>
        </row>
        <row r="13">
          <cell r="AB13">
            <v>893087.62467446527</v>
          </cell>
        </row>
        <row r="16">
          <cell r="AA16">
            <v>30</v>
          </cell>
          <cell r="AB16">
            <v>978</v>
          </cell>
        </row>
        <row r="17">
          <cell r="AA17">
            <v>435</v>
          </cell>
          <cell r="AB17">
            <v>2160</v>
          </cell>
        </row>
        <row r="18">
          <cell r="AA18">
            <v>595</v>
          </cell>
          <cell r="AB18">
            <v>1132</v>
          </cell>
        </row>
        <row r="21">
          <cell r="AA21">
            <v>113</v>
          </cell>
          <cell r="AB21">
            <v>713</v>
          </cell>
        </row>
        <row r="22">
          <cell r="AA22">
            <v>668</v>
          </cell>
          <cell r="AB22">
            <v>2779</v>
          </cell>
        </row>
        <row r="23">
          <cell r="AA23">
            <v>279</v>
          </cell>
          <cell r="AB23">
            <v>778</v>
          </cell>
        </row>
        <row r="26">
          <cell r="AA26">
            <v>0</v>
          </cell>
          <cell r="AB26">
            <v>319</v>
          </cell>
        </row>
        <row r="27">
          <cell r="AA27">
            <v>107</v>
          </cell>
          <cell r="AB27">
            <v>2105</v>
          </cell>
        </row>
        <row r="28">
          <cell r="AA28">
            <v>953</v>
          </cell>
          <cell r="AB28">
            <v>1846</v>
          </cell>
        </row>
      </sheetData>
      <sheetData sheetId="10">
        <row r="2">
          <cell r="AA2">
            <v>1083</v>
          </cell>
          <cell r="AB2">
            <v>4247</v>
          </cell>
        </row>
        <row r="6">
          <cell r="AB6">
            <v>114.8766677514713</v>
          </cell>
        </row>
        <row r="7">
          <cell r="AB7">
            <v>192.2286987809934</v>
          </cell>
        </row>
        <row r="11">
          <cell r="AB11">
            <v>770607.86026463402</v>
          </cell>
        </row>
        <row r="12">
          <cell r="AB12">
            <v>130297.44557179828</v>
          </cell>
        </row>
        <row r="13">
          <cell r="AB13">
            <v>900905.30583643226</v>
          </cell>
        </row>
        <row r="16">
          <cell r="AA16">
            <v>43</v>
          </cell>
          <cell r="AB16">
            <v>973</v>
          </cell>
        </row>
        <row r="17">
          <cell r="AA17">
            <v>424</v>
          </cell>
          <cell r="AB17">
            <v>2170</v>
          </cell>
        </row>
        <row r="18">
          <cell r="AA18">
            <v>616</v>
          </cell>
          <cell r="AB18">
            <v>1104</v>
          </cell>
        </row>
        <row r="21">
          <cell r="AA21">
            <v>135</v>
          </cell>
          <cell r="AB21">
            <v>803</v>
          </cell>
        </row>
        <row r="22">
          <cell r="AA22">
            <v>674</v>
          </cell>
          <cell r="AB22">
            <v>2728</v>
          </cell>
        </row>
        <row r="23">
          <cell r="AA23">
            <v>274</v>
          </cell>
          <cell r="AB23">
            <v>716</v>
          </cell>
        </row>
        <row r="26">
          <cell r="AA26">
            <v>0</v>
          </cell>
          <cell r="AB26">
            <v>295</v>
          </cell>
        </row>
        <row r="27">
          <cell r="AA27">
            <v>103</v>
          </cell>
          <cell r="AB27">
            <v>2087</v>
          </cell>
        </row>
        <row r="28">
          <cell r="AA28">
            <v>980</v>
          </cell>
          <cell r="AB28">
            <v>1865</v>
          </cell>
        </row>
      </sheetData>
      <sheetData sheetId="11">
        <row r="2">
          <cell r="AA2">
            <v>1026</v>
          </cell>
          <cell r="AB2">
            <v>4304</v>
          </cell>
        </row>
        <row r="6">
          <cell r="AB6">
            <v>114.54528781455797</v>
          </cell>
        </row>
        <row r="7">
          <cell r="AB7">
            <v>193.17469484495427</v>
          </cell>
        </row>
        <row r="11">
          <cell r="AB11">
            <v>771547.56946648762</v>
          </cell>
        </row>
        <row r="12">
          <cell r="AB12">
            <v>130410.21534735494</v>
          </cell>
        </row>
        <row r="13">
          <cell r="AB13">
            <v>901957.7848138425</v>
          </cell>
        </row>
        <row r="16">
          <cell r="AA16">
            <v>36</v>
          </cell>
          <cell r="AB16">
            <v>961</v>
          </cell>
        </row>
        <row r="17">
          <cell r="AA17">
            <v>429</v>
          </cell>
          <cell r="AB17">
            <v>2202</v>
          </cell>
        </row>
        <row r="18">
          <cell r="AA18">
            <v>561</v>
          </cell>
          <cell r="AB18">
            <v>1141</v>
          </cell>
        </row>
        <row r="21">
          <cell r="AA21">
            <v>115</v>
          </cell>
          <cell r="AB21">
            <v>750</v>
          </cell>
        </row>
        <row r="22">
          <cell r="AA22">
            <v>645</v>
          </cell>
          <cell r="AB22">
            <v>2827</v>
          </cell>
        </row>
        <row r="23">
          <cell r="AA23">
            <v>266</v>
          </cell>
          <cell r="AB23">
            <v>727</v>
          </cell>
        </row>
        <row r="26">
          <cell r="AA26">
            <v>0</v>
          </cell>
          <cell r="AB26">
            <v>354</v>
          </cell>
        </row>
        <row r="27">
          <cell r="AA27">
            <v>96</v>
          </cell>
          <cell r="AB27">
            <v>2102</v>
          </cell>
        </row>
        <row r="28">
          <cell r="AA28">
            <v>930</v>
          </cell>
          <cell r="AB28">
            <v>1848</v>
          </cell>
        </row>
      </sheetData>
      <sheetData sheetId="12">
        <row r="2">
          <cell r="AA2">
            <v>1039</v>
          </cell>
          <cell r="AB2">
            <v>4291</v>
          </cell>
        </row>
        <row r="6">
          <cell r="AB6">
            <v>114.89220607368658</v>
          </cell>
        </row>
        <row r="7">
          <cell r="AB7">
            <v>193.65535686962281</v>
          </cell>
        </row>
        <row r="11">
          <cell r="AB11">
            <v>772332.2814127598</v>
          </cell>
        </row>
        <row r="12">
          <cell r="AB12">
            <v>129993.0840361172</v>
          </cell>
        </row>
        <row r="13">
          <cell r="AB13">
            <v>902325.36544887698</v>
          </cell>
        </row>
        <row r="16">
          <cell r="AA16">
            <v>41</v>
          </cell>
          <cell r="AB16">
            <v>1020</v>
          </cell>
        </row>
        <row r="17">
          <cell r="AA17">
            <v>412</v>
          </cell>
          <cell r="AB17">
            <v>2144</v>
          </cell>
        </row>
        <row r="18">
          <cell r="AA18">
            <v>586</v>
          </cell>
          <cell r="AB18">
            <v>1127</v>
          </cell>
        </row>
        <row r="21">
          <cell r="AA21">
            <v>150</v>
          </cell>
          <cell r="AB21">
            <v>736</v>
          </cell>
        </row>
        <row r="22">
          <cell r="AA22">
            <v>602</v>
          </cell>
          <cell r="AB22">
            <v>2823</v>
          </cell>
        </row>
        <row r="23">
          <cell r="AA23">
            <v>287</v>
          </cell>
          <cell r="AB23">
            <v>732</v>
          </cell>
        </row>
        <row r="26">
          <cell r="AA26">
            <v>2</v>
          </cell>
          <cell r="AB26">
            <v>319</v>
          </cell>
        </row>
        <row r="27">
          <cell r="AA27">
            <v>94</v>
          </cell>
          <cell r="AB27">
            <v>2069</v>
          </cell>
        </row>
        <row r="28">
          <cell r="AA28">
            <v>943</v>
          </cell>
          <cell r="AB28">
            <v>1903</v>
          </cell>
        </row>
      </sheetData>
      <sheetData sheetId="13">
        <row r="2">
          <cell r="AA2">
            <v>1051</v>
          </cell>
          <cell r="AB2">
            <v>4279</v>
          </cell>
        </row>
        <row r="6">
          <cell r="AB6">
            <v>114.81187033695237</v>
          </cell>
        </row>
        <row r="7">
          <cell r="AB7">
            <v>193.9253833396773</v>
          </cell>
        </row>
        <row r="11">
          <cell r="AB11">
            <v>770799.80717188644</v>
          </cell>
        </row>
        <row r="12">
          <cell r="AB12">
            <v>130089.40036178232</v>
          </cell>
        </row>
        <row r="13">
          <cell r="AB13">
            <v>900889.20753366873</v>
          </cell>
        </row>
        <row r="16">
          <cell r="AA16">
            <v>37</v>
          </cell>
          <cell r="AB16">
            <v>1012</v>
          </cell>
        </row>
        <row r="17">
          <cell r="AA17">
            <v>411</v>
          </cell>
          <cell r="AB17">
            <v>2148</v>
          </cell>
        </row>
        <row r="18">
          <cell r="AA18">
            <v>603</v>
          </cell>
          <cell r="AB18">
            <v>1119</v>
          </cell>
        </row>
        <row r="21">
          <cell r="AA21">
            <v>116</v>
          </cell>
          <cell r="AB21">
            <v>773</v>
          </cell>
        </row>
        <row r="22">
          <cell r="AA22">
            <v>644</v>
          </cell>
          <cell r="AB22">
            <v>2825</v>
          </cell>
        </row>
        <row r="23">
          <cell r="AA23">
            <v>291</v>
          </cell>
          <cell r="AB23">
            <v>681</v>
          </cell>
        </row>
        <row r="26">
          <cell r="AA26">
            <v>0</v>
          </cell>
          <cell r="AB26">
            <v>345</v>
          </cell>
        </row>
        <row r="27">
          <cell r="AA27">
            <v>97</v>
          </cell>
          <cell r="AB27">
            <v>2066</v>
          </cell>
        </row>
        <row r="28">
          <cell r="AA28">
            <v>954</v>
          </cell>
          <cell r="AB28">
            <v>1868</v>
          </cell>
        </row>
      </sheetData>
      <sheetData sheetId="14">
        <row r="2">
          <cell r="AA2">
            <v>1041</v>
          </cell>
          <cell r="AB2">
            <v>4289</v>
          </cell>
        </row>
        <row r="6">
          <cell r="AB6">
            <v>114.41290323144604</v>
          </cell>
        </row>
        <row r="7">
          <cell r="AB7">
            <v>193.08196294440802</v>
          </cell>
        </row>
        <row r="11">
          <cell r="AB11">
            <v>772763.3745253057</v>
          </cell>
        </row>
        <row r="12">
          <cell r="AB12">
            <v>130580.38636835586</v>
          </cell>
        </row>
        <row r="13">
          <cell r="AB13">
            <v>903343.76089366153</v>
          </cell>
        </row>
        <row r="16">
          <cell r="AA16">
            <v>28</v>
          </cell>
          <cell r="AB16">
            <v>997</v>
          </cell>
        </row>
        <row r="17">
          <cell r="AA17">
            <v>417</v>
          </cell>
          <cell r="AB17">
            <v>2185</v>
          </cell>
        </row>
        <row r="18">
          <cell r="AA18">
            <v>596</v>
          </cell>
          <cell r="AB18">
            <v>1107</v>
          </cell>
        </row>
        <row r="21">
          <cell r="AA21">
            <v>127</v>
          </cell>
          <cell r="AB21">
            <v>795</v>
          </cell>
        </row>
        <row r="22">
          <cell r="AA22">
            <v>614</v>
          </cell>
          <cell r="AB22">
            <v>2746</v>
          </cell>
        </row>
        <row r="23">
          <cell r="AA23">
            <v>300</v>
          </cell>
          <cell r="AB23">
            <v>748</v>
          </cell>
        </row>
        <row r="26">
          <cell r="AA26">
            <v>0</v>
          </cell>
          <cell r="AB26">
            <v>318</v>
          </cell>
        </row>
        <row r="27">
          <cell r="AA27">
            <v>107</v>
          </cell>
          <cell r="AB27">
            <v>2087</v>
          </cell>
        </row>
        <row r="28">
          <cell r="AA28">
            <v>934</v>
          </cell>
          <cell r="AB28">
            <v>1884</v>
          </cell>
        </row>
      </sheetData>
      <sheetData sheetId="15">
        <row r="2">
          <cell r="AA2">
            <v>1079</v>
          </cell>
          <cell r="AB2">
            <v>4251</v>
          </cell>
        </row>
        <row r="6">
          <cell r="AB6">
            <v>114.7873019835833</v>
          </cell>
        </row>
        <row r="7">
          <cell r="AB7">
            <v>191.60911874647627</v>
          </cell>
        </row>
        <row r="11">
          <cell r="AB11">
            <v>771214.99408443156</v>
          </cell>
        </row>
        <row r="12">
          <cell r="AB12">
            <v>129939.42369040297</v>
          </cell>
        </row>
        <row r="13">
          <cell r="AB13">
            <v>901154.41777483455</v>
          </cell>
        </row>
        <row r="16">
          <cell r="AA16">
            <v>38</v>
          </cell>
          <cell r="AB16">
            <v>969</v>
          </cell>
        </row>
        <row r="17">
          <cell r="AA17">
            <v>438</v>
          </cell>
          <cell r="AB17">
            <v>2150</v>
          </cell>
        </row>
        <row r="18">
          <cell r="AA18">
            <v>603</v>
          </cell>
          <cell r="AB18">
            <v>1132</v>
          </cell>
        </row>
        <row r="21">
          <cell r="AA21">
            <v>133</v>
          </cell>
          <cell r="AB21">
            <v>737</v>
          </cell>
        </row>
        <row r="22">
          <cell r="AA22">
            <v>666</v>
          </cell>
          <cell r="AB22">
            <v>2734</v>
          </cell>
        </row>
        <row r="23">
          <cell r="AA23">
            <v>280</v>
          </cell>
          <cell r="AB23">
            <v>780</v>
          </cell>
        </row>
        <row r="26">
          <cell r="AA26">
            <v>0</v>
          </cell>
          <cell r="AB26">
            <v>344</v>
          </cell>
        </row>
        <row r="27">
          <cell r="AA27">
            <v>107</v>
          </cell>
          <cell r="AB27">
            <v>2079</v>
          </cell>
        </row>
        <row r="28">
          <cell r="AA28">
            <v>972</v>
          </cell>
          <cell r="AB28">
            <v>1828</v>
          </cell>
        </row>
      </sheetData>
      <sheetData sheetId="16">
        <row r="2">
          <cell r="AA2">
            <v>1087</v>
          </cell>
          <cell r="AB2">
            <v>4243</v>
          </cell>
        </row>
        <row r="6">
          <cell r="AB6">
            <v>114.96184513413694</v>
          </cell>
        </row>
        <row r="7">
          <cell r="AB7">
            <v>191.55938432495392</v>
          </cell>
        </row>
        <row r="11">
          <cell r="AB11">
            <v>768341.84989328822</v>
          </cell>
        </row>
        <row r="12">
          <cell r="AB12">
            <v>129476.45710813753</v>
          </cell>
        </row>
        <row r="13">
          <cell r="AB13">
            <v>897818.30700142577</v>
          </cell>
        </row>
        <row r="16">
          <cell r="AA16">
            <v>33</v>
          </cell>
          <cell r="AB16">
            <v>976</v>
          </cell>
        </row>
        <row r="17">
          <cell r="AA17">
            <v>413</v>
          </cell>
          <cell r="AB17">
            <v>2106</v>
          </cell>
        </row>
        <row r="18">
          <cell r="AA18">
            <v>641</v>
          </cell>
          <cell r="AB18">
            <v>1161</v>
          </cell>
        </row>
        <row r="21">
          <cell r="AA21">
            <v>133</v>
          </cell>
          <cell r="AB21">
            <v>770</v>
          </cell>
        </row>
        <row r="22">
          <cell r="AA22">
            <v>679</v>
          </cell>
          <cell r="AB22">
            <v>2746</v>
          </cell>
        </row>
        <row r="23">
          <cell r="AA23">
            <v>275</v>
          </cell>
          <cell r="AB23">
            <v>727</v>
          </cell>
        </row>
        <row r="26">
          <cell r="AA26">
            <v>1</v>
          </cell>
          <cell r="AB26">
            <v>325</v>
          </cell>
        </row>
        <row r="27">
          <cell r="AA27">
            <v>86</v>
          </cell>
          <cell r="AB27">
            <v>2073</v>
          </cell>
        </row>
        <row r="28">
          <cell r="AA28">
            <v>1000</v>
          </cell>
          <cell r="AB28">
            <v>1845</v>
          </cell>
        </row>
      </sheetData>
      <sheetData sheetId="17">
        <row r="2">
          <cell r="AA2">
            <v>1088</v>
          </cell>
          <cell r="AB2">
            <v>4242</v>
          </cell>
        </row>
        <row r="6">
          <cell r="AB6">
            <v>114.50487061812731</v>
          </cell>
        </row>
        <row r="7">
          <cell r="AB7">
            <v>193.39762544305205</v>
          </cell>
        </row>
        <row r="11">
          <cell r="AB11">
            <v>772935.73773912096</v>
          </cell>
        </row>
        <row r="12">
          <cell r="AB12">
            <v>130445.84708427968</v>
          </cell>
        </row>
        <row r="13">
          <cell r="AB13">
            <v>903381.5848234006</v>
          </cell>
        </row>
        <row r="16">
          <cell r="AA16">
            <v>34</v>
          </cell>
          <cell r="AB16">
            <v>972</v>
          </cell>
        </row>
        <row r="17">
          <cell r="AA17">
            <v>434</v>
          </cell>
          <cell r="AB17">
            <v>2138</v>
          </cell>
        </row>
        <row r="18">
          <cell r="AA18">
            <v>620</v>
          </cell>
          <cell r="AB18">
            <v>1132</v>
          </cell>
        </row>
        <row r="21">
          <cell r="AA21">
            <v>156</v>
          </cell>
          <cell r="AB21">
            <v>791</v>
          </cell>
        </row>
        <row r="22">
          <cell r="AA22">
            <v>633</v>
          </cell>
          <cell r="AB22">
            <v>2681</v>
          </cell>
        </row>
        <row r="23">
          <cell r="AA23">
            <v>299</v>
          </cell>
          <cell r="AB23">
            <v>770</v>
          </cell>
        </row>
        <row r="26">
          <cell r="AA26">
            <v>1</v>
          </cell>
          <cell r="AB26">
            <v>300</v>
          </cell>
        </row>
        <row r="27">
          <cell r="AA27">
            <v>118</v>
          </cell>
          <cell r="AB27">
            <v>2055</v>
          </cell>
        </row>
        <row r="28">
          <cell r="AA28">
            <v>969</v>
          </cell>
          <cell r="AB28">
            <v>1887</v>
          </cell>
        </row>
      </sheetData>
      <sheetData sheetId="18">
        <row r="2">
          <cell r="AA2">
            <v>1019</v>
          </cell>
          <cell r="AB2">
            <v>4311</v>
          </cell>
        </row>
        <row r="6">
          <cell r="AB6">
            <v>114.78855511736138</v>
          </cell>
        </row>
        <row r="7">
          <cell r="AB7">
            <v>193.75654855853188</v>
          </cell>
        </row>
        <row r="11">
          <cell r="AB11">
            <v>778205.81581388519</v>
          </cell>
        </row>
        <row r="12">
          <cell r="AB12">
            <v>131195.05515230953</v>
          </cell>
        </row>
        <row r="13">
          <cell r="AB13">
            <v>909400.87096619466</v>
          </cell>
        </row>
        <row r="16">
          <cell r="AA16">
            <v>33</v>
          </cell>
          <cell r="AB16">
            <v>927</v>
          </cell>
        </row>
        <row r="17">
          <cell r="AA17">
            <v>402</v>
          </cell>
          <cell r="AB17">
            <v>2215</v>
          </cell>
        </row>
        <row r="18">
          <cell r="AA18">
            <v>584</v>
          </cell>
          <cell r="AB18">
            <v>1169</v>
          </cell>
        </row>
        <row r="21">
          <cell r="AA21">
            <v>139</v>
          </cell>
          <cell r="AB21">
            <v>726</v>
          </cell>
        </row>
        <row r="22">
          <cell r="AA22">
            <v>590</v>
          </cell>
          <cell r="AB22">
            <v>2827</v>
          </cell>
        </row>
        <row r="23">
          <cell r="AA23">
            <v>290</v>
          </cell>
          <cell r="AB23">
            <v>758</v>
          </cell>
        </row>
        <row r="26">
          <cell r="AA26">
            <v>0</v>
          </cell>
          <cell r="AB26">
            <v>315</v>
          </cell>
        </row>
        <row r="27">
          <cell r="AA27">
            <v>110</v>
          </cell>
          <cell r="AB27">
            <v>2147</v>
          </cell>
        </row>
        <row r="28">
          <cell r="AA28">
            <v>909</v>
          </cell>
          <cell r="AB28">
            <v>1849</v>
          </cell>
        </row>
      </sheetData>
      <sheetData sheetId="19">
        <row r="2">
          <cell r="AA2">
            <v>1040</v>
          </cell>
          <cell r="AB2">
            <v>4290</v>
          </cell>
        </row>
        <row r="6">
          <cell r="AB6">
            <v>114.5632790346685</v>
          </cell>
        </row>
        <row r="7">
          <cell r="AB7">
            <v>192.81503511917271</v>
          </cell>
        </row>
        <row r="11">
          <cell r="AB11">
            <v>770729.93221420795</v>
          </cell>
        </row>
        <row r="12">
          <cell r="AB12">
            <v>130160.73310833258</v>
          </cell>
        </row>
        <row r="13">
          <cell r="AB13">
            <v>900890.66532254056</v>
          </cell>
        </row>
        <row r="16">
          <cell r="AA16">
            <v>39</v>
          </cell>
          <cell r="AB16">
            <v>1008</v>
          </cell>
        </row>
        <row r="17">
          <cell r="AA17">
            <v>408</v>
          </cell>
          <cell r="AB17">
            <v>2138</v>
          </cell>
        </row>
        <row r="18">
          <cell r="AA18">
            <v>593</v>
          </cell>
          <cell r="AB18">
            <v>1144</v>
          </cell>
        </row>
        <row r="21">
          <cell r="AA21">
            <v>127</v>
          </cell>
          <cell r="AB21">
            <v>781</v>
          </cell>
        </row>
        <row r="22">
          <cell r="AA22">
            <v>632</v>
          </cell>
          <cell r="AB22">
            <v>2735</v>
          </cell>
        </row>
        <row r="23">
          <cell r="AA23">
            <v>281</v>
          </cell>
          <cell r="AB23">
            <v>774</v>
          </cell>
        </row>
        <row r="26">
          <cell r="AA26">
            <v>0</v>
          </cell>
          <cell r="AB26">
            <v>346</v>
          </cell>
        </row>
        <row r="27">
          <cell r="AA27">
            <v>101</v>
          </cell>
          <cell r="AB27">
            <v>2028</v>
          </cell>
        </row>
        <row r="28">
          <cell r="AA28">
            <v>939</v>
          </cell>
          <cell r="AB28">
            <v>1916</v>
          </cell>
        </row>
      </sheetData>
      <sheetData sheetId="20">
        <row r="2">
          <cell r="AA2">
            <v>1082</v>
          </cell>
          <cell r="AB2">
            <v>4248</v>
          </cell>
        </row>
        <row r="6">
          <cell r="AB6">
            <v>114.96897633320835</v>
          </cell>
        </row>
        <row r="7">
          <cell r="AB7">
            <v>193.89750531284554</v>
          </cell>
        </row>
        <row r="11">
          <cell r="AB11">
            <v>777675.94633013767</v>
          </cell>
        </row>
        <row r="12">
          <cell r="AB12">
            <v>131177.55998595714</v>
          </cell>
        </row>
        <row r="13">
          <cell r="AB13">
            <v>908853.50631609478</v>
          </cell>
        </row>
        <row r="16">
          <cell r="AA16">
            <v>48</v>
          </cell>
          <cell r="AB16">
            <v>1011</v>
          </cell>
        </row>
        <row r="17">
          <cell r="AA17">
            <v>424</v>
          </cell>
          <cell r="AB17">
            <v>2116</v>
          </cell>
        </row>
        <row r="18">
          <cell r="AA18">
            <v>610</v>
          </cell>
          <cell r="AB18">
            <v>1121</v>
          </cell>
        </row>
        <row r="21">
          <cell r="AA21">
            <v>133</v>
          </cell>
          <cell r="AB21">
            <v>782</v>
          </cell>
        </row>
        <row r="22">
          <cell r="AA22">
            <v>665</v>
          </cell>
          <cell r="AB22">
            <v>2690</v>
          </cell>
        </row>
        <row r="23">
          <cell r="AA23">
            <v>284</v>
          </cell>
          <cell r="AB23">
            <v>776</v>
          </cell>
        </row>
        <row r="26">
          <cell r="AA26">
            <v>1</v>
          </cell>
          <cell r="AB26">
            <v>303</v>
          </cell>
        </row>
        <row r="27">
          <cell r="AA27">
            <v>98</v>
          </cell>
          <cell r="AB27">
            <v>2028</v>
          </cell>
        </row>
        <row r="28">
          <cell r="AA28">
            <v>983</v>
          </cell>
          <cell r="AB28">
            <v>1917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al Choice"/>
      <sheetName val="Price &amp; Time"/>
      <sheetName val="Emissions"/>
      <sheetName val="Distribution of Emissions"/>
      <sheetName val="Age"/>
      <sheetName val="Age groups"/>
      <sheetName val="Age all"/>
      <sheetName val="Income"/>
      <sheetName val="Income groups"/>
      <sheetName val="Env. Aware"/>
      <sheetName val="Env. Aware Groups"/>
    </sheetNames>
    <sheetDataSet>
      <sheetData sheetId="0">
        <row r="4">
          <cell r="M4" t="str">
            <v>Reference situation</v>
          </cell>
          <cell r="N4" t="str">
            <v>ct emissions</v>
          </cell>
          <cell r="O4" t="str">
            <v>ct fuel 67</v>
          </cell>
          <cell r="P4" t="str">
            <v>ct fuel 131</v>
          </cell>
          <cell r="Q4" t="str">
            <v>ct fuel 198</v>
          </cell>
          <cell r="R4" t="str">
            <v>ct flat ticket</v>
          </cell>
          <cell r="S4" t="str">
            <v>ct distance ticket</v>
          </cell>
        </row>
        <row r="5">
          <cell r="L5" t="str">
            <v>Average train trips</v>
          </cell>
          <cell r="M5">
            <v>827.7</v>
          </cell>
          <cell r="N5">
            <v>912</v>
          </cell>
          <cell r="O5">
            <v>947.2</v>
          </cell>
          <cell r="P5">
            <v>1094.0999999999999</v>
          </cell>
          <cell r="Q5">
            <v>1206.0999999999999</v>
          </cell>
          <cell r="R5">
            <v>1026.0999999999999</v>
          </cell>
          <cell r="S5">
            <v>1077.7</v>
          </cell>
        </row>
        <row r="6">
          <cell r="M6">
            <v>0</v>
          </cell>
          <cell r="N6">
            <v>0.1018</v>
          </cell>
          <cell r="O6">
            <v>0.1444</v>
          </cell>
          <cell r="P6">
            <v>0.32190000000000002</v>
          </cell>
          <cell r="Q6">
            <v>0.4572</v>
          </cell>
          <cell r="R6">
            <v>0.2397</v>
          </cell>
          <cell r="S6">
            <v>0.30204180258547786</v>
          </cell>
        </row>
        <row r="8">
          <cell r="L8" t="str">
            <v>Average air trips</v>
          </cell>
          <cell r="M8">
            <v>4502.3</v>
          </cell>
          <cell r="N8">
            <v>4418</v>
          </cell>
          <cell r="O8">
            <v>4382.8</v>
          </cell>
          <cell r="P8">
            <v>4235.8999999999996</v>
          </cell>
          <cell r="Q8">
            <v>4123.8999999999996</v>
          </cell>
          <cell r="R8">
            <v>4303.8999999999996</v>
          </cell>
          <cell r="S8">
            <v>4252.3</v>
          </cell>
        </row>
        <row r="9">
          <cell r="M9">
            <v>0</v>
          </cell>
          <cell r="N9">
            <v>-1.8700000000000001E-2</v>
          </cell>
          <cell r="O9">
            <v>-2.6499999999999999E-2</v>
          </cell>
          <cell r="P9">
            <v>-5.9200000000000003E-2</v>
          </cell>
          <cell r="Q9">
            <v>-8.4000000000000005E-2</v>
          </cell>
          <cell r="R9">
            <v>-4.41E-2</v>
          </cell>
          <cell r="S9">
            <v>-5.5500000000000001E-2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10T13:13:25.17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0 23373,'4'0'0,"0"0"0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1A0-B6F2-CA4C-8295-AE6EEE5B9004}">
  <dimension ref="A1:S54"/>
  <sheetViews>
    <sheetView topLeftCell="I7" zoomScale="75" workbookViewId="0">
      <selection activeCell="L41" sqref="L41"/>
    </sheetView>
  </sheetViews>
  <sheetFormatPr baseColWidth="10" defaultRowHeight="16" x14ac:dyDescent="0.2"/>
  <cols>
    <col min="1" max="1" width="18" customWidth="1"/>
    <col min="2" max="2" width="19.83203125" customWidth="1"/>
    <col min="3" max="8" width="12.1640625" bestFit="1" customWidth="1"/>
    <col min="12" max="12" width="16.6640625" bestFit="1" customWidth="1"/>
    <col min="13" max="13" width="16.5" bestFit="1" customWidth="1"/>
    <col min="14" max="14" width="11.1640625" bestFit="1" customWidth="1"/>
    <col min="15" max="18" width="12.1640625" bestFit="1" customWidth="1"/>
    <col min="19" max="19" width="14.33203125" bestFit="1" customWidth="1"/>
  </cols>
  <sheetData>
    <row r="1" spans="1:19" x14ac:dyDescent="0.2">
      <c r="A1" s="6" t="s">
        <v>59</v>
      </c>
    </row>
    <row r="2" spans="1:19" x14ac:dyDescent="0.2">
      <c r="A2" s="6"/>
    </row>
    <row r="3" spans="1:19" x14ac:dyDescent="0.2">
      <c r="A3" s="6" t="s">
        <v>56</v>
      </c>
      <c r="L3" t="s">
        <v>60</v>
      </c>
    </row>
    <row r="4" spans="1:19" x14ac:dyDescent="0.2">
      <c r="B4" s="3" t="s">
        <v>14</v>
      </c>
      <c r="C4" s="3" t="s">
        <v>13</v>
      </c>
      <c r="D4" s="3" t="s">
        <v>12</v>
      </c>
      <c r="E4" s="3" t="s">
        <v>11</v>
      </c>
      <c r="F4" s="3" t="s">
        <v>10</v>
      </c>
      <c r="G4" s="3" t="s">
        <v>9</v>
      </c>
      <c r="H4" s="3" t="s">
        <v>8</v>
      </c>
      <c r="L4" s="3"/>
      <c r="M4" s="3" t="s">
        <v>14</v>
      </c>
      <c r="N4" s="3" t="s">
        <v>13</v>
      </c>
      <c r="O4" s="3" t="s">
        <v>12</v>
      </c>
      <c r="P4" s="3" t="s">
        <v>11</v>
      </c>
      <c r="Q4" s="3" t="s">
        <v>10</v>
      </c>
      <c r="R4" s="3" t="s">
        <v>9</v>
      </c>
      <c r="S4" s="3" t="s">
        <v>8</v>
      </c>
    </row>
    <row r="5" spans="1:19" x14ac:dyDescent="0.2">
      <c r="A5" s="6" t="s">
        <v>15</v>
      </c>
      <c r="B5" s="1">
        <f>'[1]Run 1'!$AA$2</f>
        <v>851</v>
      </c>
      <c r="C5" s="1">
        <f>'[2]Run 1'!$AA$2</f>
        <v>912</v>
      </c>
      <c r="D5">
        <f>'[3]Run 1'!$AA$2</f>
        <v>934</v>
      </c>
      <c r="E5">
        <f>'[4]Run 1'!$AA$2</f>
        <v>1147</v>
      </c>
      <c r="F5">
        <f>'[5]Run 1'!$AA$2</f>
        <v>1245</v>
      </c>
      <c r="G5">
        <f>'[6]Run 1'!$AA$2</f>
        <v>1034</v>
      </c>
      <c r="H5">
        <f>'[7]Run 1'!$AA$2</f>
        <v>1113</v>
      </c>
      <c r="L5" s="6" t="s">
        <v>30</v>
      </c>
      <c r="M5">
        <v>823.55</v>
      </c>
      <c r="N5">
        <v>910.65</v>
      </c>
      <c r="O5">
        <v>955.05</v>
      </c>
      <c r="P5">
        <v>1085.75</v>
      </c>
      <c r="Q5">
        <v>1206.0999999999999</v>
      </c>
      <c r="R5">
        <v>1026.45</v>
      </c>
      <c r="S5">
        <v>1066.45</v>
      </c>
    </row>
    <row r="6" spans="1:19" x14ac:dyDescent="0.2">
      <c r="A6" s="6" t="s">
        <v>16</v>
      </c>
      <c r="B6" s="1">
        <f>'[1]Run 2'!$AA$2</f>
        <v>820</v>
      </c>
      <c r="C6" s="1">
        <f>'[2]Run 2'!$AA$2</f>
        <v>923</v>
      </c>
      <c r="D6">
        <f>'[3]Run 2'!$AA$2</f>
        <v>926</v>
      </c>
      <c r="E6">
        <f>'[4]Run 2'!$AA$2</f>
        <v>1114</v>
      </c>
      <c r="F6">
        <f>'[5]Run 2'!$AA$2</f>
        <v>1217</v>
      </c>
      <c r="G6">
        <f>'[6]Run 2'!$AA$2</f>
        <v>997</v>
      </c>
      <c r="H6">
        <f>'[7]Run 2'!$AA$2</f>
        <v>1038</v>
      </c>
      <c r="L6" s="6" t="s">
        <v>61</v>
      </c>
      <c r="M6" s="23">
        <v>0</v>
      </c>
      <c r="N6" s="22">
        <v>0.10576164167324387</v>
      </c>
      <c r="O6" s="22">
        <v>0.15967457956408238</v>
      </c>
      <c r="P6" s="22">
        <v>0.31837775484184339</v>
      </c>
      <c r="Q6" s="22">
        <v>0.470645376722725</v>
      </c>
      <c r="R6" s="22">
        <v>0.24637241211826866</v>
      </c>
      <c r="S6" s="22">
        <v>0.29494262643433933</v>
      </c>
    </row>
    <row r="7" spans="1:19" x14ac:dyDescent="0.2">
      <c r="A7" s="6" t="s">
        <v>17</v>
      </c>
      <c r="B7" s="1">
        <f>'[1]Run 3'!$AA$2</f>
        <v>807</v>
      </c>
      <c r="C7" s="1">
        <f>'[2]Run 3'!$AA$2</f>
        <v>926</v>
      </c>
      <c r="D7">
        <f>'[3]Run 3'!$AA$2</f>
        <v>937</v>
      </c>
      <c r="E7">
        <f>'[4]Run 3'!$AA$2</f>
        <v>1136</v>
      </c>
      <c r="F7">
        <f>'[5]Run 3'!$AA$2</f>
        <v>1244</v>
      </c>
      <c r="G7">
        <f>'[6]Run 3'!$AA$2</f>
        <v>1038</v>
      </c>
      <c r="H7">
        <f>'[7]Run 3'!$AA$2</f>
        <v>1080</v>
      </c>
      <c r="L7" t="s">
        <v>28</v>
      </c>
      <c r="N7">
        <v>3.3502096351844352E-11</v>
      </c>
      <c r="O7">
        <v>1.4705639145161499E-12</v>
      </c>
      <c r="P7">
        <v>2.4106993865120094E-17</v>
      </c>
      <c r="Q7">
        <v>2.529755392529965E-21</v>
      </c>
      <c r="R7">
        <v>1.3286167537176709E-16</v>
      </c>
      <c r="S7">
        <v>4.3987505957423267E-20</v>
      </c>
    </row>
    <row r="8" spans="1:19" x14ac:dyDescent="0.2">
      <c r="A8" s="6" t="s">
        <v>18</v>
      </c>
      <c r="B8" s="1">
        <f>'[1]Run 4'!$AA$2</f>
        <v>829</v>
      </c>
      <c r="C8" s="1">
        <f>'[2]Run 4'!$AA$2</f>
        <v>914</v>
      </c>
      <c r="D8">
        <f>'[3]Run 4'!$AA$2</f>
        <v>953</v>
      </c>
      <c r="E8">
        <f>'[4]Run 4'!$AA$2</f>
        <v>1090</v>
      </c>
      <c r="F8">
        <f>'[5]Run 4'!$AA$2</f>
        <v>1214</v>
      </c>
      <c r="G8">
        <f>'[6]Run 4'!$AA$2</f>
        <v>1048</v>
      </c>
      <c r="H8">
        <f>'[7]Run 4'!$AA$2</f>
        <v>1082</v>
      </c>
      <c r="L8" s="6" t="s">
        <v>31</v>
      </c>
      <c r="M8">
        <v>4506.45</v>
      </c>
      <c r="N8">
        <v>4419.3500000000004</v>
      </c>
      <c r="O8">
        <v>4382.8</v>
      </c>
      <c r="P8">
        <v>4244.25</v>
      </c>
      <c r="Q8">
        <v>4118.8500000000004</v>
      </c>
      <c r="R8">
        <v>4303.55</v>
      </c>
      <c r="S8">
        <v>4263.55</v>
      </c>
    </row>
    <row r="9" spans="1:19" x14ac:dyDescent="0.2">
      <c r="A9" s="6" t="s">
        <v>19</v>
      </c>
      <c r="B9" s="1">
        <f>'[1]Run 5'!$AA$2</f>
        <v>825</v>
      </c>
      <c r="C9" s="1">
        <f>'[2]Run 5'!$AA$2</f>
        <v>911</v>
      </c>
      <c r="D9">
        <f>'[3]Run 5'!$AA$2</f>
        <v>918</v>
      </c>
      <c r="E9">
        <f>'[4]Run 5'!$AA$2</f>
        <v>1082</v>
      </c>
      <c r="F9">
        <f>'[5]Run 5'!$AA$2</f>
        <v>1203</v>
      </c>
      <c r="G9">
        <f>'[6]Run 5'!$AA$2</f>
        <v>1013</v>
      </c>
      <c r="H9">
        <f>'[7]Run 5'!$AA$2</f>
        <v>1089</v>
      </c>
      <c r="L9" t="s">
        <v>61</v>
      </c>
      <c r="M9" s="23">
        <v>0</v>
      </c>
      <c r="N9" s="22">
        <v>-1.8700000000000001E-2</v>
      </c>
      <c r="O9" s="22">
        <v>-2.6499999999999999E-2</v>
      </c>
      <c r="P9" s="22">
        <v>-5.9200000000000003E-2</v>
      </c>
      <c r="Q9" s="22">
        <v>-8.4000000000000005E-2</v>
      </c>
      <c r="R9" s="22">
        <v>-4.41E-2</v>
      </c>
      <c r="S9" s="22">
        <v>-5.5500000000000001E-2</v>
      </c>
    </row>
    <row r="10" spans="1:19" x14ac:dyDescent="0.2">
      <c r="A10" s="6" t="s">
        <v>20</v>
      </c>
      <c r="B10" s="1">
        <f>'[1]Run 6'!$AA$2</f>
        <v>824</v>
      </c>
      <c r="C10" s="1">
        <f>'[2]Run 6'!$AA$2</f>
        <v>913</v>
      </c>
      <c r="D10">
        <f>'[3]Run 6'!$AA$2</f>
        <v>937</v>
      </c>
      <c r="E10">
        <f>'[4]Run 6'!$AA$2</f>
        <v>1075</v>
      </c>
      <c r="F10">
        <f>'[5]Run 6'!$AA$2</f>
        <v>1229</v>
      </c>
      <c r="G10">
        <f>'[6]Run 6'!$AA$2</f>
        <v>1026</v>
      </c>
      <c r="H10">
        <f>'[7]Run 6'!$AA$2</f>
        <v>1084</v>
      </c>
    </row>
    <row r="11" spans="1:19" x14ac:dyDescent="0.2">
      <c r="A11" s="6" t="s">
        <v>21</v>
      </c>
      <c r="B11" s="1">
        <f>'[1]Run 7'!$AA$2</f>
        <v>858</v>
      </c>
      <c r="C11" s="1">
        <f>'[2]Run 7'!$AA$2</f>
        <v>906</v>
      </c>
      <c r="D11">
        <f>'[3]Run 7'!$AA$2</f>
        <v>949</v>
      </c>
      <c r="E11">
        <f>'[4]Run 7'!$AA$2</f>
        <v>1072</v>
      </c>
      <c r="F11">
        <f>'[5]Run 7'!$AA$2</f>
        <v>1189</v>
      </c>
      <c r="G11">
        <f>'[6]Run 7'!$AA$2</f>
        <v>1042</v>
      </c>
      <c r="H11">
        <f>'[7]Run 7'!$AA$2</f>
        <v>1091</v>
      </c>
    </row>
    <row r="12" spans="1:19" x14ac:dyDescent="0.2">
      <c r="A12" s="6" t="s">
        <v>22</v>
      </c>
      <c r="B12" s="1">
        <f>'[1]Run 8'!$AA$2</f>
        <v>799</v>
      </c>
      <c r="C12" s="1">
        <f>'[2]Run 8'!$AA$2</f>
        <v>880</v>
      </c>
      <c r="D12">
        <f>'[3]Run 8'!$AA$2</f>
        <v>963</v>
      </c>
      <c r="E12">
        <f>'[4]Run 8'!$AA$2</f>
        <v>1078</v>
      </c>
      <c r="F12">
        <f>'[5]Run 8'!$AA$2</f>
        <v>1159</v>
      </c>
      <c r="G12">
        <f>'[6]Run 8'!$AA$2</f>
        <v>1007</v>
      </c>
      <c r="H12">
        <f>'[7]Run 8'!$AA$2</f>
        <v>1057</v>
      </c>
    </row>
    <row r="13" spans="1:19" x14ac:dyDescent="0.2">
      <c r="A13" s="6" t="s">
        <v>23</v>
      </c>
      <c r="B13" s="1">
        <f>'[1]Run 9'!$AA$2</f>
        <v>849</v>
      </c>
      <c r="C13" s="1">
        <f>'[2]Run 9'!$AA$2</f>
        <v>921</v>
      </c>
      <c r="D13">
        <f>'[3]Run 9'!$AA$2</f>
        <v>981</v>
      </c>
      <c r="E13">
        <f>'[4]Run 9'!$AA$2</f>
        <v>1044</v>
      </c>
      <c r="F13">
        <f>'[5]Run 9'!$AA$2</f>
        <v>1171</v>
      </c>
      <c r="G13">
        <f>'[6]Run 9'!$AA$2</f>
        <v>1005</v>
      </c>
      <c r="H13">
        <f>'[7]Run 9'!$AA$2</f>
        <v>1060</v>
      </c>
    </row>
    <row r="14" spans="1:19" x14ac:dyDescent="0.2">
      <c r="A14" s="6" t="s">
        <v>24</v>
      </c>
      <c r="B14" s="1">
        <f>'[1]Run 10'!$AA$2</f>
        <v>815</v>
      </c>
      <c r="C14" s="1">
        <f>'[2]Run 10'!$AA$2</f>
        <v>914</v>
      </c>
      <c r="D14">
        <f>'[3]Run 10'!$AA$2</f>
        <v>974</v>
      </c>
      <c r="E14">
        <f>'[4]Run 10'!$AA$2</f>
        <v>1103</v>
      </c>
      <c r="F14">
        <f>'[5]Run 10'!$AA$2</f>
        <v>1190</v>
      </c>
      <c r="G14">
        <f>'[6]Run 10'!$AA$2</f>
        <v>1051</v>
      </c>
      <c r="H14">
        <f>'[7]Run 10'!$AA$2</f>
        <v>1083</v>
      </c>
      <c r="L14" s="18"/>
      <c r="M14" s="18"/>
      <c r="N14" s="18"/>
      <c r="O14" s="18"/>
      <c r="P14" s="18"/>
      <c r="Q14" s="18"/>
      <c r="R14" s="18"/>
      <c r="S14" s="18"/>
    </row>
    <row r="15" spans="1:19" x14ac:dyDescent="0.2">
      <c r="A15" s="6" t="s">
        <v>64</v>
      </c>
      <c r="B15" s="1">
        <f>'[1]Run 11'!$AA$2</f>
        <v>788</v>
      </c>
      <c r="C15" s="1">
        <f>'[2]Run 11'!$AA$2</f>
        <v>882</v>
      </c>
      <c r="D15">
        <f>'[3]Run 11'!$AA$2</f>
        <v>986</v>
      </c>
      <c r="E15">
        <f>'[4]Run 11'!$AA$2</f>
        <v>1053</v>
      </c>
      <c r="F15">
        <f>'[5]Run 11'!$AA$2</f>
        <v>1244</v>
      </c>
      <c r="G15">
        <f>'[6]Run 11'!$AA$2</f>
        <v>1038</v>
      </c>
      <c r="H15">
        <f>'[7]Run 11'!$AA$2</f>
        <v>1026</v>
      </c>
      <c r="L15" s="18"/>
      <c r="M15" s="18"/>
      <c r="N15" s="18"/>
      <c r="O15" s="18"/>
      <c r="P15" s="18"/>
      <c r="Q15" s="18"/>
      <c r="R15" s="18"/>
      <c r="S15" s="18"/>
    </row>
    <row r="16" spans="1:19" x14ac:dyDescent="0.2">
      <c r="A16" s="6" t="s">
        <v>65</v>
      </c>
      <c r="B16" s="1">
        <f>'[1]Run 12'!$AA$2</f>
        <v>856</v>
      </c>
      <c r="C16" s="1">
        <f>'[2]Run 12'!$AA$2</f>
        <v>891</v>
      </c>
      <c r="D16">
        <f>'[3]Run 12'!$AA$2</f>
        <v>937</v>
      </c>
      <c r="E16">
        <f>'[4]Run 12'!$AA$2</f>
        <v>1079</v>
      </c>
      <c r="F16">
        <f>'[5]Run 12'!$AA$2</f>
        <v>1180</v>
      </c>
      <c r="G16">
        <f>'[6]Run 12'!$AA$2</f>
        <v>1045</v>
      </c>
      <c r="H16">
        <f>'[7]Run 12'!$AA$2</f>
        <v>1039</v>
      </c>
      <c r="L16" s="18"/>
      <c r="M16" s="18"/>
      <c r="N16" s="18"/>
      <c r="O16" s="18"/>
      <c r="P16" s="18"/>
      <c r="Q16" s="18"/>
      <c r="R16" s="18"/>
      <c r="S16" s="18"/>
    </row>
    <row r="17" spans="1:19" x14ac:dyDescent="0.2">
      <c r="A17" s="6" t="s">
        <v>66</v>
      </c>
      <c r="B17" s="1">
        <f>'[1]Run 13'!$AA$2</f>
        <v>792</v>
      </c>
      <c r="C17" s="1">
        <f>'[2]Run 13'!$AA$2</f>
        <v>946</v>
      </c>
      <c r="D17">
        <f>'[3]Run 13'!$AA$2</f>
        <v>976</v>
      </c>
      <c r="E17">
        <f>'[4]Run 13'!$AA$2</f>
        <v>1113</v>
      </c>
      <c r="F17">
        <f>'[5]Run 13'!$AA$2</f>
        <v>1190</v>
      </c>
      <c r="G17">
        <f>'[6]Run 13'!$AA$2</f>
        <v>1048</v>
      </c>
      <c r="H17">
        <f>'[7]Run 13'!$AA$2</f>
        <v>1051</v>
      </c>
      <c r="L17" s="18"/>
      <c r="M17" s="18"/>
      <c r="N17" s="18"/>
      <c r="O17" s="18"/>
      <c r="P17" s="18"/>
      <c r="Q17" s="18"/>
      <c r="R17" s="18"/>
      <c r="S17" s="18"/>
    </row>
    <row r="18" spans="1:19" x14ac:dyDescent="0.2">
      <c r="A18" s="6" t="s">
        <v>67</v>
      </c>
      <c r="B18" s="1">
        <f>'[1]Run 14'!$AA$2</f>
        <v>840</v>
      </c>
      <c r="C18" s="1">
        <f>'[2]Run 14'!$AA$2</f>
        <v>912</v>
      </c>
      <c r="D18">
        <f>'[3]Run 14'!$AA$2</f>
        <v>944</v>
      </c>
      <c r="E18">
        <f>'[4]Run 14'!$AA$2</f>
        <v>1017</v>
      </c>
      <c r="F18">
        <f>'[5]Run 14'!$AA$2</f>
        <v>1230</v>
      </c>
      <c r="G18">
        <f>'[6]Run 14'!$AA$2</f>
        <v>1030</v>
      </c>
      <c r="H18">
        <f>'[7]Run 14'!$AA$2</f>
        <v>1041</v>
      </c>
      <c r="L18" s="18"/>
      <c r="M18" s="18"/>
      <c r="N18" s="18"/>
      <c r="O18" s="18"/>
      <c r="P18" s="18"/>
      <c r="Q18" s="18"/>
      <c r="R18" s="18"/>
      <c r="S18" s="18"/>
    </row>
    <row r="19" spans="1:19" x14ac:dyDescent="0.2">
      <c r="A19" s="6" t="s">
        <v>68</v>
      </c>
      <c r="B19" s="1">
        <f>'[1]Run 15'!$AA$2</f>
        <v>820</v>
      </c>
      <c r="C19" s="1">
        <f>'[2]Run 15'!$AA$2</f>
        <v>882</v>
      </c>
      <c r="D19">
        <f>'[3]Run 15'!$AA$2</f>
        <v>986</v>
      </c>
      <c r="E19">
        <f>'[4]Run 15'!$AA$2</f>
        <v>1107</v>
      </c>
      <c r="F19">
        <f>'[5]Run 15'!$AA$2</f>
        <v>1220</v>
      </c>
      <c r="G19">
        <f>'[6]Run 15'!$AA$2</f>
        <v>962</v>
      </c>
      <c r="H19">
        <f>'[7]Run 15'!$AA$2</f>
        <v>1079</v>
      </c>
      <c r="L19" s="18"/>
      <c r="M19" s="18"/>
      <c r="N19" s="18"/>
      <c r="O19" s="18"/>
      <c r="P19" s="18"/>
      <c r="Q19" s="18"/>
      <c r="R19" s="18"/>
      <c r="S19" s="18"/>
    </row>
    <row r="20" spans="1:19" x14ac:dyDescent="0.2">
      <c r="A20" s="6" t="s">
        <v>69</v>
      </c>
      <c r="B20" s="1">
        <f>'[1]Run 16'!$AA$2</f>
        <v>848</v>
      </c>
      <c r="C20" s="1">
        <f>'[2]Run 16'!$AA$2</f>
        <v>917</v>
      </c>
      <c r="D20">
        <f>'[3]Run 16'!$AA$2</f>
        <v>927</v>
      </c>
      <c r="E20">
        <f>'[4]Run 16'!$AA$2</f>
        <v>1098</v>
      </c>
      <c r="F20">
        <f>'[5]Run 16'!$AA$2</f>
        <v>1256</v>
      </c>
      <c r="G20">
        <f>'[6]Run 16'!$AA$2</f>
        <v>1034</v>
      </c>
      <c r="H20">
        <f>'[7]Run 16'!$AA$2</f>
        <v>1087</v>
      </c>
      <c r="L20" s="18"/>
      <c r="M20" s="18"/>
      <c r="N20" s="18"/>
      <c r="O20" s="18"/>
      <c r="P20" s="18"/>
      <c r="Q20" s="18"/>
      <c r="R20" s="18"/>
      <c r="S20" s="18"/>
    </row>
    <row r="21" spans="1:19" x14ac:dyDescent="0.2">
      <c r="A21" s="6" t="s">
        <v>70</v>
      </c>
      <c r="B21" s="1">
        <f>'[1]Run 17'!$AA$2</f>
        <v>822</v>
      </c>
      <c r="C21" s="1">
        <f>'[2]Run 17'!$AA$2</f>
        <v>932</v>
      </c>
      <c r="D21">
        <f>'[3]Run 17'!$AA$2</f>
        <v>976</v>
      </c>
      <c r="E21">
        <f>'[4]Run 17'!$AA$2</f>
        <v>1055</v>
      </c>
      <c r="F21">
        <f>'[5]Run 17'!$AA$2</f>
        <v>1209</v>
      </c>
      <c r="G21">
        <f>'[6]Run 17'!$AA$2</f>
        <v>1068</v>
      </c>
      <c r="H21">
        <f>'[7]Run 17'!$AA$2</f>
        <v>1088</v>
      </c>
      <c r="L21" s="18"/>
      <c r="M21" s="18"/>
      <c r="N21" s="18"/>
      <c r="O21" s="18"/>
      <c r="P21" s="18"/>
      <c r="Q21" s="18"/>
      <c r="R21" s="18"/>
      <c r="S21" s="18"/>
    </row>
    <row r="22" spans="1:19" x14ac:dyDescent="0.2">
      <c r="A22" s="6" t="s">
        <v>71</v>
      </c>
      <c r="B22" s="1">
        <f>'[1]Run 18'!$AA$2</f>
        <v>816</v>
      </c>
      <c r="C22" s="1">
        <f>'[2]Run 18'!$AA$2</f>
        <v>885</v>
      </c>
      <c r="D22">
        <f>'[3]Run 18'!$AA$2</f>
        <v>974</v>
      </c>
      <c r="E22">
        <f>'[4]Run 18'!$AA$2</f>
        <v>1084</v>
      </c>
      <c r="F22">
        <f>'[5]Run 18'!$AA$2</f>
        <v>1195</v>
      </c>
      <c r="G22">
        <f>'[6]Run 18'!$AA$2</f>
        <v>1012</v>
      </c>
      <c r="H22">
        <f>'[7]Run 18'!$AA$2</f>
        <v>1019</v>
      </c>
      <c r="L22" s="18"/>
      <c r="M22" s="18"/>
      <c r="N22" s="18"/>
      <c r="O22" s="18"/>
      <c r="P22" s="18"/>
      <c r="Q22" s="18"/>
      <c r="R22" s="18"/>
      <c r="S22" s="18"/>
    </row>
    <row r="23" spans="1:19" x14ac:dyDescent="0.2">
      <c r="A23" s="6" t="s">
        <v>72</v>
      </c>
      <c r="B23" s="1">
        <f>'[1]Run 19'!$AA$2</f>
        <v>791</v>
      </c>
      <c r="C23" s="1">
        <f>'[2]Run 19'!$AA$2</f>
        <v>888</v>
      </c>
      <c r="D23">
        <f>'[3]Run 19'!$AA$2</f>
        <v>950</v>
      </c>
      <c r="E23">
        <f>'[4]Run 19'!$AA$2</f>
        <v>1091</v>
      </c>
      <c r="F23">
        <f>'[5]Run 19'!$AA$2</f>
        <v>1239</v>
      </c>
      <c r="G23">
        <f>'[6]Run 19'!$AA$2</f>
        <v>1046</v>
      </c>
      <c r="H23">
        <f>'[7]Run 19'!$AA$2</f>
        <v>1040</v>
      </c>
      <c r="L23" s="18"/>
      <c r="M23" s="18"/>
      <c r="N23" s="18"/>
      <c r="O23" s="18"/>
      <c r="P23" s="18"/>
      <c r="Q23" s="18"/>
      <c r="R23" s="18"/>
      <c r="S23" s="18"/>
    </row>
    <row r="24" spans="1:19" x14ac:dyDescent="0.2">
      <c r="A24" s="7" t="s">
        <v>73</v>
      </c>
      <c r="B24" s="14">
        <f>'[1]Run 20'!$AA$2</f>
        <v>821</v>
      </c>
      <c r="C24" s="14">
        <f>'[2]Run 20'!$AA$2</f>
        <v>958</v>
      </c>
      <c r="D24" s="8">
        <f>'[3]Run 20'!$AA$2</f>
        <v>973</v>
      </c>
      <c r="E24" s="8">
        <f>'[4]Run 20'!$AA$2</f>
        <v>1077</v>
      </c>
      <c r="F24" s="8">
        <f>'[5]Run 20'!$AA$2</f>
        <v>1199</v>
      </c>
      <c r="G24" s="8">
        <f>'[6]Run 20'!$AA$2</f>
        <v>985</v>
      </c>
      <c r="H24" s="8">
        <f>'[7]Run 20'!$AA$2</f>
        <v>1082</v>
      </c>
      <c r="L24" s="18"/>
      <c r="M24" s="18"/>
      <c r="N24" s="18"/>
      <c r="O24" s="18"/>
      <c r="P24" s="18"/>
      <c r="Q24" s="18"/>
      <c r="R24" s="18"/>
      <c r="S24" s="18"/>
    </row>
    <row r="25" spans="1:19" x14ac:dyDescent="0.2">
      <c r="A25" s="3" t="s">
        <v>30</v>
      </c>
      <c r="B25" s="1">
        <f t="shared" ref="B25:H25" si="0">SUM(B5:B24)/20</f>
        <v>823.55</v>
      </c>
      <c r="C25" s="1">
        <f t="shared" si="0"/>
        <v>910.65</v>
      </c>
      <c r="D25" s="1">
        <f t="shared" si="0"/>
        <v>955.05</v>
      </c>
      <c r="E25" s="1">
        <f t="shared" si="0"/>
        <v>1085.75</v>
      </c>
      <c r="F25" s="1">
        <f t="shared" si="0"/>
        <v>1211.1500000000001</v>
      </c>
      <c r="G25" s="1">
        <f t="shared" si="0"/>
        <v>1026.45</v>
      </c>
      <c r="H25" s="1">
        <f t="shared" si="0"/>
        <v>1066.45</v>
      </c>
    </row>
    <row r="26" spans="1:19" s="18" customFormat="1" x14ac:dyDescent="0.2">
      <c r="A26" s="15" t="s">
        <v>61</v>
      </c>
      <c r="B26" s="16">
        <v>0</v>
      </c>
      <c r="C26" s="17">
        <f>C25/B25-100%</f>
        <v>0.10576164167324387</v>
      </c>
      <c r="D26" s="17">
        <f>D25/B25-100%</f>
        <v>0.15967457956408238</v>
      </c>
      <c r="E26" s="17">
        <f>E25/B25-100%</f>
        <v>0.31837775484184339</v>
      </c>
      <c r="F26" s="28">
        <f>F25/B25-100%</f>
        <v>0.470645376722725</v>
      </c>
      <c r="G26" s="17">
        <f>G25/B25-100%</f>
        <v>0.24637241211826866</v>
      </c>
      <c r="H26" s="17">
        <f>H25/B25-100%</f>
        <v>0.29494262643433933</v>
      </c>
      <c r="L26"/>
      <c r="M26"/>
      <c r="N26"/>
      <c r="O26"/>
      <c r="P26"/>
      <c r="Q26"/>
      <c r="R26"/>
      <c r="S26"/>
    </row>
    <row r="27" spans="1:19" x14ac:dyDescent="0.2">
      <c r="A27" s="3" t="s">
        <v>28</v>
      </c>
      <c r="C27">
        <f>_xlfn.T.TEST(B5:B24,C5:C24, 2, 1)</f>
        <v>3.3502096351844352E-11</v>
      </c>
      <c r="D27">
        <f>_xlfn.T.TEST(B5:B24,D5:D24, 2, 1)</f>
        <v>1.4705639145161499E-12</v>
      </c>
      <c r="E27">
        <f>_xlfn.T.TEST(B5:B24,E5:E24, 2, 1)</f>
        <v>2.4106993865120094E-17</v>
      </c>
      <c r="F27">
        <f>_xlfn.T.TEST(B5:B24,F5:F24, 2, 1)</f>
        <v>2.529755392529965E-21</v>
      </c>
      <c r="G27">
        <f>_xlfn.T.TEST(B5:B24,G5:G24, 2, 1)</f>
        <v>1.3286167537176709E-16</v>
      </c>
      <c r="H27">
        <f>_xlfn.T.TEST(B5:B24,H5:H24, 2, 1)</f>
        <v>4.3987505957423267E-20</v>
      </c>
    </row>
    <row r="28" spans="1:19" x14ac:dyDescent="0.2">
      <c r="A28" t="s">
        <v>63</v>
      </c>
      <c r="B28">
        <f>B25/5330%</f>
        <v>15.451219512195122</v>
      </c>
    </row>
    <row r="30" spans="1:19" x14ac:dyDescent="0.2">
      <c r="A30" s="6" t="s">
        <v>57</v>
      </c>
      <c r="B30" s="3" t="s">
        <v>14</v>
      </c>
      <c r="C30" s="3" t="s">
        <v>13</v>
      </c>
      <c r="D30" s="3" t="s">
        <v>12</v>
      </c>
      <c r="E30" s="3" t="s">
        <v>11</v>
      </c>
      <c r="F30" s="3" t="s">
        <v>10</v>
      </c>
      <c r="G30" s="3" t="s">
        <v>9</v>
      </c>
      <c r="H30" s="3" t="s">
        <v>8</v>
      </c>
    </row>
    <row r="31" spans="1:19" x14ac:dyDescent="0.2">
      <c r="A31" s="6" t="s">
        <v>15</v>
      </c>
      <c r="B31" s="1">
        <f>'[1]Run 1'!$AB$2</f>
        <v>4479</v>
      </c>
      <c r="C31" s="1">
        <f>'[2]Run 1'!$AB$2</f>
        <v>4418</v>
      </c>
      <c r="D31">
        <f>'[3]Run 1'!$AB$2</f>
        <v>4396</v>
      </c>
      <c r="E31">
        <f>'[4]Run 1'!$AB$2</f>
        <v>4183</v>
      </c>
      <c r="F31">
        <f>'[5]Run 1'!$AB$2</f>
        <v>4085</v>
      </c>
      <c r="G31">
        <f>'[6]Run 1'!$AB$2</f>
        <v>4296</v>
      </c>
      <c r="H31">
        <f>'[7]Run 1'!$AB$2</f>
        <v>4217</v>
      </c>
    </row>
    <row r="32" spans="1:19" x14ac:dyDescent="0.2">
      <c r="A32" s="6" t="s">
        <v>16</v>
      </c>
      <c r="B32" s="1">
        <f>'[1]Run 2'!$AB$2</f>
        <v>4510</v>
      </c>
      <c r="C32" s="1">
        <f>'[2]Run 2'!$AB$2</f>
        <v>4407</v>
      </c>
      <c r="D32">
        <f>'[3]Run 2'!$AB$2</f>
        <v>4404</v>
      </c>
      <c r="E32">
        <f>'[4]Run 2'!$AB$2</f>
        <v>4216</v>
      </c>
      <c r="F32">
        <f>'[5]Run 2'!$AB$2</f>
        <v>4113</v>
      </c>
      <c r="G32">
        <f>'[6]Run 2'!$AB$2</f>
        <v>4333</v>
      </c>
      <c r="H32">
        <f>'[7]Run 2'!$AB$2</f>
        <v>4292</v>
      </c>
    </row>
    <row r="33" spans="1:19" x14ac:dyDescent="0.2">
      <c r="A33" s="6" t="s">
        <v>17</v>
      </c>
      <c r="B33" s="1">
        <f>'[1]Run 3'!$AB$2</f>
        <v>4523</v>
      </c>
      <c r="C33" s="1">
        <f>'[2]Run 3'!$AB$2</f>
        <v>4404</v>
      </c>
      <c r="D33">
        <f>'[3]Run 3'!$AB$2</f>
        <v>4393</v>
      </c>
      <c r="E33">
        <f>'[4]Run 3'!$AB$2</f>
        <v>4194</v>
      </c>
      <c r="F33">
        <f>'[5]Run 3'!$AB$2</f>
        <v>4086</v>
      </c>
      <c r="G33">
        <f>'[6]Run 3'!$AB$2</f>
        <v>4292</v>
      </c>
      <c r="H33">
        <f>'[7]Run 3'!$AB$2</f>
        <v>4250</v>
      </c>
    </row>
    <row r="34" spans="1:19" x14ac:dyDescent="0.2">
      <c r="A34" s="6" t="s">
        <v>18</v>
      </c>
      <c r="B34" s="1">
        <f>'[1]Run 4'!$AB$2</f>
        <v>4501</v>
      </c>
      <c r="C34" s="1">
        <f>'[2]Run 4'!$AB$2</f>
        <v>4416</v>
      </c>
      <c r="D34">
        <f>'[3]Run 4'!$AB$2</f>
        <v>4377</v>
      </c>
      <c r="E34">
        <f>'[4]Run 4'!$AB$2</f>
        <v>4240</v>
      </c>
      <c r="F34">
        <f>'[5]Run 4'!$AB$2</f>
        <v>4116</v>
      </c>
      <c r="G34">
        <f>'[6]Run 4'!$AB$2</f>
        <v>4282</v>
      </c>
      <c r="H34">
        <f>'[7]Run 4'!$AB$2</f>
        <v>4248</v>
      </c>
    </row>
    <row r="35" spans="1:19" x14ac:dyDescent="0.2">
      <c r="A35" s="6" t="s">
        <v>19</v>
      </c>
      <c r="B35" s="1">
        <f>'[1]Run 5'!$AB$2</f>
        <v>4505</v>
      </c>
      <c r="C35" s="1">
        <f>'[2]Run 5'!$AB$2</f>
        <v>4419</v>
      </c>
      <c r="D35">
        <f>'[3]Run 5'!$AB$2</f>
        <v>4412</v>
      </c>
      <c r="E35">
        <f>'[4]Run 5'!$AB$2</f>
        <v>4248</v>
      </c>
      <c r="F35">
        <f>'[5]Run 5'!$AB$2</f>
        <v>4127</v>
      </c>
      <c r="G35">
        <f>'[6]Run 5'!$AB$2</f>
        <v>4317</v>
      </c>
      <c r="H35">
        <f>'[7]Run 5'!$AB$2</f>
        <v>4241</v>
      </c>
    </row>
    <row r="36" spans="1:19" x14ac:dyDescent="0.2">
      <c r="A36" s="6" t="s">
        <v>20</v>
      </c>
      <c r="B36" s="1">
        <f>'[1]Run 6'!$AB$2</f>
        <v>4506</v>
      </c>
      <c r="C36" s="1">
        <f>'[2]Run 6'!$AB$2</f>
        <v>4417</v>
      </c>
      <c r="D36">
        <f>'[3]Run 6'!$AB$2</f>
        <v>4393</v>
      </c>
      <c r="E36">
        <f>'[4]Run 6'!$AB$2</f>
        <v>4255</v>
      </c>
      <c r="F36">
        <f>'[5]Run 6'!$AB$2</f>
        <v>4101</v>
      </c>
      <c r="G36">
        <f>'[6]Run 6'!$AB$2</f>
        <v>4304</v>
      </c>
      <c r="H36">
        <f>'[7]Run 6'!$AB$2</f>
        <v>4246</v>
      </c>
    </row>
    <row r="37" spans="1:19" x14ac:dyDescent="0.2">
      <c r="A37" s="6" t="s">
        <v>21</v>
      </c>
      <c r="B37" s="1">
        <f>'[1]Run 7'!$AB$2</f>
        <v>4472</v>
      </c>
      <c r="C37" s="1">
        <f>'[2]Run 7'!$AB$2</f>
        <v>4424</v>
      </c>
      <c r="D37">
        <f>'[3]Run 7'!$AB$2</f>
        <v>4381</v>
      </c>
      <c r="E37">
        <f>'[4]Run 7'!$AB$2</f>
        <v>4258</v>
      </c>
      <c r="F37">
        <f>'[5]Run 7'!$AB$2</f>
        <v>4141</v>
      </c>
      <c r="G37">
        <f>'[6]Run 7'!$AB$2</f>
        <v>4288</v>
      </c>
      <c r="H37">
        <f>'[7]Run 7'!$AB$2</f>
        <v>4239</v>
      </c>
    </row>
    <row r="38" spans="1:19" x14ac:dyDescent="0.2">
      <c r="A38" s="6" t="s">
        <v>22</v>
      </c>
      <c r="B38" s="1">
        <f>'[1]Run 8'!$AB$2</f>
        <v>4531</v>
      </c>
      <c r="C38" s="1">
        <f>'[2]Run 8'!$AB$2</f>
        <v>4450</v>
      </c>
      <c r="D38">
        <f>'[3]Run 8'!$AB$2</f>
        <v>4367</v>
      </c>
      <c r="E38">
        <f>'[4]Run 8'!$AB$2</f>
        <v>4252</v>
      </c>
      <c r="F38">
        <f>'[5]Run 8'!$AB$2</f>
        <v>4171</v>
      </c>
      <c r="G38">
        <f>'[6]Run 8'!$AB$2</f>
        <v>4323</v>
      </c>
      <c r="H38">
        <f>'[7]Run 8'!$AB$2</f>
        <v>4273</v>
      </c>
    </row>
    <row r="39" spans="1:19" x14ac:dyDescent="0.2">
      <c r="A39" s="6" t="s">
        <v>23</v>
      </c>
      <c r="B39" s="1">
        <f>'[1]Run 9'!$AB$2</f>
        <v>4481</v>
      </c>
      <c r="C39" s="1">
        <f>'[2]Run 9'!$AB$2</f>
        <v>4409</v>
      </c>
      <c r="D39">
        <f>'[3]Run 9'!$AB$2</f>
        <v>4349</v>
      </c>
      <c r="E39">
        <f>'[4]Run 9'!$AB$2</f>
        <v>4286</v>
      </c>
      <c r="F39">
        <f>'[5]Run 9'!$AB$2</f>
        <v>4159</v>
      </c>
      <c r="G39">
        <f>'[6]Run 9'!$AB$2</f>
        <v>4325</v>
      </c>
      <c r="H39">
        <f>'[7]Run 9'!$AB$2</f>
        <v>4270</v>
      </c>
    </row>
    <row r="40" spans="1:19" x14ac:dyDescent="0.2">
      <c r="A40" s="6" t="s">
        <v>24</v>
      </c>
      <c r="B40" s="1">
        <f>'[1]Run 10'!$AB$2</f>
        <v>4515</v>
      </c>
      <c r="C40" s="1">
        <f>'[2]Run 10'!$AB$2</f>
        <v>4416</v>
      </c>
      <c r="D40">
        <f>'[3]Run 10'!$AB$2</f>
        <v>4356</v>
      </c>
      <c r="E40">
        <f>'[4]Run 10'!$AB$2</f>
        <v>4227</v>
      </c>
      <c r="F40">
        <f>'[5]Run 10'!$AB$2</f>
        <v>4140</v>
      </c>
      <c r="G40">
        <f>'[6]Run 10'!$AB$2</f>
        <v>4279</v>
      </c>
      <c r="H40">
        <f>'[7]Run 10'!$AB$2</f>
        <v>4247</v>
      </c>
      <c r="L40" s="18"/>
      <c r="M40" s="18"/>
      <c r="N40" s="18"/>
      <c r="O40" s="18"/>
      <c r="P40" s="18"/>
      <c r="Q40" s="18"/>
      <c r="R40" s="18"/>
      <c r="S40" s="18"/>
    </row>
    <row r="41" spans="1:19" x14ac:dyDescent="0.2">
      <c r="A41" s="6" t="s">
        <v>64</v>
      </c>
      <c r="B41" s="1">
        <f>'[1]Run 11'!$AB$2</f>
        <v>4542</v>
      </c>
      <c r="C41" s="1">
        <f>'[2]Run 11'!$AB$2</f>
        <v>4448</v>
      </c>
      <c r="D41">
        <f>'[3]Run 11'!$AB$2</f>
        <v>4344</v>
      </c>
      <c r="E41">
        <f>'[4]Run 11'!$AB$2</f>
        <v>4277</v>
      </c>
      <c r="F41">
        <f>'[5]Run 11'!$AB$2</f>
        <v>4086</v>
      </c>
      <c r="G41">
        <f>'[6]Run 11'!$AB$2</f>
        <v>4292</v>
      </c>
      <c r="H41">
        <f>'[7]Run 11'!$AB$2</f>
        <v>4304</v>
      </c>
      <c r="L41" s="18"/>
      <c r="M41" s="18"/>
      <c r="N41" s="18"/>
      <c r="O41" s="18"/>
      <c r="P41" s="18"/>
      <c r="Q41" s="18"/>
      <c r="R41" s="18"/>
      <c r="S41" s="18"/>
    </row>
    <row r="42" spans="1:19" x14ac:dyDescent="0.2">
      <c r="A42" s="6" t="s">
        <v>65</v>
      </c>
      <c r="B42" s="1">
        <f>'[1]Run 12'!$AB$2</f>
        <v>4474</v>
      </c>
      <c r="C42" s="1">
        <f>'[2]Run 12'!$AB$2</f>
        <v>4439</v>
      </c>
      <c r="D42">
        <f>'[3]Run 12'!$AB$2</f>
        <v>4393</v>
      </c>
      <c r="E42">
        <f>'[4]Run 12'!$AB$2</f>
        <v>4251</v>
      </c>
      <c r="F42">
        <f>'[5]Run 12'!$AB$2</f>
        <v>4150</v>
      </c>
      <c r="G42">
        <f>'[6]Run 12'!$AB$2</f>
        <v>4285</v>
      </c>
      <c r="H42">
        <f>'[7]Run 12'!$AB$2</f>
        <v>4291</v>
      </c>
    </row>
    <row r="43" spans="1:19" s="18" customFormat="1" x14ac:dyDescent="0.2">
      <c r="A43" s="6" t="s">
        <v>66</v>
      </c>
      <c r="B43" s="1">
        <f>'[1]Run 13'!$AB$2</f>
        <v>4538</v>
      </c>
      <c r="C43" s="1">
        <f>'[2]Run 13'!$AB$2</f>
        <v>4384</v>
      </c>
      <c r="D43">
        <f>'[3]Run 13'!$AB$2</f>
        <v>4354</v>
      </c>
      <c r="E43">
        <f>'[4]Run 13'!$AB$2</f>
        <v>4217</v>
      </c>
      <c r="F43">
        <f>'[5]Run 13'!$AB$2</f>
        <v>4140</v>
      </c>
      <c r="G43">
        <f>'[6]Run 13'!$AB$2</f>
        <v>4282</v>
      </c>
      <c r="H43">
        <f>'[7]Run 13'!$AB$2</f>
        <v>4279</v>
      </c>
      <c r="L43"/>
      <c r="M43"/>
      <c r="N43"/>
      <c r="O43"/>
      <c r="P43"/>
      <c r="Q43"/>
      <c r="R43"/>
      <c r="S43"/>
    </row>
    <row r="44" spans="1:19" x14ac:dyDescent="0.2">
      <c r="A44" s="6" t="s">
        <v>67</v>
      </c>
      <c r="B44" s="1">
        <f>'[1]Run 14'!$AB$2</f>
        <v>4490</v>
      </c>
      <c r="C44" s="1">
        <f>'[2]Run 14'!$AB$2</f>
        <v>4418</v>
      </c>
      <c r="D44">
        <f>'[3]Run 14'!$AB$2</f>
        <v>4386</v>
      </c>
      <c r="E44">
        <f>'[4]Run 14'!$AB$2</f>
        <v>4313</v>
      </c>
      <c r="F44">
        <f>'[5]Run 14'!$AB$2</f>
        <v>4100</v>
      </c>
      <c r="G44">
        <f>'[6]Run 14'!$AB$2</f>
        <v>4300</v>
      </c>
      <c r="H44">
        <f>'[7]Run 14'!$AB$2</f>
        <v>4289</v>
      </c>
    </row>
    <row r="45" spans="1:19" x14ac:dyDescent="0.2">
      <c r="A45" s="6" t="s">
        <v>68</v>
      </c>
      <c r="B45" s="1">
        <f>'[1]Run 15'!$AB$2</f>
        <v>4510</v>
      </c>
      <c r="C45" s="1">
        <f>'[2]Run 15'!$AB$2</f>
        <v>4448</v>
      </c>
      <c r="D45">
        <f>'[3]Run 15'!$AB$2</f>
        <v>4344</v>
      </c>
      <c r="E45">
        <f>'[4]Run 15'!$AB$2</f>
        <v>4223</v>
      </c>
      <c r="F45">
        <f>'[5]Run 15'!$AB$2</f>
        <v>4110</v>
      </c>
      <c r="G45">
        <f>'[6]Run 15'!$AB$2</f>
        <v>4368</v>
      </c>
      <c r="H45">
        <f>'[7]Run 15'!$AB$2</f>
        <v>4251</v>
      </c>
    </row>
    <row r="46" spans="1:19" x14ac:dyDescent="0.2">
      <c r="A46" s="6" t="s">
        <v>69</v>
      </c>
      <c r="B46" s="1">
        <f>'[1]Run 16'!$AB$2</f>
        <v>4482</v>
      </c>
      <c r="C46" s="1">
        <f>'[2]Run 16'!$AB$2</f>
        <v>4413</v>
      </c>
      <c r="D46">
        <f>'[3]Run 16'!$AB$2</f>
        <v>4403</v>
      </c>
      <c r="E46">
        <f>'[4]Run 16'!$AB$2</f>
        <v>4232</v>
      </c>
      <c r="F46">
        <f>'[5]Run 16'!$AB$2</f>
        <v>4074</v>
      </c>
      <c r="G46">
        <f>'[6]Run 16'!$AB$2</f>
        <v>4296</v>
      </c>
      <c r="H46">
        <f>'[7]Run 16'!$AB$2</f>
        <v>4243</v>
      </c>
    </row>
    <row r="47" spans="1:19" x14ac:dyDescent="0.2">
      <c r="A47" s="6" t="s">
        <v>70</v>
      </c>
      <c r="B47" s="1">
        <f>'[1]Run 17'!$AB$2</f>
        <v>4508</v>
      </c>
      <c r="C47" s="1">
        <f>'[2]Run 17'!$AB$2</f>
        <v>4398</v>
      </c>
      <c r="D47">
        <f>'[3]Run 17'!$AB$2</f>
        <v>4354</v>
      </c>
      <c r="E47">
        <f>'[4]Run 17'!$AB$2</f>
        <v>4275</v>
      </c>
      <c r="F47">
        <f>'[5]Run 17'!$AB$2</f>
        <v>4121</v>
      </c>
      <c r="G47">
        <f>'[6]Run 17'!$AB$2</f>
        <v>4262</v>
      </c>
      <c r="H47">
        <f>'[7]Run 17'!$AB$2</f>
        <v>4242</v>
      </c>
    </row>
    <row r="48" spans="1:19" x14ac:dyDescent="0.2">
      <c r="A48" s="6" t="s">
        <v>71</v>
      </c>
      <c r="B48" s="1">
        <f>'[1]Run 18'!$AB$2</f>
        <v>4514</v>
      </c>
      <c r="C48" s="1">
        <f>'[2]Run 18'!$AB$2</f>
        <v>4445</v>
      </c>
      <c r="D48">
        <f>'[3]Run 18'!$AB$2</f>
        <v>4356</v>
      </c>
      <c r="E48">
        <f>'[4]Run 18'!$AB$2</f>
        <v>4246</v>
      </c>
      <c r="F48">
        <f>'[5]Run 18'!$AB$2</f>
        <v>4135</v>
      </c>
      <c r="G48">
        <f>'[6]Run 18'!$AB$2</f>
        <v>4318</v>
      </c>
      <c r="H48">
        <f>'[7]Run 18'!$AB$2</f>
        <v>4311</v>
      </c>
    </row>
    <row r="49" spans="1:8" x14ac:dyDescent="0.2">
      <c r="A49" s="6" t="s">
        <v>72</v>
      </c>
      <c r="B49" s="1">
        <f>'[1]Run 19'!$AB$2</f>
        <v>4539</v>
      </c>
      <c r="C49" s="1">
        <f>'[2]Run 19'!$AB$2</f>
        <v>4442</v>
      </c>
      <c r="D49">
        <f>'[3]Run 19'!$AB$2</f>
        <v>4380</v>
      </c>
      <c r="E49">
        <f>'[4]Run 19'!$AB$2</f>
        <v>4239</v>
      </c>
      <c r="F49">
        <f>'[5]Run 19'!$AB$2</f>
        <v>4091</v>
      </c>
      <c r="G49">
        <f>'[6]Run 19'!$AB$2</f>
        <v>4284</v>
      </c>
      <c r="H49">
        <f>'[7]Run 19'!$AB$2</f>
        <v>4290</v>
      </c>
    </row>
    <row r="50" spans="1:8" x14ac:dyDescent="0.2">
      <c r="A50" s="7" t="s">
        <v>73</v>
      </c>
      <c r="B50" s="14">
        <f>'[1]Run 20'!$AB$2</f>
        <v>4509</v>
      </c>
      <c r="C50" s="14">
        <f>'[2]Run 20'!$AB$2</f>
        <v>4372</v>
      </c>
      <c r="D50" s="8">
        <f>'[3]Run 20'!$AB$2</f>
        <v>4357</v>
      </c>
      <c r="E50" s="8">
        <f>'[4]Run 20'!$AB$2</f>
        <v>4253</v>
      </c>
      <c r="F50" s="8">
        <f>'[5]Run 20'!$AB$2</f>
        <v>4131</v>
      </c>
      <c r="G50" s="8">
        <f>'[6]Run 20'!$AB$2</f>
        <v>4345</v>
      </c>
      <c r="H50" s="8">
        <f>'[7]Run 20'!$AB$2</f>
        <v>4248</v>
      </c>
    </row>
    <row r="51" spans="1:8" x14ac:dyDescent="0.2">
      <c r="A51" s="3" t="s">
        <v>31</v>
      </c>
      <c r="B51" s="1">
        <f t="shared" ref="B51:H51" si="1">SUM(B31:B50)/20</f>
        <v>4506.45</v>
      </c>
      <c r="C51" s="1">
        <f t="shared" si="1"/>
        <v>4419.3500000000004</v>
      </c>
      <c r="D51" s="1">
        <f t="shared" si="1"/>
        <v>4374.95</v>
      </c>
      <c r="E51" s="1">
        <f t="shared" si="1"/>
        <v>4244.25</v>
      </c>
      <c r="F51" s="1">
        <f t="shared" si="1"/>
        <v>4118.8500000000004</v>
      </c>
      <c r="G51" s="1">
        <f t="shared" si="1"/>
        <v>4303.55</v>
      </c>
      <c r="H51" s="1">
        <f t="shared" si="1"/>
        <v>4263.55</v>
      </c>
    </row>
    <row r="52" spans="1:8" x14ac:dyDescent="0.2">
      <c r="A52" s="15" t="s">
        <v>61</v>
      </c>
      <c r="B52" s="16">
        <v>0</v>
      </c>
      <c r="C52" s="17">
        <f>C51/B51-100%</f>
        <v>-1.9327852300591308E-2</v>
      </c>
      <c r="D52" s="17">
        <f>D51/B51-100%</f>
        <v>-2.9180396986541512E-2</v>
      </c>
      <c r="E52" s="17">
        <f>E51/B51-100%</f>
        <v>-5.818327064540818E-2</v>
      </c>
      <c r="F52" s="17">
        <f>F51/B51-100%</f>
        <v>-8.6010052258429504E-2</v>
      </c>
      <c r="G52" s="17">
        <f>G51/B51-100%</f>
        <v>-4.5024353981515275E-2</v>
      </c>
      <c r="H52" s="17">
        <f>H51/B51-100%</f>
        <v>-5.3900520365254168E-2</v>
      </c>
    </row>
    <row r="53" spans="1:8" x14ac:dyDescent="0.2">
      <c r="A53" s="3" t="s">
        <v>28</v>
      </c>
      <c r="C53">
        <f>_xlfn.T.TEST(B31:B50,C31:C50, 2, 1)</f>
        <v>3.3502096351848055E-11</v>
      </c>
      <c r="D53">
        <f>_xlfn.T.TEST(B31:B50,D31:D50,2,1)</f>
        <v>1.4705639145161499E-12</v>
      </c>
      <c r="E53">
        <f>_xlfn.T.TEST(B31:B50,E31:E50, 2, 1)</f>
        <v>2.4106993865120608E-17</v>
      </c>
      <c r="F53">
        <f>_xlfn.T.TEST(B31:B50,F31:F50, 2, 1)</f>
        <v>2.5297553925300368E-21</v>
      </c>
      <c r="G53">
        <f>_xlfn.T.TEST(B31:B50,G31:G50, 2, 1)</f>
        <v>1.3286167537177276E-16</v>
      </c>
      <c r="H53">
        <f>_xlfn.T.TEST(B31:B50,H31:H50, 2, 1)</f>
        <v>4.3987505957424519E-20</v>
      </c>
    </row>
    <row r="54" spans="1:8" x14ac:dyDescent="0.2">
      <c r="A54" t="s">
        <v>62</v>
      </c>
      <c r="B54">
        <f>B51/5330%</f>
        <v>84.548780487804876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FDF1-4DE1-ED4B-B2E1-2319A9FC7B07}">
  <dimension ref="A1:AA59"/>
  <sheetViews>
    <sheetView topLeftCell="A5" zoomScale="66" workbookViewId="0">
      <selection activeCell="S40" sqref="S40"/>
    </sheetView>
  </sheetViews>
  <sheetFormatPr baseColWidth="10" defaultRowHeight="16" x14ac:dyDescent="0.2"/>
  <cols>
    <col min="17" max="17" width="11.5" bestFit="1" customWidth="1"/>
    <col min="26" max="26" width="12.5" bestFit="1" customWidth="1"/>
  </cols>
  <sheetData>
    <row r="1" spans="1:27" x14ac:dyDescent="0.2">
      <c r="A1" s="6" t="s">
        <v>50</v>
      </c>
    </row>
    <row r="2" spans="1:27" x14ac:dyDescent="0.2">
      <c r="A2" t="s">
        <v>55</v>
      </c>
    </row>
    <row r="4" spans="1:27" x14ac:dyDescent="0.2">
      <c r="A4" s="6" t="s">
        <v>52</v>
      </c>
      <c r="K4" s="6" t="s">
        <v>53</v>
      </c>
      <c r="T4" s="6" t="s">
        <v>54</v>
      </c>
    </row>
    <row r="5" spans="1:27" x14ac:dyDescent="0.2">
      <c r="A5" s="6"/>
    </row>
    <row r="6" spans="1:27" x14ac:dyDescent="0.2">
      <c r="A6" s="6" t="s">
        <v>33</v>
      </c>
      <c r="K6" s="6" t="s">
        <v>33</v>
      </c>
      <c r="T6" s="6" t="s">
        <v>33</v>
      </c>
    </row>
    <row r="7" spans="1:27" x14ac:dyDescent="0.2">
      <c r="A7" s="9"/>
      <c r="B7" s="9" t="s">
        <v>7</v>
      </c>
      <c r="C7" s="9" t="s">
        <v>13</v>
      </c>
      <c r="D7" s="9" t="s">
        <v>12</v>
      </c>
      <c r="E7" s="9" t="s">
        <v>11</v>
      </c>
      <c r="F7" s="9" t="s">
        <v>10</v>
      </c>
      <c r="G7" s="9" t="s">
        <v>9</v>
      </c>
      <c r="H7" s="9" t="s">
        <v>8</v>
      </c>
      <c r="K7" s="9"/>
      <c r="L7" s="9" t="s">
        <v>7</v>
      </c>
      <c r="M7" s="9" t="s">
        <v>13</v>
      </c>
      <c r="N7" s="9" t="s">
        <v>12</v>
      </c>
      <c r="O7" s="9" t="s">
        <v>11</v>
      </c>
      <c r="P7" s="9" t="s">
        <v>10</v>
      </c>
      <c r="Q7" s="9" t="s">
        <v>9</v>
      </c>
      <c r="R7" s="9" t="s">
        <v>8</v>
      </c>
      <c r="T7" s="9"/>
      <c r="U7" s="9" t="s">
        <v>7</v>
      </c>
      <c r="V7" s="9" t="s">
        <v>13</v>
      </c>
      <c r="W7" s="9" t="s">
        <v>12</v>
      </c>
      <c r="X7" s="9" t="s">
        <v>11</v>
      </c>
      <c r="Y7" s="9" t="s">
        <v>10</v>
      </c>
      <c r="Z7" s="9" t="s">
        <v>9</v>
      </c>
      <c r="AA7" s="9" t="s">
        <v>8</v>
      </c>
    </row>
    <row r="8" spans="1:27" x14ac:dyDescent="0.2">
      <c r="A8" s="9" t="s">
        <v>15</v>
      </c>
      <c r="B8" s="10">
        <f>'[1]Run 1'!$AA$26</f>
        <v>0</v>
      </c>
      <c r="C8" s="10">
        <f>'[2]Run 1'!$AA$26</f>
        <v>0</v>
      </c>
      <c r="D8" s="10">
        <f>'[3]Run 1'!$AA$26</f>
        <v>1</v>
      </c>
      <c r="E8" s="10">
        <f>'[4]Run 1'!$AA$26</f>
        <v>1</v>
      </c>
      <c r="F8" s="10">
        <f>'[5]Run 1'!$AA$26</f>
        <v>0</v>
      </c>
      <c r="G8" s="10">
        <f>'[6]Run 1'!$AA$26</f>
        <v>2</v>
      </c>
      <c r="H8" s="10">
        <f>'[7]Run 1'!$AA$26</f>
        <v>1</v>
      </c>
      <c r="K8" s="9" t="s">
        <v>15</v>
      </c>
      <c r="L8" s="10">
        <f>'[1]Run 1'!$AA$27</f>
        <v>61</v>
      </c>
      <c r="M8" s="10">
        <f>'[2]Run 1'!$AA$27</f>
        <v>68</v>
      </c>
      <c r="N8" s="10">
        <f>'[3]Run 1'!$AA$27</f>
        <v>72</v>
      </c>
      <c r="O8" s="10">
        <f>'[4]Run 1'!$AA$27</f>
        <v>85</v>
      </c>
      <c r="P8" s="10">
        <f>'[5]Run 1'!$AA$27</f>
        <v>112</v>
      </c>
      <c r="Q8" s="10">
        <f>'[6]Run 1'!$AA$27</f>
        <v>103</v>
      </c>
      <c r="R8" s="10">
        <f>'[7]Run 1'!$AA$27</f>
        <v>90</v>
      </c>
      <c r="T8" s="9" t="s">
        <v>15</v>
      </c>
      <c r="U8" s="10">
        <f>'[1]Run 1'!$AA$28</f>
        <v>790</v>
      </c>
      <c r="V8" s="10">
        <f>'[2]Run 1'!$AA$28</f>
        <v>844</v>
      </c>
      <c r="W8" s="10">
        <f>'[3]Run 1'!$AA$28</f>
        <v>861</v>
      </c>
      <c r="X8" s="10">
        <f>'[4]Run 1'!$AA$28</f>
        <v>1061</v>
      </c>
      <c r="Y8" s="10">
        <f>'[5]Run 1'!$AA$28</f>
        <v>1133</v>
      </c>
      <c r="Z8" s="10">
        <f>'[6]Run 1'!$AA$28</f>
        <v>929</v>
      </c>
      <c r="AA8" s="10">
        <f>'[7]Run 1'!$AA$28</f>
        <v>1022</v>
      </c>
    </row>
    <row r="9" spans="1:27" x14ac:dyDescent="0.2">
      <c r="A9" s="9" t="s">
        <v>16</v>
      </c>
      <c r="B9" s="10">
        <f>'[1]Run 2'!$AA$26</f>
        <v>0</v>
      </c>
      <c r="C9" s="10">
        <f>'[2]Run 2'!$AA$26</f>
        <v>0</v>
      </c>
      <c r="D9" s="10">
        <f>'[3]Run 2'!$AA$26</f>
        <v>0</v>
      </c>
      <c r="E9" s="10">
        <f>'[4]Run 2'!$AA$26</f>
        <v>0</v>
      </c>
      <c r="F9" s="10">
        <f>'[5]Run 2'!$AA$26</f>
        <v>0</v>
      </c>
      <c r="G9" s="10">
        <f>'[6]Run 2'!$AA$26</f>
        <v>2</v>
      </c>
      <c r="H9" s="10">
        <f>'[7]Run 2'!$AA$26</f>
        <v>0</v>
      </c>
      <c r="K9" s="9" t="s">
        <v>16</v>
      </c>
      <c r="L9" s="10">
        <f>'[1]Run 2'!$AA$27</f>
        <v>60</v>
      </c>
      <c r="M9" s="10">
        <f>'[2]Run 2'!$AA$27</f>
        <v>74</v>
      </c>
      <c r="N9" s="10">
        <f>'[3]Run 2'!$AA$27</f>
        <v>79</v>
      </c>
      <c r="O9" s="10">
        <f>'[4]Run 2'!$AA$27</f>
        <v>90</v>
      </c>
      <c r="P9" s="10">
        <f>'[5]Run 2'!$AA$27</f>
        <v>119</v>
      </c>
      <c r="Q9" s="10">
        <f>'[6]Run 2'!$AA$27</f>
        <v>76</v>
      </c>
      <c r="R9" s="10">
        <f>'[7]Run 2'!$AA$27</f>
        <v>97</v>
      </c>
      <c r="T9" s="9" t="s">
        <v>16</v>
      </c>
      <c r="U9" s="10">
        <f>'[1]Run 2'!$AA$28</f>
        <v>760</v>
      </c>
      <c r="V9" s="10">
        <f>'[2]Run 2'!$AA$28</f>
        <v>849</v>
      </c>
      <c r="W9" s="10">
        <f>'[3]Run 2'!$AA$28</f>
        <v>847</v>
      </c>
      <c r="X9" s="10">
        <f>'[4]Run 2'!$AA$28</f>
        <v>1024</v>
      </c>
      <c r="Y9" s="10">
        <f>'[5]Run 2'!$AA$28</f>
        <v>1098</v>
      </c>
      <c r="Z9" s="10">
        <f>'[6]Run 2'!$AA$28</f>
        <v>919</v>
      </c>
      <c r="AA9" s="10">
        <f>'[7]Run 2'!$AA$28</f>
        <v>941</v>
      </c>
    </row>
    <row r="10" spans="1:27" x14ac:dyDescent="0.2">
      <c r="A10" s="9" t="s">
        <v>17</v>
      </c>
      <c r="B10" s="10">
        <f>'[1]Run 3'!$AA$26</f>
        <v>0</v>
      </c>
      <c r="C10" s="10">
        <f>'[2]Run 3'!$AA$26</f>
        <v>0</v>
      </c>
      <c r="D10" s="10">
        <f>'[3]Run 3'!$AA$26</f>
        <v>0</v>
      </c>
      <c r="E10" s="10">
        <f>'[4]Run 3'!$AA$26</f>
        <v>0</v>
      </c>
      <c r="F10" s="10">
        <f>'[5]Run 3'!$AA$26</f>
        <v>0</v>
      </c>
      <c r="G10" s="10">
        <f>'[6]Run 3'!$AA$26</f>
        <v>0</v>
      </c>
      <c r="H10" s="10">
        <f>'[7]Run 3'!$AA$26</f>
        <v>1</v>
      </c>
      <c r="K10" s="9" t="s">
        <v>17</v>
      </c>
      <c r="L10" s="10">
        <f>'[1]Run 3'!$AA$27</f>
        <v>76</v>
      </c>
      <c r="M10" s="10">
        <f>'[2]Run 3'!$AA$27</f>
        <v>67</v>
      </c>
      <c r="N10" s="10">
        <f>'[3]Run 3'!$AA$27</f>
        <v>86</v>
      </c>
      <c r="O10" s="10">
        <f>'[4]Run 3'!$AA$27</f>
        <v>97</v>
      </c>
      <c r="P10" s="10">
        <f>'[5]Run 3'!$AA$27</f>
        <v>112</v>
      </c>
      <c r="Q10" s="10">
        <f>'[6]Run 3'!$AA$27</f>
        <v>93</v>
      </c>
      <c r="R10" s="10">
        <f>'[7]Run 3'!$AA$27</f>
        <v>105</v>
      </c>
      <c r="T10" s="9" t="s">
        <v>17</v>
      </c>
      <c r="U10" s="10">
        <f>'[1]Run 3'!$AA$28</f>
        <v>731</v>
      </c>
      <c r="V10" s="10">
        <f>'[2]Run 3'!$AA$28</f>
        <v>859</v>
      </c>
      <c r="W10" s="10">
        <f>'[3]Run 3'!$AA$28</f>
        <v>851</v>
      </c>
      <c r="X10" s="10">
        <f>'[4]Run 3'!$AA$28</f>
        <v>1039</v>
      </c>
      <c r="Y10" s="10">
        <f>'[5]Run 3'!$AA$28</f>
        <v>1132</v>
      </c>
      <c r="Z10" s="10">
        <f>'[6]Run 3'!$AA$28</f>
        <v>945</v>
      </c>
      <c r="AA10" s="10">
        <f>'[7]Run 3'!$AA$28</f>
        <v>974</v>
      </c>
    </row>
    <row r="11" spans="1:27" x14ac:dyDescent="0.2">
      <c r="A11" s="9" t="s">
        <v>18</v>
      </c>
      <c r="B11" s="10">
        <f>'[1]Run 4'!$AA$26</f>
        <v>0</v>
      </c>
      <c r="C11" s="10">
        <f>'[2]Run 4'!$AA$26</f>
        <v>0</v>
      </c>
      <c r="D11" s="10">
        <f>'[3]Run 4'!$AA$26</f>
        <v>2</v>
      </c>
      <c r="E11" s="10">
        <f>'[4]Run 4'!$AA$26</f>
        <v>0</v>
      </c>
      <c r="F11" s="10">
        <f>'[5]Run 4'!$AA$26</f>
        <v>1</v>
      </c>
      <c r="G11" s="10">
        <f>'[6]Run 4'!$AA$26</f>
        <v>0</v>
      </c>
      <c r="H11" s="10">
        <f>'[7]Run 4'!$AA$26</f>
        <v>0</v>
      </c>
      <c r="K11" s="9" t="s">
        <v>18</v>
      </c>
      <c r="L11" s="10">
        <f>'[1]Run 4'!$AA$27</f>
        <v>73</v>
      </c>
      <c r="M11" s="10">
        <f>'[2]Run 4'!$AA$27</f>
        <v>73</v>
      </c>
      <c r="N11" s="10">
        <f>'[3]Run 4'!$AA$27</f>
        <v>91</v>
      </c>
      <c r="O11" s="10">
        <f>'[4]Run 4'!$AA$27</f>
        <v>91</v>
      </c>
      <c r="P11" s="10">
        <f>'[5]Run 4'!$AA$27</f>
        <v>110</v>
      </c>
      <c r="Q11" s="10">
        <f>'[6]Run 4'!$AA$27</f>
        <v>90</v>
      </c>
      <c r="R11" s="10">
        <f>'[7]Run 4'!$AA$27</f>
        <v>95</v>
      </c>
      <c r="T11" s="9" t="s">
        <v>18</v>
      </c>
      <c r="U11" s="10">
        <f>'[1]Run 4'!$AA$28</f>
        <v>756</v>
      </c>
      <c r="V11" s="10">
        <f>'[2]Run 4'!$AA$28</f>
        <v>841</v>
      </c>
      <c r="W11" s="10">
        <f>'[3]Run 4'!$AA$28</f>
        <v>860</v>
      </c>
      <c r="X11" s="10">
        <f>'[4]Run 4'!$AA$28</f>
        <v>999</v>
      </c>
      <c r="Y11" s="10">
        <f>'[5]Run 4'!$AA$28</f>
        <v>1103</v>
      </c>
      <c r="Z11" s="10">
        <f>'[6]Run 4'!$AA$28</f>
        <v>958</v>
      </c>
      <c r="AA11" s="10">
        <f>'[7]Run 4'!$AA$28</f>
        <v>987</v>
      </c>
    </row>
    <row r="12" spans="1:27" x14ac:dyDescent="0.2">
      <c r="A12" s="9" t="s">
        <v>19</v>
      </c>
      <c r="B12" s="10">
        <f>'[1]Run 5'!$AA$26</f>
        <v>0</v>
      </c>
      <c r="C12" s="10">
        <f>'[2]Run 5'!$AA$26</f>
        <v>0</v>
      </c>
      <c r="D12" s="10">
        <f>'[3]Run 5'!$AA$26</f>
        <v>1</v>
      </c>
      <c r="E12" s="10">
        <f>'[4]Run 5'!$AA$26</f>
        <v>1</v>
      </c>
      <c r="F12" s="10">
        <f>'[5]Run 5'!$AA$26</f>
        <v>0</v>
      </c>
      <c r="G12" s="10">
        <f>'[6]Run 5'!$AA$26</f>
        <v>0</v>
      </c>
      <c r="H12" s="10">
        <f>'[7]Run 5'!$AA$26</f>
        <v>1</v>
      </c>
      <c r="K12" s="9" t="s">
        <v>19</v>
      </c>
      <c r="L12" s="10">
        <f>'[1]Run 5'!$AA$27</f>
        <v>55</v>
      </c>
      <c r="M12" s="10">
        <f>'[2]Run 5'!$AA$27</f>
        <v>68</v>
      </c>
      <c r="N12" s="10">
        <f>'[3]Run 5'!$AA$27</f>
        <v>60</v>
      </c>
      <c r="O12" s="10">
        <f>'[4]Run 5'!$AA$27</f>
        <v>89</v>
      </c>
      <c r="P12" s="10">
        <f>'[5]Run 5'!$AA$27</f>
        <v>100</v>
      </c>
      <c r="Q12" s="10">
        <f>'[6]Run 5'!$AA$27</f>
        <v>85</v>
      </c>
      <c r="R12" s="10">
        <f>'[7]Run 5'!$AA$27</f>
        <v>112</v>
      </c>
      <c r="T12" s="9" t="s">
        <v>19</v>
      </c>
      <c r="U12" s="10">
        <f>'[1]Run 5'!$AA$28</f>
        <v>770</v>
      </c>
      <c r="V12" s="10">
        <f>'[2]Run 5'!$AA$28</f>
        <v>843</v>
      </c>
      <c r="W12" s="10">
        <f>'[3]Run 5'!$AA$28</f>
        <v>857</v>
      </c>
      <c r="X12" s="10">
        <f>'[4]Run 5'!$AA$28</f>
        <v>992</v>
      </c>
      <c r="Y12" s="10">
        <f>'[5]Run 5'!$AA$28</f>
        <v>1103</v>
      </c>
      <c r="Z12" s="10">
        <f>'[6]Run 5'!$AA$28</f>
        <v>928</v>
      </c>
      <c r="AA12" s="10">
        <f>'[7]Run 5'!$AA$28</f>
        <v>976</v>
      </c>
    </row>
    <row r="13" spans="1:27" x14ac:dyDescent="0.2">
      <c r="A13" s="9" t="s">
        <v>20</v>
      </c>
      <c r="B13" s="10">
        <f>'[1]Run 6'!$AA$26</f>
        <v>1</v>
      </c>
      <c r="C13" s="10">
        <f>'[2]Run 6'!$AA$26</f>
        <v>0</v>
      </c>
      <c r="D13" s="10">
        <f>'[3]Run 6'!$AA$26</f>
        <v>1</v>
      </c>
      <c r="E13" s="10">
        <f>'[4]Run 6'!$AA$26</f>
        <v>1</v>
      </c>
      <c r="F13" s="10">
        <f>'[5]Run 6'!$AA$26</f>
        <v>0</v>
      </c>
      <c r="G13" s="10">
        <f>'[6]Run 6'!$AA$26</f>
        <v>1</v>
      </c>
      <c r="H13" s="10">
        <f>'[7]Run 6'!$AA$26</f>
        <v>0</v>
      </c>
      <c r="K13" s="9" t="s">
        <v>20</v>
      </c>
      <c r="L13" s="10">
        <f>'[1]Run 6'!$AA$27</f>
        <v>67</v>
      </c>
      <c r="M13" s="10">
        <f>'[2]Run 6'!$AA$27</f>
        <v>57</v>
      </c>
      <c r="N13" s="10">
        <f>'[3]Run 6'!$AA$27</f>
        <v>94</v>
      </c>
      <c r="O13" s="10">
        <f>'[4]Run 6'!$AA$27</f>
        <v>88</v>
      </c>
      <c r="P13" s="10">
        <f>'[5]Run 6'!$AA$27</f>
        <v>114</v>
      </c>
      <c r="Q13" s="10">
        <f>'[6]Run 6'!$AA$27</f>
        <v>76</v>
      </c>
      <c r="R13" s="10">
        <f>'[7]Run 6'!$AA$27</f>
        <v>107</v>
      </c>
      <c r="T13" s="9" t="s">
        <v>20</v>
      </c>
      <c r="U13" s="10">
        <f>'[1]Run 6'!$AA$28</f>
        <v>756</v>
      </c>
      <c r="V13" s="10">
        <f>'[2]Run 6'!$AA$28</f>
        <v>856</v>
      </c>
      <c r="W13" s="10">
        <f>'[3]Run 6'!$AA$28</f>
        <v>842</v>
      </c>
      <c r="X13" s="10">
        <f>'[4]Run 6'!$AA$28</f>
        <v>986</v>
      </c>
      <c r="Y13" s="10">
        <f>'[5]Run 6'!$AA$28</f>
        <v>1115</v>
      </c>
      <c r="Z13" s="10">
        <f>'[6]Run 6'!$AA$28</f>
        <v>949</v>
      </c>
      <c r="AA13" s="10">
        <f>'[7]Run 6'!$AA$28</f>
        <v>977</v>
      </c>
    </row>
    <row r="14" spans="1:27" x14ac:dyDescent="0.2">
      <c r="A14" s="9" t="s">
        <v>21</v>
      </c>
      <c r="B14" s="10">
        <f>'[1]Run 7'!$AA$26</f>
        <v>1</v>
      </c>
      <c r="C14" s="10">
        <f>'[2]Run 7'!$AA$26</f>
        <v>0</v>
      </c>
      <c r="D14" s="10">
        <f>'[3]Run 7'!$AA$26</f>
        <v>0</v>
      </c>
      <c r="E14" s="10">
        <f>'[4]Run 7'!$AA$26</f>
        <v>0</v>
      </c>
      <c r="F14" s="10">
        <f>'[5]Run 7'!$AA$26</f>
        <v>1</v>
      </c>
      <c r="G14" s="10">
        <f>'[6]Run 7'!$AA$26</f>
        <v>1</v>
      </c>
      <c r="H14" s="10">
        <f>'[7]Run 7'!$AA$26</f>
        <v>2</v>
      </c>
      <c r="K14" s="9" t="s">
        <v>21</v>
      </c>
      <c r="L14" s="10">
        <f>'[1]Run 7'!$AA$27</f>
        <v>55</v>
      </c>
      <c r="M14" s="10">
        <f>'[2]Run 7'!$AA$27</f>
        <v>58</v>
      </c>
      <c r="N14" s="10">
        <f>'[3]Run 7'!$AA$27</f>
        <v>86</v>
      </c>
      <c r="O14" s="10">
        <f>'[4]Run 7'!$AA$27</f>
        <v>111</v>
      </c>
      <c r="P14" s="10">
        <f>'[5]Run 7'!$AA$27</f>
        <v>103</v>
      </c>
      <c r="Q14" s="10">
        <f>'[6]Run 7'!$AA$27</f>
        <v>82</v>
      </c>
      <c r="R14" s="10">
        <f>'[7]Run 7'!$AA$27</f>
        <v>118</v>
      </c>
      <c r="T14" s="9" t="s">
        <v>21</v>
      </c>
      <c r="U14" s="10">
        <f>'[1]Run 7'!$AA$28</f>
        <v>802</v>
      </c>
      <c r="V14" s="10">
        <f>'[2]Run 7'!$AA$28</f>
        <v>848</v>
      </c>
      <c r="W14" s="10">
        <f>'[3]Run 7'!$AA$28</f>
        <v>863</v>
      </c>
      <c r="X14" s="10">
        <f>'[4]Run 7'!$AA$28</f>
        <v>961</v>
      </c>
      <c r="Y14" s="10">
        <f>'[5]Run 7'!$AA$28</f>
        <v>1085</v>
      </c>
      <c r="Z14" s="10">
        <f>'[6]Run 7'!$AA$28</f>
        <v>959</v>
      </c>
      <c r="AA14" s="10">
        <f>'[7]Run 7'!$AA$28</f>
        <v>971</v>
      </c>
    </row>
    <row r="15" spans="1:27" x14ac:dyDescent="0.2">
      <c r="A15" s="9" t="s">
        <v>22</v>
      </c>
      <c r="B15" s="10">
        <f>'[1]Run 8'!$AA$26</f>
        <v>0</v>
      </c>
      <c r="C15" s="10">
        <f>'[2]Run 8'!$AA$26</f>
        <v>0</v>
      </c>
      <c r="D15" s="10">
        <f>'[3]Run 8'!$AA$26</f>
        <v>0</v>
      </c>
      <c r="E15" s="10">
        <f>'[4]Run 8'!$AA$26</f>
        <v>0</v>
      </c>
      <c r="F15" s="10">
        <f>'[5]Run 8'!$AA$26</f>
        <v>0</v>
      </c>
      <c r="G15" s="10">
        <f>'[6]Run 8'!$AA$26</f>
        <v>0</v>
      </c>
      <c r="H15" s="10">
        <f>'[7]Run 8'!$AA$26</f>
        <v>1</v>
      </c>
      <c r="K15" s="9" t="s">
        <v>22</v>
      </c>
      <c r="L15" s="10">
        <f>'[1]Run 8'!$AA$27</f>
        <v>56</v>
      </c>
      <c r="M15" s="10">
        <f>'[2]Run 8'!$AA$27</f>
        <v>71</v>
      </c>
      <c r="N15" s="10">
        <f>'[3]Run 8'!$AA$27</f>
        <v>80</v>
      </c>
      <c r="O15" s="10">
        <f>'[4]Run 8'!$AA$27</f>
        <v>88</v>
      </c>
      <c r="P15" s="10">
        <f>'[5]Run 8'!$AA$27</f>
        <v>100</v>
      </c>
      <c r="Q15" s="10">
        <f>'[6]Run 8'!$AA$27</f>
        <v>93</v>
      </c>
      <c r="R15" s="10">
        <f>'[7]Run 8'!$AA$27</f>
        <v>99</v>
      </c>
      <c r="T15" s="9" t="s">
        <v>22</v>
      </c>
      <c r="U15" s="10">
        <f>'[1]Run 8'!$AA$28</f>
        <v>743</v>
      </c>
      <c r="V15" s="10">
        <f>'[2]Run 8'!$AA$28</f>
        <v>809</v>
      </c>
      <c r="W15" s="10">
        <f>'[3]Run 8'!$AA$28</f>
        <v>883</v>
      </c>
      <c r="X15" s="10">
        <f>'[4]Run 8'!$AA$28</f>
        <v>990</v>
      </c>
      <c r="Y15" s="10">
        <f>'[5]Run 8'!$AA$28</f>
        <v>1059</v>
      </c>
      <c r="Z15" s="10">
        <f>'[6]Run 8'!$AA$28</f>
        <v>914</v>
      </c>
      <c r="AA15" s="10">
        <f>'[7]Run 8'!$AA$28</f>
        <v>957</v>
      </c>
    </row>
    <row r="16" spans="1:27" x14ac:dyDescent="0.2">
      <c r="A16" s="9" t="s">
        <v>23</v>
      </c>
      <c r="B16" s="10">
        <f>'[1]Run 9'!$AA$26</f>
        <v>0</v>
      </c>
      <c r="C16" s="10">
        <f>'[2]Run 9'!$AA$26</f>
        <v>0</v>
      </c>
      <c r="D16" s="10">
        <f>'[3]Run 9'!$AA$26</f>
        <v>0</v>
      </c>
      <c r="E16" s="10">
        <f>'[4]Run 9'!$AA$26</f>
        <v>1</v>
      </c>
      <c r="F16" s="10">
        <f>'[5]Run 9'!$AA$26</f>
        <v>0</v>
      </c>
      <c r="G16" s="10">
        <f>'[6]Run 9'!$AA$26</f>
        <v>0</v>
      </c>
      <c r="H16" s="10">
        <f>'[7]Run 9'!$AA$26</f>
        <v>0</v>
      </c>
      <c r="K16" s="9" t="s">
        <v>23</v>
      </c>
      <c r="L16" s="10">
        <f>'[1]Run 9'!$AA$27</f>
        <v>61</v>
      </c>
      <c r="M16" s="10">
        <f>'[2]Run 9'!$AA$27</f>
        <v>65</v>
      </c>
      <c r="N16" s="10">
        <f>'[3]Run 9'!$AA$27</f>
        <v>82</v>
      </c>
      <c r="O16" s="10">
        <f>'[4]Run 9'!$AA$27</f>
        <v>106</v>
      </c>
      <c r="P16" s="10">
        <f>'[5]Run 9'!$AA$27</f>
        <v>105</v>
      </c>
      <c r="Q16" s="10">
        <f>'[6]Run 9'!$AA$27</f>
        <v>97</v>
      </c>
      <c r="R16" s="10">
        <f>'[7]Run 9'!$AA$27</f>
        <v>107</v>
      </c>
      <c r="T16" s="9" t="s">
        <v>23</v>
      </c>
      <c r="U16" s="10">
        <f>'[1]Run 9'!$AA$28</f>
        <v>788</v>
      </c>
      <c r="V16" s="10">
        <f>'[2]Run 9'!$AA$28</f>
        <v>856</v>
      </c>
      <c r="W16" s="10">
        <f>'[3]Run 9'!$AA$28</f>
        <v>899</v>
      </c>
      <c r="X16" s="10">
        <f>'[4]Run 9'!$AA$28</f>
        <v>937</v>
      </c>
      <c r="Y16" s="10">
        <f>'[5]Run 9'!$AA$28</f>
        <v>1066</v>
      </c>
      <c r="Z16" s="10">
        <f>'[6]Run 9'!$AA$28</f>
        <v>908</v>
      </c>
      <c r="AA16" s="10">
        <f>'[7]Run 9'!$AA$28</f>
        <v>953</v>
      </c>
    </row>
    <row r="17" spans="1:27" x14ac:dyDescent="0.2">
      <c r="A17" s="9" t="s">
        <v>24</v>
      </c>
      <c r="B17" s="10">
        <f>'[1]Run 10'!$AA$26</f>
        <v>0</v>
      </c>
      <c r="C17" s="10">
        <f>'[2]Run 10'!$AA$26</f>
        <v>0</v>
      </c>
      <c r="D17" s="10">
        <f>'[3]Run 10'!$AA$26</f>
        <v>0</v>
      </c>
      <c r="E17" s="10">
        <f>'[4]Run 10'!$AA$26</f>
        <v>1</v>
      </c>
      <c r="F17" s="10">
        <f>'[5]Run 10'!$AA$26</f>
        <v>1</v>
      </c>
      <c r="G17" s="10">
        <f>'[6]Run 10'!$AA$26</f>
        <v>0</v>
      </c>
      <c r="H17" s="10">
        <f>'[7]Run 10'!$AA$26</f>
        <v>0</v>
      </c>
      <c r="K17" s="9" t="s">
        <v>24</v>
      </c>
      <c r="L17" s="10">
        <f>'[1]Run 10'!$AA$27</f>
        <v>55</v>
      </c>
      <c r="M17" s="10">
        <f>'[2]Run 10'!$AA$27</f>
        <v>67</v>
      </c>
      <c r="N17" s="10">
        <f>'[3]Run 10'!$AA$27</f>
        <v>77</v>
      </c>
      <c r="O17" s="10">
        <f>'[4]Run 10'!$AA$27</f>
        <v>98</v>
      </c>
      <c r="P17" s="10">
        <f>'[5]Run 10'!$AA$27</f>
        <v>109</v>
      </c>
      <c r="Q17" s="10">
        <f>'[6]Run 10'!$AA$27</f>
        <v>104</v>
      </c>
      <c r="R17" s="10">
        <f>'[7]Run 10'!$AA$27</f>
        <v>103</v>
      </c>
      <c r="T17" s="9" t="s">
        <v>24</v>
      </c>
      <c r="U17" s="10">
        <f>'[1]Run 10'!$AA$28</f>
        <v>760</v>
      </c>
      <c r="V17" s="10">
        <f>'[2]Run 10'!$AA$28</f>
        <v>847</v>
      </c>
      <c r="W17" s="10">
        <f>'[3]Run 10'!$AA$28</f>
        <v>897</v>
      </c>
      <c r="X17" s="10">
        <f>'[4]Run 10'!$AA$28</f>
        <v>1004</v>
      </c>
      <c r="Y17" s="10">
        <f>'[5]Run 10'!$AA$28</f>
        <v>1080</v>
      </c>
      <c r="Z17" s="10">
        <f>'[6]Run 10'!$AA$28</f>
        <v>947</v>
      </c>
      <c r="AA17" s="10">
        <f>'[7]Run 10'!$AA$28</f>
        <v>980</v>
      </c>
    </row>
    <row r="18" spans="1:27" x14ac:dyDescent="0.2">
      <c r="A18" s="9" t="s">
        <v>64</v>
      </c>
      <c r="B18">
        <f>'[1]Run 11'!$AA$26</f>
        <v>0</v>
      </c>
      <c r="C18">
        <f>'[2]Run 11'!$AA$26</f>
        <v>0</v>
      </c>
      <c r="D18">
        <f>'[3]Run 11'!$AA$26</f>
        <v>0</v>
      </c>
      <c r="E18">
        <f>'[4]Run 11'!$AA$26</f>
        <v>0</v>
      </c>
      <c r="F18">
        <f>'[5]Run 11'!$AA$26</f>
        <v>0</v>
      </c>
      <c r="G18">
        <f>'[6]Run 11'!$AA$26</f>
        <v>1</v>
      </c>
      <c r="H18">
        <f>'[7]Run 11'!$AA$26</f>
        <v>0</v>
      </c>
      <c r="K18" s="9" t="s">
        <v>64</v>
      </c>
      <c r="L18">
        <f>'[1]Run 11'!$AA$27</f>
        <v>61</v>
      </c>
      <c r="M18">
        <f>'[2]Run 11'!$AA$27</f>
        <v>58</v>
      </c>
      <c r="N18">
        <f>'[3]Run 11'!$AA$27</f>
        <v>93</v>
      </c>
      <c r="O18">
        <f>'[4]Run 11'!$AA$27</f>
        <v>95</v>
      </c>
      <c r="P18">
        <f>'[5]Run 11'!$AA$27</f>
        <v>103</v>
      </c>
      <c r="Q18">
        <f>'[6]Run 11'!$AA$27</f>
        <v>81</v>
      </c>
      <c r="R18">
        <f>'[7]Run 11'!$AA$27</f>
        <v>96</v>
      </c>
      <c r="T18" s="9" t="s">
        <v>64</v>
      </c>
      <c r="U18">
        <f>'[1]Run 11'!$AA$28</f>
        <v>727</v>
      </c>
      <c r="V18">
        <f>'[2]Run 11'!$AA$28</f>
        <v>824</v>
      </c>
      <c r="W18">
        <f>'[3]Run 11'!$AA$28</f>
        <v>893</v>
      </c>
      <c r="X18">
        <f>'[4]Run 11'!$AA$28</f>
        <v>958</v>
      </c>
      <c r="Y18">
        <f>'[5]Run 11'!$AA$28</f>
        <v>1141</v>
      </c>
      <c r="Z18">
        <f>'[6]Run 11'!$AA$28</f>
        <v>956</v>
      </c>
      <c r="AA18">
        <f>'[7]Run 11'!$AA$28</f>
        <v>930</v>
      </c>
    </row>
    <row r="19" spans="1:27" x14ac:dyDescent="0.2">
      <c r="A19" s="9" t="s">
        <v>65</v>
      </c>
      <c r="B19">
        <f>'[1]Run 12'!$AA$26</f>
        <v>1</v>
      </c>
      <c r="C19">
        <f>'[2]Run 12'!$AA$26</f>
        <v>1</v>
      </c>
      <c r="D19">
        <f>'[3]Run 12'!$AA$26</f>
        <v>0</v>
      </c>
      <c r="E19">
        <f>'[4]Run 12'!$AA$26</f>
        <v>0</v>
      </c>
      <c r="F19">
        <f>'[5]Run 12'!$AA$26</f>
        <v>0</v>
      </c>
      <c r="G19">
        <f>'[6]Run 12'!$AA$26</f>
        <v>0</v>
      </c>
      <c r="H19">
        <f>'[7]Run 12'!$AA$26</f>
        <v>2</v>
      </c>
      <c r="K19" s="9" t="s">
        <v>65</v>
      </c>
      <c r="L19">
        <f>'[1]Run 12'!$AA$27</f>
        <v>61</v>
      </c>
      <c r="M19">
        <f>'[2]Run 12'!$AA$27</f>
        <v>69</v>
      </c>
      <c r="N19">
        <f>'[3]Run 12'!$AA$27</f>
        <v>79</v>
      </c>
      <c r="O19">
        <f>'[4]Run 12'!$AA$27</f>
        <v>94</v>
      </c>
      <c r="P19">
        <f>'[5]Run 12'!$AA$27</f>
        <v>85</v>
      </c>
      <c r="Q19">
        <f>'[6]Run 12'!$AA$27</f>
        <v>102</v>
      </c>
      <c r="R19">
        <f>'[7]Run 12'!$AA$27</f>
        <v>94</v>
      </c>
      <c r="T19" s="9" t="s">
        <v>65</v>
      </c>
      <c r="U19">
        <f>'[1]Run 12'!$AA$28</f>
        <v>794</v>
      </c>
      <c r="V19">
        <f>'[2]Run 12'!$AA$28</f>
        <v>821</v>
      </c>
      <c r="W19">
        <f>'[3]Run 12'!$AA$28</f>
        <v>858</v>
      </c>
      <c r="X19">
        <f>'[4]Run 12'!$AA$28</f>
        <v>985</v>
      </c>
      <c r="Y19">
        <f>'[5]Run 12'!$AA$28</f>
        <v>1095</v>
      </c>
      <c r="Z19">
        <f>'[6]Run 12'!$AA$28</f>
        <v>943</v>
      </c>
      <c r="AA19">
        <f>'[7]Run 12'!$AA$28</f>
        <v>943</v>
      </c>
    </row>
    <row r="20" spans="1:27" x14ac:dyDescent="0.2">
      <c r="A20" s="9" t="s">
        <v>66</v>
      </c>
      <c r="B20">
        <f>'[1]Run 13'!$AA$26</f>
        <v>0</v>
      </c>
      <c r="C20">
        <f>'[2]Run 13'!$AA$26</f>
        <v>1</v>
      </c>
      <c r="D20">
        <f>'[3]Run 13'!$AA$26</f>
        <v>0</v>
      </c>
      <c r="E20">
        <f>'[4]Run 13'!$AA$26</f>
        <v>2</v>
      </c>
      <c r="F20">
        <f>'[5]Run 13'!$AA$26</f>
        <v>1</v>
      </c>
      <c r="G20">
        <f>'[6]Run 13'!$AA$26</f>
        <v>0</v>
      </c>
      <c r="H20">
        <f>'[7]Run 13'!$AA$26</f>
        <v>0</v>
      </c>
      <c r="K20" s="9" t="s">
        <v>66</v>
      </c>
      <c r="L20">
        <f>'[1]Run 13'!$AA$27</f>
        <v>41</v>
      </c>
      <c r="M20">
        <f>'[2]Run 13'!$AA$27</f>
        <v>79</v>
      </c>
      <c r="N20">
        <f>'[3]Run 13'!$AA$27</f>
        <v>72</v>
      </c>
      <c r="O20">
        <f>'[4]Run 13'!$AA$27</f>
        <v>87</v>
      </c>
      <c r="P20">
        <f>'[5]Run 13'!$AA$27</f>
        <v>113</v>
      </c>
      <c r="Q20">
        <f>'[6]Run 13'!$AA$27</f>
        <v>95</v>
      </c>
      <c r="R20">
        <f>'[7]Run 13'!$AA$27</f>
        <v>97</v>
      </c>
      <c r="T20" s="9" t="s">
        <v>66</v>
      </c>
      <c r="U20">
        <f>'[1]Run 13'!$AA$28</f>
        <v>751</v>
      </c>
      <c r="V20">
        <f>'[2]Run 13'!$AA$28</f>
        <v>866</v>
      </c>
      <c r="W20">
        <f>'[3]Run 13'!$AA$28</f>
        <v>904</v>
      </c>
      <c r="X20">
        <f>'[4]Run 13'!$AA$28</f>
        <v>1024</v>
      </c>
      <c r="Y20">
        <f>'[5]Run 13'!$AA$28</f>
        <v>1076</v>
      </c>
      <c r="Z20">
        <f>'[6]Run 13'!$AA$28</f>
        <v>953</v>
      </c>
      <c r="AA20">
        <f>'[7]Run 13'!$AA$28</f>
        <v>954</v>
      </c>
    </row>
    <row r="21" spans="1:27" x14ac:dyDescent="0.2">
      <c r="A21" s="9" t="s">
        <v>67</v>
      </c>
      <c r="B21">
        <f>'[1]Run 14'!$AA$26</f>
        <v>0</v>
      </c>
      <c r="C21">
        <f>'[2]Run 14'!$AA$26</f>
        <v>0</v>
      </c>
      <c r="D21">
        <f>'[3]Run 14'!$AA$26</f>
        <v>0</v>
      </c>
      <c r="E21">
        <f>'[4]Run 14'!$AA$26</f>
        <v>2</v>
      </c>
      <c r="F21">
        <f>'[5]Run 14'!$AA$26</f>
        <v>0</v>
      </c>
      <c r="G21">
        <f>'[6]Run 14'!$AA$26</f>
        <v>1</v>
      </c>
      <c r="H21">
        <f>'[7]Run 14'!$AA$26</f>
        <v>0</v>
      </c>
      <c r="K21" s="9" t="s">
        <v>67</v>
      </c>
      <c r="L21">
        <f>'[1]Run 14'!$AA$27</f>
        <v>65</v>
      </c>
      <c r="M21">
        <f>'[2]Run 14'!$AA$27</f>
        <v>67</v>
      </c>
      <c r="N21">
        <f>'[3]Run 14'!$AA$27</f>
        <v>78</v>
      </c>
      <c r="O21">
        <f>'[4]Run 14'!$AA$27</f>
        <v>83</v>
      </c>
      <c r="P21">
        <f>'[5]Run 14'!$AA$27</f>
        <v>100</v>
      </c>
      <c r="Q21">
        <f>'[6]Run 14'!$AA$27</f>
        <v>96</v>
      </c>
      <c r="R21">
        <f>'[7]Run 14'!$AA$27</f>
        <v>107</v>
      </c>
      <c r="T21" s="9" t="s">
        <v>67</v>
      </c>
      <c r="U21">
        <f>'[1]Run 14'!$AA$28</f>
        <v>775</v>
      </c>
      <c r="V21">
        <f>'[2]Run 14'!$AA$28</f>
        <v>845</v>
      </c>
      <c r="W21">
        <f>'[3]Run 14'!$AA$28</f>
        <v>866</v>
      </c>
      <c r="X21">
        <f>'[4]Run 14'!$AA$28</f>
        <v>932</v>
      </c>
      <c r="Y21">
        <f>'[5]Run 14'!$AA$28</f>
        <v>1130</v>
      </c>
      <c r="Z21">
        <f>'[6]Run 14'!$AA$28</f>
        <v>933</v>
      </c>
      <c r="AA21">
        <f>'[7]Run 14'!$AA$28</f>
        <v>934</v>
      </c>
    </row>
    <row r="22" spans="1:27" x14ac:dyDescent="0.2">
      <c r="A22" s="9" t="s">
        <v>68</v>
      </c>
      <c r="B22">
        <f>'[1]Run 15'!$AA$26</f>
        <v>1</v>
      </c>
      <c r="C22">
        <f>'[2]Run 15'!$AA$26</f>
        <v>1</v>
      </c>
      <c r="D22">
        <f>'[3]Run 15'!$AA$26</f>
        <v>0</v>
      </c>
      <c r="E22">
        <f>'[4]Run 15'!$AA$26</f>
        <v>1</v>
      </c>
      <c r="F22">
        <f>'[5]Run 15'!$AA$26</f>
        <v>0</v>
      </c>
      <c r="G22">
        <f>'[6]Run 15'!$AA$26</f>
        <v>1</v>
      </c>
      <c r="H22">
        <f>'[7]Run 15'!$AA$26</f>
        <v>0</v>
      </c>
      <c r="K22" s="9" t="s">
        <v>68</v>
      </c>
      <c r="L22">
        <f>'[1]Run 15'!$AA$27</f>
        <v>74</v>
      </c>
      <c r="M22">
        <f>'[2]Run 15'!$AA$27</f>
        <v>69</v>
      </c>
      <c r="N22">
        <f>'[3]Run 15'!$AA$27</f>
        <v>95</v>
      </c>
      <c r="O22">
        <f>'[4]Run 15'!$AA$27</f>
        <v>80</v>
      </c>
      <c r="P22">
        <f>'[5]Run 15'!$AA$27</f>
        <v>126</v>
      </c>
      <c r="Q22">
        <f>'[6]Run 15'!$AA$27</f>
        <v>73</v>
      </c>
      <c r="R22">
        <f>'[7]Run 15'!$AA$27</f>
        <v>107</v>
      </c>
      <c r="T22" s="9" t="s">
        <v>68</v>
      </c>
      <c r="U22">
        <f>'[1]Run 15'!$AA$28</f>
        <v>745</v>
      </c>
      <c r="V22">
        <f>'[2]Run 15'!$AA$28</f>
        <v>812</v>
      </c>
      <c r="W22">
        <f>'[3]Run 15'!$AA$28</f>
        <v>891</v>
      </c>
      <c r="X22">
        <f>'[4]Run 15'!$AA$28</f>
        <v>1026</v>
      </c>
      <c r="Y22">
        <f>'[5]Run 15'!$AA$28</f>
        <v>1094</v>
      </c>
      <c r="Z22">
        <f>'[6]Run 15'!$AA$28</f>
        <v>888</v>
      </c>
      <c r="AA22">
        <f>'[7]Run 15'!$AA$28</f>
        <v>972</v>
      </c>
    </row>
    <row r="23" spans="1:27" x14ac:dyDescent="0.2">
      <c r="A23" s="9" t="s">
        <v>69</v>
      </c>
      <c r="B23">
        <f>'[1]Run 16'!$AA$26</f>
        <v>0</v>
      </c>
      <c r="C23">
        <f>'[2]Run 16'!$AA$26</f>
        <v>0</v>
      </c>
      <c r="D23">
        <f>'[3]Run 16'!$AA$26</f>
        <v>0</v>
      </c>
      <c r="E23">
        <f>'[4]Run 16'!$AA$26</f>
        <v>1</v>
      </c>
      <c r="F23">
        <f>'[5]Run 16'!$AA$26</f>
        <v>0</v>
      </c>
      <c r="G23">
        <f>'[6]Run 16'!$AA$26</f>
        <v>1</v>
      </c>
      <c r="H23">
        <f>'[7]Run 16'!$AA$26</f>
        <v>1</v>
      </c>
      <c r="K23" s="9" t="s">
        <v>69</v>
      </c>
      <c r="L23">
        <f>'[1]Run 16'!$AA$27</f>
        <v>48</v>
      </c>
      <c r="M23">
        <f>'[2]Run 16'!$AA$27</f>
        <v>70</v>
      </c>
      <c r="N23">
        <f>'[3]Run 16'!$AA$27</f>
        <v>77</v>
      </c>
      <c r="O23">
        <f>'[4]Run 16'!$AA$27</f>
        <v>84</v>
      </c>
      <c r="P23">
        <f>'[5]Run 16'!$AA$27</f>
        <v>123</v>
      </c>
      <c r="Q23">
        <f>'[6]Run 16'!$AA$27</f>
        <v>85</v>
      </c>
      <c r="R23">
        <f>'[7]Run 16'!$AA$27</f>
        <v>86</v>
      </c>
      <c r="T23" s="9" t="s">
        <v>69</v>
      </c>
      <c r="U23">
        <f>'[1]Run 16'!$AA$28</f>
        <v>800</v>
      </c>
      <c r="V23">
        <f>'[2]Run 16'!$AA$28</f>
        <v>847</v>
      </c>
      <c r="W23">
        <f>'[3]Run 16'!$AA$28</f>
        <v>850</v>
      </c>
      <c r="X23">
        <f>'[4]Run 16'!$AA$28</f>
        <v>1013</v>
      </c>
      <c r="Y23">
        <f>'[5]Run 16'!$AA$28</f>
        <v>1133</v>
      </c>
      <c r="Z23">
        <f>'[6]Run 16'!$AA$28</f>
        <v>948</v>
      </c>
      <c r="AA23">
        <f>'[7]Run 16'!$AA$28</f>
        <v>1000</v>
      </c>
    </row>
    <row r="24" spans="1:27" x14ac:dyDescent="0.2">
      <c r="A24" s="9" t="s">
        <v>70</v>
      </c>
      <c r="B24">
        <f>'[1]Run 17'!$AA$26</f>
        <v>1</v>
      </c>
      <c r="C24">
        <f>'[2]Run 17'!$AA$26</f>
        <v>0</v>
      </c>
      <c r="D24">
        <f>'[3]Run 17'!$AA$26</f>
        <v>0</v>
      </c>
      <c r="E24">
        <f>'[4]Run 17'!$AA$26</f>
        <v>0</v>
      </c>
      <c r="F24">
        <f>'[5]Run 17'!$AA$26</f>
        <v>0</v>
      </c>
      <c r="G24">
        <f>'[6]Run 17'!$AA$26</f>
        <v>0</v>
      </c>
      <c r="H24">
        <f>'[7]Run 17'!$AA$26</f>
        <v>1</v>
      </c>
      <c r="K24" s="9" t="s">
        <v>70</v>
      </c>
      <c r="L24">
        <f>'[1]Run 17'!$AA$27</f>
        <v>74</v>
      </c>
      <c r="M24">
        <f>'[2]Run 17'!$AA$27</f>
        <v>55</v>
      </c>
      <c r="N24">
        <f>'[3]Run 17'!$AA$27</f>
        <v>84</v>
      </c>
      <c r="O24">
        <f>'[4]Run 17'!$AA$27</f>
        <v>96</v>
      </c>
      <c r="P24">
        <f>'[5]Run 17'!$AA$27</f>
        <v>119</v>
      </c>
      <c r="Q24">
        <f>'[6]Run 17'!$AA$27</f>
        <v>95</v>
      </c>
      <c r="R24">
        <f>'[7]Run 17'!$AA$27</f>
        <v>118</v>
      </c>
      <c r="T24" s="9" t="s">
        <v>70</v>
      </c>
      <c r="U24">
        <f>'[1]Run 17'!$AA$28</f>
        <v>747</v>
      </c>
      <c r="V24">
        <f>'[2]Run 17'!$AA$28</f>
        <v>877</v>
      </c>
      <c r="W24">
        <f>'[3]Run 17'!$AA$28</f>
        <v>892</v>
      </c>
      <c r="X24">
        <f>'[4]Run 17'!$AA$28</f>
        <v>959</v>
      </c>
      <c r="Y24">
        <f>'[5]Run 17'!$AA$28</f>
        <v>1090</v>
      </c>
      <c r="Z24">
        <f>'[6]Run 17'!$AA$28</f>
        <v>973</v>
      </c>
      <c r="AA24">
        <f>'[7]Run 17'!$AA$28</f>
        <v>969</v>
      </c>
    </row>
    <row r="25" spans="1:27" x14ac:dyDescent="0.2">
      <c r="A25" s="9" t="s">
        <v>71</v>
      </c>
      <c r="B25">
        <f>'[1]Run 18'!$AA$26</f>
        <v>0</v>
      </c>
      <c r="C25">
        <f>'[2]Run 18'!$AA$26</f>
        <v>1</v>
      </c>
      <c r="D25">
        <f>'[3]Run 18'!$AA$26</f>
        <v>0</v>
      </c>
      <c r="E25">
        <f>'[4]Run 18'!$AA$26</f>
        <v>0</v>
      </c>
      <c r="F25">
        <f>'[5]Run 18'!$AA$26</f>
        <v>1</v>
      </c>
      <c r="G25">
        <f>'[6]Run 18'!$AA$26</f>
        <v>1</v>
      </c>
      <c r="H25">
        <f>'[7]Run 18'!$AA$26</f>
        <v>0</v>
      </c>
      <c r="K25" s="9" t="s">
        <v>71</v>
      </c>
      <c r="L25">
        <f>'[1]Run 18'!$AA$27</f>
        <v>55</v>
      </c>
      <c r="M25">
        <f>'[2]Run 18'!$AA$27</f>
        <v>69</v>
      </c>
      <c r="N25">
        <f>'[3]Run 18'!$AA$27</f>
        <v>67</v>
      </c>
      <c r="O25">
        <f>'[4]Run 18'!$AA$27</f>
        <v>95</v>
      </c>
      <c r="P25">
        <f>'[5]Run 18'!$AA$27</f>
        <v>108</v>
      </c>
      <c r="Q25">
        <f>'[6]Run 18'!$AA$27</f>
        <v>86</v>
      </c>
      <c r="R25">
        <f>'[7]Run 18'!$AA$27</f>
        <v>110</v>
      </c>
      <c r="T25" s="9" t="s">
        <v>71</v>
      </c>
      <c r="U25">
        <f>'[1]Run 18'!$AA$28</f>
        <v>761</v>
      </c>
      <c r="V25">
        <f>'[2]Run 18'!$AA$28</f>
        <v>815</v>
      </c>
      <c r="W25">
        <f>'[3]Run 18'!$AA$28</f>
        <v>907</v>
      </c>
      <c r="X25">
        <f>'[4]Run 18'!$AA$28</f>
        <v>989</v>
      </c>
      <c r="Y25">
        <f>'[5]Run 18'!$AA$28</f>
        <v>1086</v>
      </c>
      <c r="Z25">
        <f>'[6]Run 18'!$AA$28</f>
        <v>925</v>
      </c>
      <c r="AA25">
        <f>'[7]Run 18'!$AA$28</f>
        <v>909</v>
      </c>
    </row>
    <row r="26" spans="1:27" x14ac:dyDescent="0.2">
      <c r="A26" s="9" t="s">
        <v>72</v>
      </c>
      <c r="B26">
        <f>'[1]Run 19'!$AA$26</f>
        <v>1</v>
      </c>
      <c r="C26">
        <f>'[2]Run 19'!$AA$26</f>
        <v>0</v>
      </c>
      <c r="D26">
        <f>'[3]Run 19'!$AA$26</f>
        <v>0</v>
      </c>
      <c r="E26">
        <f>'[4]Run 19'!$AA$26</f>
        <v>0</v>
      </c>
      <c r="F26">
        <f>'[5]Run 19'!$AA$26</f>
        <v>2</v>
      </c>
      <c r="G26">
        <f>'[6]Run 19'!$AA$26</f>
        <v>0</v>
      </c>
      <c r="H26">
        <f>'[7]Run 19'!$AA$26</f>
        <v>0</v>
      </c>
      <c r="K26" s="9" t="s">
        <v>72</v>
      </c>
      <c r="L26">
        <f>'[1]Run 19'!$AA$27</f>
        <v>67</v>
      </c>
      <c r="M26">
        <f>'[2]Run 19'!$AA$27</f>
        <v>67</v>
      </c>
      <c r="N26">
        <f>'[3]Run 19'!$AA$27</f>
        <v>88</v>
      </c>
      <c r="O26">
        <f>'[4]Run 19'!$AA$27</f>
        <v>95</v>
      </c>
      <c r="P26">
        <f>'[5]Run 19'!$AA$27</f>
        <v>102</v>
      </c>
      <c r="Q26">
        <f>'[6]Run 19'!$AA$27</f>
        <v>68</v>
      </c>
      <c r="R26">
        <f>'[7]Run 19'!$AA$27</f>
        <v>101</v>
      </c>
      <c r="T26" s="9" t="s">
        <v>72</v>
      </c>
      <c r="U26">
        <f>'[1]Run 19'!$AA$28</f>
        <v>723</v>
      </c>
      <c r="V26">
        <f>'[2]Run 19'!$AA$28</f>
        <v>821</v>
      </c>
      <c r="W26">
        <f>'[3]Run 19'!$AA$28</f>
        <v>862</v>
      </c>
      <c r="X26">
        <f>'[4]Run 19'!$AA$28</f>
        <v>996</v>
      </c>
      <c r="Y26">
        <f>'[5]Run 19'!$AA$28</f>
        <v>1135</v>
      </c>
      <c r="Z26">
        <f>'[6]Run 19'!$AA$28</f>
        <v>978</v>
      </c>
      <c r="AA26">
        <f>'[7]Run 19'!$AA$28</f>
        <v>939</v>
      </c>
    </row>
    <row r="27" spans="1:27" x14ac:dyDescent="0.2">
      <c r="A27" s="11" t="s">
        <v>73</v>
      </c>
      <c r="B27" s="8">
        <f>'[1]Run 20'!$AA$26</f>
        <v>1</v>
      </c>
      <c r="C27" s="8">
        <f>'[2]Run 20'!$AA$26</f>
        <v>2</v>
      </c>
      <c r="D27" s="8">
        <f>'[3]Run 20'!$AA$26</f>
        <v>0</v>
      </c>
      <c r="E27" s="8">
        <f>'[4]Run 20'!$AA$26</f>
        <v>2</v>
      </c>
      <c r="F27" s="8">
        <f>'[5]Run 20'!$AA$26</f>
        <v>0</v>
      </c>
      <c r="G27" s="8">
        <f>'[6]Run 20'!$AA$26</f>
        <v>1</v>
      </c>
      <c r="H27" s="8">
        <f>'[7]Run 20'!$AA$26</f>
        <v>1</v>
      </c>
      <c r="K27" s="11" t="s">
        <v>73</v>
      </c>
      <c r="L27" s="8">
        <f>'[1]Run 20'!$AA$27</f>
        <v>66</v>
      </c>
      <c r="M27" s="8">
        <f>'[2]Run 20'!$AA$27</f>
        <v>69</v>
      </c>
      <c r="N27" s="8">
        <f>'[3]Run 20'!$AA$27</f>
        <v>75</v>
      </c>
      <c r="O27" s="8">
        <f>'[4]Run 20'!$AA$27</f>
        <v>96</v>
      </c>
      <c r="P27" s="8">
        <f>'[5]Run 20'!$AA$27</f>
        <v>108</v>
      </c>
      <c r="Q27" s="8">
        <f>'[6]Run 20'!$AA$27</f>
        <v>95</v>
      </c>
      <c r="R27" s="8">
        <f>'[7]Run 20'!$AA$27</f>
        <v>98</v>
      </c>
      <c r="T27" s="11" t="s">
        <v>73</v>
      </c>
      <c r="U27" s="8">
        <f>'[1]Run 20'!$AA$28</f>
        <v>754</v>
      </c>
      <c r="V27" s="8">
        <f>'[2]Run 20'!$AA$28</f>
        <v>887</v>
      </c>
      <c r="W27" s="8">
        <f>'[3]Run 20'!$AA$28</f>
        <v>898</v>
      </c>
      <c r="X27" s="8">
        <f>'[4]Run 20'!$AA$28</f>
        <v>979</v>
      </c>
      <c r="Y27" s="8">
        <f>'[5]Run 20'!$AA$28</f>
        <v>1091</v>
      </c>
      <c r="Z27" s="8">
        <f>'[6]Run 20'!$AA$28</f>
        <v>889</v>
      </c>
      <c r="AA27" s="8">
        <f>'[7]Run 20'!$AA$28</f>
        <v>983</v>
      </c>
    </row>
    <row r="28" spans="1:27" x14ac:dyDescent="0.2">
      <c r="A28" s="9" t="s">
        <v>27</v>
      </c>
      <c r="B28">
        <f t="shared" ref="B28:H28" si="0">SUM(B8:B27)/20</f>
        <v>0.35</v>
      </c>
      <c r="C28">
        <f t="shared" si="0"/>
        <v>0.3</v>
      </c>
      <c r="D28">
        <f t="shared" si="0"/>
        <v>0.25</v>
      </c>
      <c r="E28">
        <f t="shared" si="0"/>
        <v>0.65</v>
      </c>
      <c r="F28">
        <f t="shared" si="0"/>
        <v>0.35</v>
      </c>
      <c r="G28">
        <f t="shared" si="0"/>
        <v>0.6</v>
      </c>
      <c r="H28">
        <f t="shared" si="0"/>
        <v>0.55000000000000004</v>
      </c>
      <c r="K28" s="9" t="s">
        <v>27</v>
      </c>
      <c r="L28">
        <f t="shared" ref="L28:R28" si="1">SUM(L8:L27)/20</f>
        <v>61.55</v>
      </c>
      <c r="M28">
        <f t="shared" si="1"/>
        <v>67</v>
      </c>
      <c r="N28">
        <f t="shared" si="1"/>
        <v>80.75</v>
      </c>
      <c r="O28">
        <f t="shared" si="1"/>
        <v>92.4</v>
      </c>
      <c r="P28">
        <f t="shared" si="1"/>
        <v>108.55</v>
      </c>
      <c r="Q28">
        <f t="shared" si="1"/>
        <v>88.75</v>
      </c>
      <c r="R28">
        <f t="shared" si="1"/>
        <v>102.35</v>
      </c>
      <c r="T28" s="9" t="s">
        <v>27</v>
      </c>
      <c r="U28">
        <f t="shared" ref="U28:AA28" si="2">SUM(U8:U27)/20</f>
        <v>761.65</v>
      </c>
      <c r="V28">
        <f t="shared" si="2"/>
        <v>843.35</v>
      </c>
      <c r="W28">
        <f t="shared" si="2"/>
        <v>874.05</v>
      </c>
      <c r="X28">
        <f t="shared" si="2"/>
        <v>992.7</v>
      </c>
      <c r="Y28">
        <f t="shared" si="2"/>
        <v>1102.25</v>
      </c>
      <c r="Z28">
        <f t="shared" si="2"/>
        <v>937.1</v>
      </c>
      <c r="AA28">
        <f t="shared" si="2"/>
        <v>963.55</v>
      </c>
    </row>
    <row r="29" spans="1:27" x14ac:dyDescent="0.2">
      <c r="A29" s="9" t="s">
        <v>58</v>
      </c>
      <c r="B29" s="22">
        <f>B28/B28-100%</f>
        <v>0</v>
      </c>
      <c r="C29" s="22">
        <f>C28/B28-100%</f>
        <v>-0.14285714285714279</v>
      </c>
      <c r="D29" s="22">
        <f>D28/B28-100%</f>
        <v>-0.2857142857142857</v>
      </c>
      <c r="E29" s="22">
        <f>E28/B28-100%</f>
        <v>0.85714285714285743</v>
      </c>
      <c r="F29" s="22">
        <f>F28/B28-100%</f>
        <v>0</v>
      </c>
      <c r="G29" s="22">
        <f>G28/B28-100%</f>
        <v>0.71428571428571441</v>
      </c>
      <c r="H29" s="22">
        <f>H28/B28-100%</f>
        <v>0.57142857142857162</v>
      </c>
      <c r="K29" s="9" t="s">
        <v>58</v>
      </c>
      <c r="L29" s="22">
        <f>L28/L28-100%</f>
        <v>0</v>
      </c>
      <c r="M29" s="22">
        <f>M28/L28-100%</f>
        <v>8.854589764419174E-2</v>
      </c>
      <c r="N29" s="22">
        <f>N28/L28-100%</f>
        <v>0.31194151096669387</v>
      </c>
      <c r="O29" s="22">
        <f>O28/L28-100%</f>
        <v>0.5012185215272138</v>
      </c>
      <c r="P29" s="21">
        <f>P28/L28-100%</f>
        <v>0.76360682372055244</v>
      </c>
      <c r="Q29" s="22">
        <f>Q28/L28-100%</f>
        <v>0.4419171405361495</v>
      </c>
      <c r="R29" s="22">
        <f>R28/L28-100%</f>
        <v>0.66287571080422425</v>
      </c>
      <c r="T29" s="9" t="s">
        <v>58</v>
      </c>
      <c r="U29" s="13">
        <v>0</v>
      </c>
      <c r="V29" s="12">
        <f>V28/U28-100%</f>
        <v>0.10726711744239492</v>
      </c>
      <c r="W29" s="12">
        <f>W28/U28-100%</f>
        <v>0.14757434517166668</v>
      </c>
      <c r="X29" s="12">
        <f>X28/U28-100%</f>
        <v>0.30335455918072607</v>
      </c>
      <c r="Y29" s="21">
        <f>Y28/U28-100%</f>
        <v>0.44718702816254186</v>
      </c>
      <c r="Z29" s="12">
        <f>Z28/U28-100%</f>
        <v>0.23035515000328233</v>
      </c>
      <c r="AA29" s="12">
        <f>AA28/U28-100%</f>
        <v>0.26508238692312736</v>
      </c>
    </row>
    <row r="30" spans="1:27" x14ac:dyDescent="0.2">
      <c r="A30" s="9" t="s">
        <v>28</v>
      </c>
      <c r="B30" s="19"/>
      <c r="C30" s="19">
        <f>_xlfn.T.TEST(B8:B27,C8:C27, 2, 1)</f>
        <v>0.71568210769426466</v>
      </c>
      <c r="D30" s="19">
        <f>_xlfn.T.TEST(B8:B27,D8:D27, 2, 1)</f>
        <v>0.57703240172649273</v>
      </c>
      <c r="E30" s="19">
        <f>_xlfn.T.TEST(B8:B27,E8:E27, 2, 1)</f>
        <v>0.16254999902972711</v>
      </c>
      <c r="F30" s="19">
        <f>_xlfn.T.TEST(B8:B27,F8:F27, 2, 1)</f>
        <v>1</v>
      </c>
      <c r="G30" s="19">
        <f>_xlfn.T.TEST(B8:B27,G8:G27, 2, 1)</f>
        <v>0.20440574169468173</v>
      </c>
      <c r="H30" s="19">
        <f>_xlfn.T.TEST(B8:B27,H8:H27, 2, 1)</f>
        <v>0.21411072939524553</v>
      </c>
      <c r="K30" s="9" t="s">
        <v>28</v>
      </c>
      <c r="M30" s="19">
        <f>_xlfn.T.TEST(L8:L27,M8:M27, 2, 1)</f>
        <v>6.7034430255259403E-2</v>
      </c>
      <c r="N30">
        <f>_xlfn.T.TEST(L8:L27,N8:N27, 2, 1)</f>
        <v>2.4562634269018469E-9</v>
      </c>
      <c r="O30">
        <f>_xlfn.T.TEST(L8:L27,O8:O27, 2, 1)</f>
        <v>3.7304734189079809E-10</v>
      </c>
      <c r="P30">
        <f>_xlfn.T.TEST(L8:L27,P8:P27, 2, 1)</f>
        <v>4.2205825510464109E-13</v>
      </c>
      <c r="Q30">
        <f>_xlfn.T.TEST(L8:L27,Q8:Q27, 2, 1)</f>
        <v>1.0943010057437182E-7</v>
      </c>
      <c r="R30">
        <f>_xlfn.T.TEST(L8:L27,R8:R27, 2, 1)</f>
        <v>6.7034585230225134E-13</v>
      </c>
      <c r="T30" s="9" t="s">
        <v>28</v>
      </c>
      <c r="V30">
        <f>_xlfn.T.TEST(U8:U27,V8:V27, 2, 1)</f>
        <v>1.9304133678678355E-10</v>
      </c>
      <c r="W30">
        <f>_xlfn.T.TEST(U8:U27,W8:W27, 2, 1)</f>
        <v>1.5883031499998038E-11</v>
      </c>
      <c r="X30">
        <f>_xlfn.T.TEST(U8:U27,X8:X27, 2, 1)</f>
        <v>1.0710263827536304E-15</v>
      </c>
      <c r="Y30">
        <f>_xlfn.T.TEST(U8:U27,Y8:Y27, 2, 1)</f>
        <v>3.6710655035926119E-20</v>
      </c>
      <c r="Z30" s="24">
        <f>_xlfn.T.TEST(U8:U27,Z8:Z27, 2, 1)</f>
        <v>7.6375013944456222E-15</v>
      </c>
      <c r="AA30">
        <f>_xlfn.T.TEST(U8:U27,AA8:AA27, 2, 1)</f>
        <v>1.3632851267801457E-17</v>
      </c>
    </row>
    <row r="31" spans="1:27" x14ac:dyDescent="0.2">
      <c r="A31" s="9"/>
      <c r="B31" s="10"/>
      <c r="C31" s="10"/>
      <c r="D31" s="10"/>
      <c r="E31" s="10"/>
      <c r="F31" s="10"/>
      <c r="G31" s="10"/>
      <c r="H31" s="10"/>
    </row>
    <row r="32" spans="1:27" x14ac:dyDescent="0.2">
      <c r="A32" s="9"/>
      <c r="B32" s="10"/>
      <c r="C32" s="10"/>
      <c r="D32" s="10"/>
      <c r="E32" s="10"/>
      <c r="F32" s="10"/>
      <c r="G32" s="10"/>
      <c r="H32" s="10"/>
    </row>
    <row r="33" spans="1:27" x14ac:dyDescent="0.2">
      <c r="A33" s="6" t="s">
        <v>52</v>
      </c>
      <c r="B33" s="9"/>
      <c r="C33" s="9"/>
      <c r="D33" s="9"/>
      <c r="E33" s="9"/>
      <c r="F33" s="9"/>
      <c r="G33" s="9"/>
      <c r="H33" s="9"/>
      <c r="K33" s="6" t="s">
        <v>53</v>
      </c>
      <c r="T33" s="6" t="s">
        <v>54</v>
      </c>
    </row>
    <row r="34" spans="1:27" x14ac:dyDescent="0.2">
      <c r="A34" s="9"/>
      <c r="B34" s="10"/>
      <c r="C34" s="10"/>
      <c r="D34" s="10"/>
      <c r="E34" s="10"/>
      <c r="F34" s="10"/>
      <c r="G34" s="10"/>
      <c r="H34" s="10"/>
    </row>
    <row r="35" spans="1:27" x14ac:dyDescent="0.2">
      <c r="A35" s="6" t="s">
        <v>34</v>
      </c>
      <c r="B35" s="10"/>
      <c r="C35" s="10"/>
      <c r="D35" s="10"/>
      <c r="E35" s="10"/>
      <c r="F35" s="10"/>
      <c r="G35" s="10"/>
      <c r="H35" s="10"/>
      <c r="K35" s="6" t="s">
        <v>34</v>
      </c>
      <c r="L35" s="10"/>
      <c r="M35" s="10"/>
      <c r="N35" s="10"/>
      <c r="O35" s="10"/>
      <c r="P35" s="10"/>
      <c r="Q35" s="10"/>
      <c r="R35" s="10"/>
      <c r="T35" s="6" t="s">
        <v>34</v>
      </c>
      <c r="U35" s="10"/>
      <c r="V35" s="10"/>
      <c r="W35" s="10"/>
      <c r="X35" s="10"/>
      <c r="Y35" s="10"/>
      <c r="Z35" s="10"/>
      <c r="AA35" s="10"/>
    </row>
    <row r="36" spans="1:27" x14ac:dyDescent="0.2">
      <c r="A36" s="9"/>
      <c r="B36" s="9" t="s">
        <v>7</v>
      </c>
      <c r="C36" s="9" t="s">
        <v>13</v>
      </c>
      <c r="D36" s="9" t="s">
        <v>12</v>
      </c>
      <c r="E36" s="9" t="s">
        <v>11</v>
      </c>
      <c r="F36" s="9" t="s">
        <v>10</v>
      </c>
      <c r="G36" s="9" t="s">
        <v>9</v>
      </c>
      <c r="H36" s="9" t="s">
        <v>8</v>
      </c>
      <c r="K36" s="9"/>
      <c r="L36" s="9" t="s">
        <v>7</v>
      </c>
      <c r="M36" s="9" t="s">
        <v>13</v>
      </c>
      <c r="N36" s="9" t="s">
        <v>12</v>
      </c>
      <c r="O36" s="9" t="s">
        <v>11</v>
      </c>
      <c r="P36" s="9" t="s">
        <v>10</v>
      </c>
      <c r="Q36" s="9" t="s">
        <v>9</v>
      </c>
      <c r="R36" s="9" t="s">
        <v>8</v>
      </c>
      <c r="T36" s="9"/>
      <c r="U36" s="9" t="s">
        <v>7</v>
      </c>
      <c r="V36" s="9" t="s">
        <v>13</v>
      </c>
      <c r="W36" s="9" t="s">
        <v>12</v>
      </c>
      <c r="X36" s="9" t="s">
        <v>11</v>
      </c>
      <c r="Y36" s="9" t="s">
        <v>10</v>
      </c>
      <c r="Z36" s="9" t="s">
        <v>9</v>
      </c>
      <c r="AA36" s="9" t="s">
        <v>8</v>
      </c>
    </row>
    <row r="37" spans="1:27" x14ac:dyDescent="0.2">
      <c r="A37" s="9" t="s">
        <v>15</v>
      </c>
      <c r="B37" s="10">
        <f>'[1]Run 1'!$AB$26</f>
        <v>282</v>
      </c>
      <c r="C37" s="10">
        <f>'[2]Run 1'!$AB$26</f>
        <v>310</v>
      </c>
      <c r="D37" s="10">
        <f>'[3]Run 1'!$AB$26</f>
        <v>360</v>
      </c>
      <c r="E37" s="10">
        <f>'[4]Run 1'!$AB$26</f>
        <v>325</v>
      </c>
      <c r="F37" s="10">
        <f>'[5]Run 1'!$AB$26</f>
        <v>331</v>
      </c>
      <c r="G37" s="10">
        <f>'[6]Run 1'!$AB$26</f>
        <v>354</v>
      </c>
      <c r="H37" s="10">
        <f>'[7]Run 1'!$AB$26</f>
        <v>314</v>
      </c>
      <c r="K37" s="9" t="s">
        <v>15</v>
      </c>
      <c r="L37" s="10">
        <f>'[1]Run 1'!$AB$27</f>
        <v>2210</v>
      </c>
      <c r="M37" s="10">
        <f>'[2]Run 1'!$AB$27</f>
        <v>2123</v>
      </c>
      <c r="N37" s="10">
        <f>'[3]Run 1'!$AB$27</f>
        <v>2118</v>
      </c>
      <c r="O37" s="10">
        <f>'[4]Run 1'!$AB$27</f>
        <v>2051</v>
      </c>
      <c r="P37" s="10">
        <f>'[5]Run 1'!$AB$27</f>
        <v>2058</v>
      </c>
      <c r="Q37" s="10">
        <f>'[6]Run 1'!$AB$27</f>
        <v>2092</v>
      </c>
      <c r="R37" s="10">
        <f>'[7]Run 1'!$AB$27</f>
        <v>2067</v>
      </c>
      <c r="T37" s="9" t="s">
        <v>15</v>
      </c>
      <c r="U37" s="10">
        <f>'[1]Run 1'!$AB$28</f>
        <v>1987</v>
      </c>
      <c r="V37" s="10">
        <f>'[2]Run 1'!$AB$28</f>
        <v>1985</v>
      </c>
      <c r="W37" s="10">
        <f>'[3]Run 1'!$AB$28</f>
        <v>1918</v>
      </c>
      <c r="X37" s="10">
        <f>'[4]Run 1'!$AB$28</f>
        <v>1807</v>
      </c>
      <c r="Y37" s="10">
        <f>'[5]Run 1'!$AB$28</f>
        <v>1696</v>
      </c>
      <c r="Z37" s="10">
        <f>'[6]Run 1'!$AB$28</f>
        <v>1850</v>
      </c>
      <c r="AA37" s="10">
        <f>'[7]Run 1'!$AB$28</f>
        <v>1836</v>
      </c>
    </row>
    <row r="38" spans="1:27" x14ac:dyDescent="0.2">
      <c r="A38" s="9" t="s">
        <v>16</v>
      </c>
      <c r="B38" s="10">
        <f>'[1]Run 2'!$AB$26</f>
        <v>332</v>
      </c>
      <c r="C38" s="10">
        <f>'[2]Run 2'!$AB$26</f>
        <v>314</v>
      </c>
      <c r="D38" s="10">
        <f>'[3]Run 2'!$AB$26</f>
        <v>285</v>
      </c>
      <c r="E38" s="10">
        <f>'[4]Run 2'!$AB$26</f>
        <v>323</v>
      </c>
      <c r="F38" s="10">
        <f>'[5]Run 2'!$AB$26</f>
        <v>329</v>
      </c>
      <c r="G38" s="10">
        <f>'[6]Run 2'!$AB$26</f>
        <v>330</v>
      </c>
      <c r="H38" s="10">
        <f>'[7]Run 2'!$AB$26</f>
        <v>315</v>
      </c>
      <c r="K38" s="9" t="s">
        <v>16</v>
      </c>
      <c r="L38" s="10">
        <f>'[1]Run 2'!$AB$27</f>
        <v>2116</v>
      </c>
      <c r="M38" s="10">
        <f>'[2]Run 2'!$AB$27</f>
        <v>2137</v>
      </c>
      <c r="N38" s="10">
        <f>'[3]Run 2'!$AB$27</f>
        <v>2128</v>
      </c>
      <c r="O38" s="10">
        <f>'[4]Run 2'!$AB$27</f>
        <v>2043</v>
      </c>
      <c r="P38" s="10">
        <f>'[5]Run 2'!$AB$27</f>
        <v>2077</v>
      </c>
      <c r="Q38" s="10">
        <f>'[6]Run 2'!$AB$27</f>
        <v>2152</v>
      </c>
      <c r="R38" s="10">
        <f>'[7]Run 2'!$AB$27</f>
        <v>2110</v>
      </c>
      <c r="T38" s="9" t="s">
        <v>16</v>
      </c>
      <c r="U38" s="10">
        <f>'[1]Run 2'!$AB$28</f>
        <v>2062</v>
      </c>
      <c r="V38" s="10">
        <f>'[2]Run 2'!$AB$28</f>
        <v>1956</v>
      </c>
      <c r="W38" s="10">
        <f>'[3]Run 2'!$AB$28</f>
        <v>1991</v>
      </c>
      <c r="X38" s="10">
        <f>'[4]Run 2'!$AB$28</f>
        <v>1850</v>
      </c>
      <c r="Y38" s="10">
        <f>'[5]Run 2'!$AB$28</f>
        <v>1707</v>
      </c>
      <c r="Z38" s="10">
        <f>'[6]Run 2'!$AB$28</f>
        <v>1851</v>
      </c>
      <c r="AA38" s="10">
        <f>'[7]Run 2'!$AB$28</f>
        <v>1867</v>
      </c>
    </row>
    <row r="39" spans="1:27" x14ac:dyDescent="0.2">
      <c r="A39" s="9" t="s">
        <v>17</v>
      </c>
      <c r="B39" s="10">
        <f>'[1]Run 3'!$AB$26</f>
        <v>319</v>
      </c>
      <c r="C39" s="10">
        <f>'[2]Run 3'!$AB$26</f>
        <v>349</v>
      </c>
      <c r="D39" s="10">
        <f>'[3]Run 3'!$AB$26</f>
        <v>317</v>
      </c>
      <c r="E39" s="10">
        <f>'[4]Run 3'!$AB$26</f>
        <v>309</v>
      </c>
      <c r="F39" s="10">
        <f>'[5]Run 3'!$AB$26</f>
        <v>328</v>
      </c>
      <c r="G39" s="10">
        <f>'[6]Run 3'!$AB$26</f>
        <v>289</v>
      </c>
      <c r="H39" s="10">
        <f>'[7]Run 3'!$AB$26</f>
        <v>308</v>
      </c>
      <c r="K39" s="9" t="s">
        <v>17</v>
      </c>
      <c r="L39" s="10">
        <f>'[1]Run 3'!$AB$27</f>
        <v>2163</v>
      </c>
      <c r="M39" s="10">
        <f>'[2]Run 3'!$AB$27</f>
        <v>2070</v>
      </c>
      <c r="N39" s="10">
        <f>'[3]Run 3'!$AB$27</f>
        <v>2095</v>
      </c>
      <c r="O39" s="10">
        <f>'[4]Run 3'!$AB$27</f>
        <v>2010</v>
      </c>
      <c r="P39" s="10">
        <f>'[5]Run 3'!$AB$27</f>
        <v>2049</v>
      </c>
      <c r="Q39" s="10">
        <f>'[6]Run 3'!$AB$27</f>
        <v>2111</v>
      </c>
      <c r="R39" s="10">
        <f>'[7]Run 3'!$AB$27</f>
        <v>2005</v>
      </c>
      <c r="T39" s="9" t="s">
        <v>17</v>
      </c>
      <c r="U39" s="10">
        <f>'[1]Run 3'!$AB$28</f>
        <v>2041</v>
      </c>
      <c r="V39" s="10">
        <f>'[2]Run 3'!$AB$28</f>
        <v>1985</v>
      </c>
      <c r="W39" s="10">
        <f>'[3]Run 3'!$AB$28</f>
        <v>1981</v>
      </c>
      <c r="X39" s="10">
        <f>'[4]Run 3'!$AB$28</f>
        <v>1875</v>
      </c>
      <c r="Y39" s="10">
        <f>'[5]Run 3'!$AB$28</f>
        <v>1709</v>
      </c>
      <c r="Z39" s="10">
        <f>'[6]Run 3'!$AB$28</f>
        <v>1892</v>
      </c>
      <c r="AA39" s="10">
        <f>'[7]Run 3'!$AB$28</f>
        <v>1937</v>
      </c>
    </row>
    <row r="40" spans="1:27" x14ac:dyDescent="0.2">
      <c r="A40" s="9" t="s">
        <v>18</v>
      </c>
      <c r="B40" s="10">
        <f>'[1]Run 4'!$AB$26</f>
        <v>322</v>
      </c>
      <c r="C40" s="10">
        <f>'[2]Run 4'!$AB$26</f>
        <v>349</v>
      </c>
      <c r="D40" s="10">
        <f>'[3]Run 4'!$AB$26</f>
        <v>323</v>
      </c>
      <c r="E40" s="10">
        <f>'[4]Run 4'!$AB$26</f>
        <v>332</v>
      </c>
      <c r="F40" s="10">
        <f>'[5]Run 4'!$AB$26</f>
        <v>340</v>
      </c>
      <c r="G40" s="10">
        <f>'[6]Run 4'!$AB$26</f>
        <v>324</v>
      </c>
      <c r="H40" s="10">
        <f>'[7]Run 4'!$AB$26</f>
        <v>324</v>
      </c>
      <c r="K40" s="9" t="s">
        <v>18</v>
      </c>
      <c r="L40" s="10">
        <f>'[1]Run 4'!$AB$27</f>
        <v>2136</v>
      </c>
      <c r="M40" s="10">
        <f>'[2]Run 4'!$AB$27</f>
        <v>2029</v>
      </c>
      <c r="N40" s="10">
        <f>'[3]Run 4'!$AB$27</f>
        <v>2094</v>
      </c>
      <c r="O40" s="10">
        <f>'[4]Run 4'!$AB$27</f>
        <v>2008</v>
      </c>
      <c r="P40" s="10">
        <f>'[5]Run 4'!$AB$27</f>
        <v>2041</v>
      </c>
      <c r="Q40" s="10">
        <f>'[6]Run 4'!$AB$27</f>
        <v>2129</v>
      </c>
      <c r="R40" s="10">
        <f>'[7]Run 4'!$AB$27</f>
        <v>2088</v>
      </c>
      <c r="T40" s="9" t="s">
        <v>18</v>
      </c>
      <c r="U40" s="10">
        <f>'[1]Run 4'!$AB$28</f>
        <v>2043</v>
      </c>
      <c r="V40" s="10">
        <f>'[2]Run 4'!$AB$28</f>
        <v>2038</v>
      </c>
      <c r="W40" s="10">
        <f>'[3]Run 4'!$AB$28</f>
        <v>1960</v>
      </c>
      <c r="X40" s="10">
        <f>'[4]Run 4'!$AB$28</f>
        <v>1900</v>
      </c>
      <c r="Y40" s="10">
        <f>'[5]Run 4'!$AB$28</f>
        <v>1735</v>
      </c>
      <c r="Z40" s="10">
        <f>'[6]Run 4'!$AB$28</f>
        <v>1829</v>
      </c>
      <c r="AA40" s="10">
        <f>'[7]Run 4'!$AB$28</f>
        <v>1836</v>
      </c>
    </row>
    <row r="41" spans="1:27" x14ac:dyDescent="0.2">
      <c r="A41" s="9" t="s">
        <v>19</v>
      </c>
      <c r="B41" s="10">
        <f>'[1]Run 5'!$AB$26</f>
        <v>339</v>
      </c>
      <c r="C41" s="10">
        <f>'[2]Run 5'!$AB$26</f>
        <v>308</v>
      </c>
      <c r="D41" s="10">
        <f>'[3]Run 5'!$AB$26</f>
        <v>315</v>
      </c>
      <c r="E41" s="10">
        <f>'[4]Run 5'!$AB$26</f>
        <v>304</v>
      </c>
      <c r="F41" s="10">
        <f>'[5]Run 5'!$AB$26</f>
        <v>337</v>
      </c>
      <c r="G41" s="10">
        <f>'[6]Run 5'!$AB$26</f>
        <v>335</v>
      </c>
      <c r="H41" s="10">
        <f>'[7]Run 5'!$AB$26</f>
        <v>309</v>
      </c>
      <c r="K41" s="9" t="s">
        <v>19</v>
      </c>
      <c r="L41" s="10">
        <f>'[1]Run 5'!$AB$27</f>
        <v>2100</v>
      </c>
      <c r="M41" s="10">
        <f>'[2]Run 5'!$AB$27</f>
        <v>2174</v>
      </c>
      <c r="N41" s="10">
        <f>'[3]Run 5'!$AB$27</f>
        <v>2114</v>
      </c>
      <c r="O41" s="10">
        <f>'[4]Run 5'!$AB$27</f>
        <v>2099</v>
      </c>
      <c r="P41" s="10">
        <f>'[5]Run 5'!$AB$27</f>
        <v>2023</v>
      </c>
      <c r="Q41" s="10">
        <f>'[6]Run 5'!$AB$27</f>
        <v>2101</v>
      </c>
      <c r="R41" s="10">
        <f>'[7]Run 5'!$AB$27</f>
        <v>2111</v>
      </c>
      <c r="T41" s="9" t="s">
        <v>19</v>
      </c>
      <c r="U41" s="10">
        <f>'[1]Run 5'!$AB$28</f>
        <v>2066</v>
      </c>
      <c r="V41" s="10">
        <f>'[2]Run 5'!$AB$28</f>
        <v>1937</v>
      </c>
      <c r="W41" s="10">
        <f>'[3]Run 5'!$AB$28</f>
        <v>1983</v>
      </c>
      <c r="X41" s="10">
        <f>'[4]Run 5'!$AB$28</f>
        <v>1845</v>
      </c>
      <c r="Y41" s="10">
        <f>'[5]Run 5'!$AB$28</f>
        <v>1767</v>
      </c>
      <c r="Z41" s="10">
        <f>'[6]Run 5'!$AB$28</f>
        <v>1881</v>
      </c>
      <c r="AA41" s="10">
        <f>'[7]Run 5'!$AB$28</f>
        <v>1821</v>
      </c>
    </row>
    <row r="42" spans="1:27" x14ac:dyDescent="0.2">
      <c r="A42" s="9" t="s">
        <v>20</v>
      </c>
      <c r="B42" s="10">
        <f>'[1]Run 6'!$AB$26</f>
        <v>292</v>
      </c>
      <c r="C42" s="10">
        <f>'[2]Run 6'!$AB$26</f>
        <v>329</v>
      </c>
      <c r="D42" s="10">
        <f>'[3]Run 6'!$AB$26</f>
        <v>338</v>
      </c>
      <c r="E42" s="10">
        <f>'[4]Run 6'!$AB$26</f>
        <v>326</v>
      </c>
      <c r="F42" s="10">
        <f>'[5]Run 6'!$AB$26</f>
        <v>322</v>
      </c>
      <c r="G42" s="10">
        <f>'[6]Run 6'!$AB$26</f>
        <v>292</v>
      </c>
      <c r="H42" s="10">
        <f>'[7]Run 6'!$AB$26</f>
        <v>305</v>
      </c>
      <c r="K42" s="9" t="s">
        <v>20</v>
      </c>
      <c r="L42" s="10">
        <f>'[1]Run 6'!$AB$17</f>
        <v>2326</v>
      </c>
      <c r="M42" s="10">
        <f>'[2]Run 6'!$AB$27</f>
        <v>2095</v>
      </c>
      <c r="N42" s="10">
        <f>'[3]Run 6'!$AB$27</f>
        <v>2093</v>
      </c>
      <c r="O42" s="10">
        <f>'[4]Run 6'!$AB$27</f>
        <v>2035</v>
      </c>
      <c r="P42" s="10">
        <f>'[5]Run 6'!$AB$27</f>
        <v>2071</v>
      </c>
      <c r="Q42" s="10">
        <f>'[6]Run 6'!$AB$27</f>
        <v>2122</v>
      </c>
      <c r="R42" s="10">
        <f>'[7]Run 6'!$AB$27</f>
        <v>2097</v>
      </c>
      <c r="T42" s="9" t="s">
        <v>20</v>
      </c>
      <c r="U42" s="10">
        <f>'[1]Run 6'!$AB$28</f>
        <v>2136</v>
      </c>
      <c r="V42" s="10">
        <f>'[2]Run 6'!$AB$28</f>
        <v>1993</v>
      </c>
      <c r="W42" s="10">
        <f>'[3]Run 6'!$AB$28</f>
        <v>1962</v>
      </c>
      <c r="X42" s="10">
        <f>'[4]Run 6'!$AB$28</f>
        <v>1894</v>
      </c>
      <c r="Y42" s="10">
        <f>'[5]Run 6'!$AB$28</f>
        <v>1708</v>
      </c>
      <c r="Z42" s="10">
        <f>'[6]Run 6'!$AB$28</f>
        <v>1890</v>
      </c>
      <c r="AA42" s="10">
        <f>'[7]Run 6'!$AB$28</f>
        <v>1844</v>
      </c>
    </row>
    <row r="43" spans="1:27" x14ac:dyDescent="0.2">
      <c r="A43" s="9" t="s">
        <v>21</v>
      </c>
      <c r="B43" s="10">
        <f>'[1]Run 7'!$AB$26</f>
        <v>320</v>
      </c>
      <c r="C43" s="10">
        <f>'[2]Run 7'!$AB$26</f>
        <v>262</v>
      </c>
      <c r="D43" s="10">
        <f>'[3]Run 7'!$AB$26</f>
        <v>315</v>
      </c>
      <c r="E43" s="10">
        <f>'[4]Run 7'!$AB$26</f>
        <v>287</v>
      </c>
      <c r="F43" s="10">
        <f>'[5]Run 7'!$AB$26</f>
        <v>348</v>
      </c>
      <c r="G43" s="10">
        <f>'[6]Run 7'!$AB$26</f>
        <v>293</v>
      </c>
      <c r="H43" s="10">
        <f>'[7]Run 7'!$AB$26</f>
        <v>317</v>
      </c>
      <c r="K43" s="9" t="s">
        <v>21</v>
      </c>
      <c r="L43" s="10">
        <f>'[1]Run 7'!$AB$27</f>
        <v>2102</v>
      </c>
      <c r="M43" s="10">
        <f>'[2]Run 7'!$AB$27</f>
        <v>2105</v>
      </c>
      <c r="N43" s="10">
        <f>'[3]Run 7'!$AB$27</f>
        <v>2135</v>
      </c>
      <c r="O43" s="10">
        <f>'[4]Run 7'!$AB$27</f>
        <v>2117</v>
      </c>
      <c r="P43" s="10">
        <f>'[5]Run 7'!$AB$27</f>
        <v>2103</v>
      </c>
      <c r="Q43" s="10">
        <f>'[6]Run 7'!$AB$27</f>
        <v>2108</v>
      </c>
      <c r="R43" s="10">
        <f>'[7]Run 7'!$AB$27</f>
        <v>2060</v>
      </c>
      <c r="T43" s="9" t="s">
        <v>21</v>
      </c>
      <c r="U43" s="10">
        <f>'[1]Run 7'!$AB$28</f>
        <v>2050</v>
      </c>
      <c r="V43" s="10">
        <f>'[2]Run 7'!$AB$28</f>
        <v>2057</v>
      </c>
      <c r="W43" s="10">
        <f>'[3]Run 7'!$AB$28</f>
        <v>1931</v>
      </c>
      <c r="X43" s="10">
        <f>'[4]Run 7'!$AB$28</f>
        <v>1854</v>
      </c>
      <c r="Y43" s="10">
        <f>'[5]Run 7'!$AB$28</f>
        <v>1690</v>
      </c>
      <c r="Z43" s="10">
        <f>'[6]Run 7'!$AB$28</f>
        <v>1887</v>
      </c>
      <c r="AA43" s="10">
        <f>'[7]Run 7'!$AB$28</f>
        <v>1862</v>
      </c>
    </row>
    <row r="44" spans="1:27" x14ac:dyDescent="0.2">
      <c r="A44" s="9" t="s">
        <v>22</v>
      </c>
      <c r="B44" s="10">
        <f>'[1]Run 8'!$AB$26</f>
        <v>314</v>
      </c>
      <c r="C44" s="10">
        <f>'[2]Run 8'!$AB$26</f>
        <v>339</v>
      </c>
      <c r="D44" s="10">
        <f>'[3]Run 8'!$AB$26</f>
        <v>297</v>
      </c>
      <c r="E44" s="10">
        <f>'[4]Run 8'!$AB$26</f>
        <v>334</v>
      </c>
      <c r="F44" s="10">
        <f>'[5]Run 8'!$AB$26</f>
        <v>325</v>
      </c>
      <c r="G44" s="10">
        <f>'[6]Run 8'!$AB$26</f>
        <v>344</v>
      </c>
      <c r="H44" s="10">
        <f>'[7]Run 8'!$AB$26</f>
        <v>328</v>
      </c>
      <c r="K44" s="9" t="s">
        <v>22</v>
      </c>
      <c r="L44" s="10">
        <f>'[1]Run 8'!$AB$27</f>
        <v>2196</v>
      </c>
      <c r="M44" s="10">
        <f>'[2]Run 8'!$AB$27</f>
        <v>2115</v>
      </c>
      <c r="N44" s="10">
        <f>'[3]Run 8'!$AB$27</f>
        <v>2099</v>
      </c>
      <c r="O44" s="10">
        <f>'[4]Run 8'!$AB$27</f>
        <v>2115</v>
      </c>
      <c r="P44" s="10">
        <f>'[5]Run 8'!$AB$27</f>
        <v>2130</v>
      </c>
      <c r="Q44" s="10">
        <f>'[6]Run 8'!$AB$27</f>
        <v>2082</v>
      </c>
      <c r="R44" s="10">
        <f>'[7]Run 8'!$AB$27</f>
        <v>2060</v>
      </c>
      <c r="T44" s="9" t="s">
        <v>22</v>
      </c>
      <c r="U44" s="10">
        <f>'[1]Run 8'!$AB$28</f>
        <v>2021</v>
      </c>
      <c r="V44" s="10">
        <f>'[2]Run 8'!$AB$28</f>
        <v>1996</v>
      </c>
      <c r="W44" s="10">
        <f>'[3]Run 8'!$AB$28</f>
        <v>1971</v>
      </c>
      <c r="X44" s="10">
        <f>'[4]Run 8'!$AB$28</f>
        <v>1803</v>
      </c>
      <c r="Y44" s="10">
        <f>'[5]Run 8'!$AB$28</f>
        <v>1716</v>
      </c>
      <c r="Z44" s="10">
        <f>'[6]Run 8'!$AB$28</f>
        <v>1897</v>
      </c>
      <c r="AA44" s="10">
        <f>'[7]Run 8'!$AB$28</f>
        <v>1885</v>
      </c>
    </row>
    <row r="45" spans="1:27" x14ac:dyDescent="0.2">
      <c r="A45" s="9" t="s">
        <v>23</v>
      </c>
      <c r="B45" s="10">
        <f>'[1]Run 9'!$AB$26</f>
        <v>322</v>
      </c>
      <c r="C45" s="10">
        <f>'[2]Run 9'!$AB$26</f>
        <v>319</v>
      </c>
      <c r="D45" s="10">
        <f>'[3]Run 9'!$AB$26</f>
        <v>335</v>
      </c>
      <c r="E45" s="10">
        <f>'[4]Run 9'!$AB$26</f>
        <v>350</v>
      </c>
      <c r="F45" s="10">
        <f>'[5]Run 9'!$AB$26</f>
        <v>322</v>
      </c>
      <c r="G45" s="10">
        <f>'[6]Run 9'!$AB$26</f>
        <v>343</v>
      </c>
      <c r="H45" s="10">
        <f>'[7]Run 9'!$AB$26</f>
        <v>319</v>
      </c>
      <c r="K45" s="9" t="s">
        <v>23</v>
      </c>
      <c r="L45" s="10">
        <f>'[1]Run 9'!$AB$27</f>
        <v>2126</v>
      </c>
      <c r="M45" s="10">
        <f>'[2]Run 9'!$AB$27</f>
        <v>2084</v>
      </c>
      <c r="N45" s="10">
        <f>'[3]Run 9'!$AB$27</f>
        <v>2151</v>
      </c>
      <c r="O45" s="10">
        <f>'[4]Run 9'!$AB$27</f>
        <v>2097</v>
      </c>
      <c r="P45" s="10">
        <f>'[5]Run 9'!$AB$27</f>
        <v>2129</v>
      </c>
      <c r="Q45" s="10">
        <f>'[6]Run 9'!$AB$27</f>
        <v>2113</v>
      </c>
      <c r="R45" s="10">
        <f>'[7]Run 9'!$AB$27</f>
        <v>2105</v>
      </c>
      <c r="T45" s="9" t="s">
        <v>23</v>
      </c>
      <c r="U45" s="10">
        <f>'[1]Run 9'!$AB$28</f>
        <v>2033</v>
      </c>
      <c r="V45" s="10">
        <f>'[2]Run 9'!$AB$28</f>
        <v>2006</v>
      </c>
      <c r="W45" s="10">
        <f>'[3]Run 9'!$AB$28</f>
        <v>1863</v>
      </c>
      <c r="X45" s="10">
        <f>'[4]Run 9'!$AB$28</f>
        <v>1839</v>
      </c>
      <c r="Y45" s="10">
        <f>'[5]Run 9'!$AB$28</f>
        <v>1708</v>
      </c>
      <c r="Z45" s="10">
        <f>'[6]Run 9'!$AB$28</f>
        <v>1869</v>
      </c>
      <c r="AA45" s="10">
        <f>'[7]Run 9'!$AB$28</f>
        <v>1846</v>
      </c>
    </row>
    <row r="46" spans="1:27" x14ac:dyDescent="0.2">
      <c r="A46" s="9" t="s">
        <v>24</v>
      </c>
      <c r="B46" s="10">
        <f>'[1]Run 10'!$AB$26</f>
        <v>344</v>
      </c>
      <c r="C46" s="10">
        <f>'[2]Run 10'!$AB$26</f>
        <v>305</v>
      </c>
      <c r="D46" s="10">
        <f>'[3]Run 10'!$AB$26</f>
        <v>319</v>
      </c>
      <c r="E46" s="10">
        <f>'[4]Run 10'!$AB$26</f>
        <v>288</v>
      </c>
      <c r="F46" s="10">
        <f>'[5]Run 10'!$AB$26</f>
        <v>315</v>
      </c>
      <c r="G46" s="10">
        <f>'[6]Run 10'!$AB$26</f>
        <v>300</v>
      </c>
      <c r="H46" s="10">
        <f>'[7]Run 10'!$AB$26</f>
        <v>295</v>
      </c>
      <c r="K46" s="9" t="s">
        <v>24</v>
      </c>
      <c r="L46" s="10">
        <f>'[1]Run 10'!$AB$27</f>
        <v>2151</v>
      </c>
      <c r="M46" s="10">
        <f>'[2]Run 10'!$AB$27</f>
        <v>2163</v>
      </c>
      <c r="N46" s="10">
        <f>'[3]Run 10'!$AB$27</f>
        <v>2106</v>
      </c>
      <c r="O46" s="10">
        <f>'[4]Run 10'!$AB$27</f>
        <v>2139</v>
      </c>
      <c r="P46" s="10">
        <f>'[5]Run 10'!$AB$27</f>
        <v>2060</v>
      </c>
      <c r="Q46" s="10">
        <f>'[6]Run 10'!$AB$27</f>
        <v>2069</v>
      </c>
      <c r="R46" s="10">
        <f>'[7]Run 10'!$AB$27</f>
        <v>2087</v>
      </c>
      <c r="T46" s="9" t="s">
        <v>24</v>
      </c>
      <c r="U46" s="10">
        <f>'[1]Run 10'!$AB$28</f>
        <v>2020</v>
      </c>
      <c r="V46" s="10">
        <f>'[2]Run 10'!$AB$28</f>
        <v>1948</v>
      </c>
      <c r="W46" s="10">
        <f>'[3]Run 10'!$AB$28</f>
        <v>1931</v>
      </c>
      <c r="X46" s="10">
        <f>'[4]Run 10'!$AB$28</f>
        <v>1800</v>
      </c>
      <c r="Y46" s="10">
        <f>'[5]Run 10'!$AB$28</f>
        <v>1765</v>
      </c>
      <c r="Z46" s="10">
        <f>'[6]Run 10'!$AB$28</f>
        <v>1910</v>
      </c>
      <c r="AA46" s="10">
        <f>'[7]Run 10'!$AB$28</f>
        <v>1865</v>
      </c>
    </row>
    <row r="47" spans="1:27" x14ac:dyDescent="0.2">
      <c r="A47" s="9" t="s">
        <v>64</v>
      </c>
      <c r="B47">
        <f>'[1]Run 11'!$AB$26</f>
        <v>302</v>
      </c>
      <c r="C47">
        <f>'[2]Run 11'!$AB$26</f>
        <v>331</v>
      </c>
      <c r="D47">
        <f>'[3]Run 11'!$AB$26</f>
        <v>322</v>
      </c>
      <c r="E47">
        <f>'[4]Run 11'!$AB$26</f>
        <v>308</v>
      </c>
      <c r="F47">
        <f>'[5]Run 11'!$AB$26</f>
        <v>298</v>
      </c>
      <c r="G47">
        <f>'[6]Run 11'!$AB$26</f>
        <v>330</v>
      </c>
      <c r="H47">
        <f>'[7]Run 11'!$AB$26</f>
        <v>354</v>
      </c>
      <c r="K47" s="9" t="s">
        <v>64</v>
      </c>
      <c r="L47">
        <f>'[1]Run 11'!$AB$27</f>
        <v>2117</v>
      </c>
      <c r="M47">
        <f>'[2]Run 11'!$AB$27</f>
        <v>2142</v>
      </c>
      <c r="N47">
        <f>'[3]Run 11'!$AB$27</f>
        <v>2053</v>
      </c>
      <c r="O47">
        <f>'[4]Run 11'!$AB$27</f>
        <v>2150</v>
      </c>
      <c r="P47">
        <f>'[5]Run 11'!$AB$27</f>
        <v>2077</v>
      </c>
      <c r="Q47">
        <f>'[6]Run 11'!$AB$27</f>
        <v>2139</v>
      </c>
      <c r="R47">
        <f>'[7]Run 11'!$AB$27</f>
        <v>2102</v>
      </c>
      <c r="T47" s="9" t="s">
        <v>64</v>
      </c>
      <c r="U47">
        <f>'[1]Run 11'!$AB$28</f>
        <v>2123</v>
      </c>
      <c r="V47">
        <f>'[2]Run 11'!$AB$28</f>
        <v>1975</v>
      </c>
      <c r="W47">
        <f>'[3]Run 11'!$AB$28</f>
        <v>1969</v>
      </c>
      <c r="X47">
        <f>'[4]Run 11'!$AB$28</f>
        <v>1819</v>
      </c>
      <c r="Y47">
        <f>'[5]Run 11'!$AB$28</f>
        <v>1711</v>
      </c>
      <c r="Z47">
        <f>'[6]Run 11'!$AB$28</f>
        <v>1823</v>
      </c>
      <c r="AA47">
        <f>'[7]Run 11'!$AB$28</f>
        <v>1848</v>
      </c>
    </row>
    <row r="48" spans="1:27" x14ac:dyDescent="0.2">
      <c r="A48" s="9" t="s">
        <v>65</v>
      </c>
      <c r="B48">
        <f>'[1]Run 12'!$AB$26</f>
        <v>305</v>
      </c>
      <c r="C48">
        <f>'[2]Run 12'!$AB$26</f>
        <v>301</v>
      </c>
      <c r="D48">
        <f>'[3]Run 12'!$AB$26</f>
        <v>299</v>
      </c>
      <c r="E48">
        <f>'[4]Run 12'!$AB$26</f>
        <v>316</v>
      </c>
      <c r="F48">
        <f>'[5]Run 12'!$AB$26</f>
        <v>310</v>
      </c>
      <c r="G48">
        <f>'[6]Run 12'!$AB$26</f>
        <v>332</v>
      </c>
      <c r="H48">
        <f>'[7]Run 12'!$AB$26</f>
        <v>319</v>
      </c>
      <c r="K48" s="9" t="s">
        <v>65</v>
      </c>
      <c r="L48">
        <f>'[1]Run 12'!$AB$27</f>
        <v>2078</v>
      </c>
      <c r="M48">
        <f>'[2]Run 12'!$AB$27</f>
        <v>2114</v>
      </c>
      <c r="N48">
        <f>'[3]Run 12'!$AB$27</f>
        <v>2123</v>
      </c>
      <c r="O48">
        <f>'[4]Run 12'!$AB$27</f>
        <v>2089</v>
      </c>
      <c r="P48">
        <f>'[5]Run 12'!$AB$27</f>
        <v>2093</v>
      </c>
      <c r="Q48">
        <f>'[6]Run 12'!$AB$27</f>
        <v>2058</v>
      </c>
      <c r="R48">
        <f>'[7]Run 12'!$AB$27</f>
        <v>2069</v>
      </c>
      <c r="T48" s="9" t="s">
        <v>65</v>
      </c>
      <c r="U48">
        <f>'[1]Run 12'!$AB$28</f>
        <v>2091</v>
      </c>
      <c r="V48">
        <f>'[2]Run 12'!$AB$28</f>
        <v>2024</v>
      </c>
      <c r="W48">
        <f>'[3]Run 12'!$AB$28</f>
        <v>1971</v>
      </c>
      <c r="X48">
        <f>'[4]Run 12'!$AB$28</f>
        <v>1846</v>
      </c>
      <c r="Y48">
        <f>'[5]Run 12'!$AB$28</f>
        <v>1747</v>
      </c>
      <c r="Z48">
        <f>'[6]Run 12'!$AB$28</f>
        <v>1895</v>
      </c>
      <c r="AA48">
        <f>'[7]Run 12'!$AB$28</f>
        <v>1903</v>
      </c>
    </row>
    <row r="49" spans="1:27" x14ac:dyDescent="0.2">
      <c r="A49" s="9" t="s">
        <v>66</v>
      </c>
      <c r="B49">
        <f>'[1]Run 13'!$AB$26</f>
        <v>337</v>
      </c>
      <c r="C49">
        <f>'[2]Run 13'!$AB$26</f>
        <v>310</v>
      </c>
      <c r="D49">
        <f>'[3]Run 13'!$AB$26</f>
        <v>342</v>
      </c>
      <c r="E49">
        <f>'[4]Run 13'!$AB$26</f>
        <v>308</v>
      </c>
      <c r="F49">
        <f>'[5]Run 13'!$AB$26</f>
        <v>321</v>
      </c>
      <c r="G49">
        <f>'[6]Run 13'!$AB$26</f>
        <v>308</v>
      </c>
      <c r="H49">
        <f>'[7]Run 13'!$AB$26</f>
        <v>345</v>
      </c>
      <c r="K49" s="9" t="s">
        <v>66</v>
      </c>
      <c r="L49">
        <f>'[1]Run 13'!$AB$27</f>
        <v>2119</v>
      </c>
      <c r="M49">
        <f>'[2]Run 13'!$AB$27</f>
        <v>2057</v>
      </c>
      <c r="N49">
        <f>'[3]Run 13'!$AB$27</f>
        <v>2089</v>
      </c>
      <c r="O49">
        <f>'[4]Run 13'!$AB$27</f>
        <v>2107</v>
      </c>
      <c r="P49">
        <f>'[5]Run 13'!$AB$27</f>
        <v>2095</v>
      </c>
      <c r="Q49">
        <f>'[6]Run 13'!$AB$27</f>
        <v>2106</v>
      </c>
      <c r="R49">
        <f>'[7]Run 13'!$AB$27</f>
        <v>2066</v>
      </c>
      <c r="T49" s="9" t="s">
        <v>66</v>
      </c>
      <c r="U49">
        <f>'[1]Run 13'!$AB$28</f>
        <v>2082</v>
      </c>
      <c r="V49">
        <f>'[2]Run 13'!$AB$28</f>
        <v>2017</v>
      </c>
      <c r="W49">
        <f>'[3]Run 13'!$AB$28</f>
        <v>1923</v>
      </c>
      <c r="X49">
        <f>'[4]Run 13'!$AB$28</f>
        <v>1802</v>
      </c>
      <c r="Y49">
        <f>'[5]Run 13'!$AB$28</f>
        <v>1724</v>
      </c>
      <c r="Z49">
        <f>'[6]Run 13'!$AB$28</f>
        <v>1868</v>
      </c>
      <c r="AA49">
        <f>'[7]Run 13'!$AB$28</f>
        <v>1868</v>
      </c>
    </row>
    <row r="50" spans="1:27" x14ac:dyDescent="0.2">
      <c r="A50" s="9" t="s">
        <v>67</v>
      </c>
      <c r="B50">
        <f>'[1]Run 14'!$AB$26</f>
        <v>326</v>
      </c>
      <c r="C50">
        <f>'[2]Run 14'!$AB$26</f>
        <v>333</v>
      </c>
      <c r="D50">
        <f>'[3]Run 14'!$AB$26</f>
        <v>329</v>
      </c>
      <c r="E50">
        <f>'[4]Run 14'!$AB$26</f>
        <v>290</v>
      </c>
      <c r="F50">
        <f>'[5]Run 14'!$AB$26</f>
        <v>306</v>
      </c>
      <c r="G50">
        <f>'[6]Run 14'!$AB$26</f>
        <v>338</v>
      </c>
      <c r="H50">
        <f>'[7]Run 14'!$AB$26</f>
        <v>318</v>
      </c>
      <c r="K50" s="9" t="s">
        <v>67</v>
      </c>
      <c r="L50">
        <f>'[1]Run 14'!$AB$27</f>
        <v>2136</v>
      </c>
      <c r="M50">
        <f>'[2]Run 14'!$AB$27</f>
        <v>2113</v>
      </c>
      <c r="N50">
        <f>'[3]Run 14'!$AB$27</f>
        <v>2118</v>
      </c>
      <c r="O50">
        <f>'[4]Run 14'!$AB$27</f>
        <v>2138</v>
      </c>
      <c r="P50">
        <f>'[5]Run 14'!$AB$27</f>
        <v>2089</v>
      </c>
      <c r="Q50">
        <f>'[6]Run 14'!$AB$27</f>
        <v>2117</v>
      </c>
      <c r="R50">
        <f>'[7]Run 14'!$AB$27</f>
        <v>2087</v>
      </c>
      <c r="T50" s="9" t="s">
        <v>67</v>
      </c>
      <c r="U50">
        <f>'[1]Run 14'!$AB$28</f>
        <v>2028</v>
      </c>
      <c r="V50">
        <f>'[2]Run 14'!$AB$28</f>
        <v>1972</v>
      </c>
      <c r="W50">
        <f>'[3]Run 14'!$AB$28</f>
        <v>1939</v>
      </c>
      <c r="X50">
        <f>'[4]Run 14'!$AB$28</f>
        <v>1885</v>
      </c>
      <c r="Y50">
        <f>'[5]Run 14'!$AB$28</f>
        <v>1705</v>
      </c>
      <c r="Z50">
        <f>'[6]Run 14'!$AB$28</f>
        <v>1845</v>
      </c>
      <c r="AA50">
        <f>'[7]Run 14'!$AB$28</f>
        <v>1884</v>
      </c>
    </row>
    <row r="51" spans="1:27" x14ac:dyDescent="0.2">
      <c r="A51" s="9" t="s">
        <v>68</v>
      </c>
      <c r="B51">
        <f>'[1]Run 15'!$AB$26</f>
        <v>328</v>
      </c>
      <c r="C51">
        <f>'[2]Run 15'!$AB$26</f>
        <v>317</v>
      </c>
      <c r="D51">
        <f>'[3]Run 15'!$AB$26</f>
        <v>322</v>
      </c>
      <c r="E51">
        <f>'[4]Run 15'!$AB$26</f>
        <v>319</v>
      </c>
      <c r="F51">
        <f>'[5]Run 15'!$AB$26</f>
        <v>321</v>
      </c>
      <c r="G51">
        <f>'[6]Run 15'!$AB$26</f>
        <v>355</v>
      </c>
      <c r="H51">
        <f>'[7]Run 15'!$AB$26</f>
        <v>344</v>
      </c>
      <c r="K51" s="9" t="s">
        <v>68</v>
      </c>
      <c r="L51">
        <f>'[1]Run 15'!$AB$27</f>
        <v>2108</v>
      </c>
      <c r="M51">
        <f>'[2]Run 15'!$AB$27</f>
        <v>2156</v>
      </c>
      <c r="N51">
        <f>'[3]Run 15'!$AB$27</f>
        <v>2044</v>
      </c>
      <c r="O51">
        <f>'[4]Run 15'!$AB$27</f>
        <v>2014</v>
      </c>
      <c r="P51">
        <f>'[5]Run 15'!$AB$27</f>
        <v>2069</v>
      </c>
      <c r="Q51">
        <f>'[6]Run 15'!$AB$27</f>
        <v>2164</v>
      </c>
      <c r="R51">
        <f>'[7]Run 15'!$AB$27</f>
        <v>2079</v>
      </c>
      <c r="T51" s="9" t="s">
        <v>68</v>
      </c>
      <c r="U51">
        <f>'[1]Run 15'!$AB$28</f>
        <v>2074</v>
      </c>
      <c r="V51">
        <f>'[2]Run 15'!$AB$28</f>
        <v>1975</v>
      </c>
      <c r="W51">
        <f>'[3]Run 15'!$AB$28</f>
        <v>1978</v>
      </c>
      <c r="X51">
        <f>'[4]Run 15'!$AB$28</f>
        <v>1890</v>
      </c>
      <c r="Y51">
        <f>'[5]Run 15'!$AB$28</f>
        <v>1720</v>
      </c>
      <c r="Z51">
        <f>'[6]Run 15'!$AB$28</f>
        <v>1849</v>
      </c>
      <c r="AA51">
        <f>'[7]Run 15'!$AB$28</f>
        <v>1828</v>
      </c>
    </row>
    <row r="52" spans="1:27" x14ac:dyDescent="0.2">
      <c r="A52" s="9" t="s">
        <v>69</v>
      </c>
      <c r="B52">
        <f>'[1]Run 16'!$AB$26</f>
        <v>320</v>
      </c>
      <c r="C52">
        <f>'[2]Run 16'!$AB$26</f>
        <v>319</v>
      </c>
      <c r="D52">
        <f>'[3]Run 16'!$AB$26</f>
        <v>308</v>
      </c>
      <c r="E52">
        <f>'[4]Run 16'!$AB$26</f>
        <v>300</v>
      </c>
      <c r="F52">
        <f>'[5]Run 16'!$AB$26</f>
        <v>285</v>
      </c>
      <c r="G52">
        <f>'[6]Run 16'!$AB$26</f>
        <v>371</v>
      </c>
      <c r="H52">
        <f>'[7]Run 16'!$AB$26</f>
        <v>325</v>
      </c>
      <c r="K52" s="9" t="s">
        <v>69</v>
      </c>
      <c r="L52">
        <f>'[1]Run 16'!$AB$27</f>
        <v>2082</v>
      </c>
      <c r="M52">
        <f>'[2]Run 16'!$AB$27</f>
        <v>2078</v>
      </c>
      <c r="N52">
        <f>'[3]Run 16'!$AB$27</f>
        <v>2116</v>
      </c>
      <c r="O52">
        <f>'[4]Run 16'!$AB$27</f>
        <v>2053</v>
      </c>
      <c r="P52">
        <f>'[5]Run 16'!$AB$27</f>
        <v>2076</v>
      </c>
      <c r="Q52">
        <f>'[6]Run 16'!$AB$27</f>
        <v>2073</v>
      </c>
      <c r="R52">
        <f>'[7]Run 16'!$AB$27</f>
        <v>2073</v>
      </c>
      <c r="T52" s="9" t="s">
        <v>69</v>
      </c>
      <c r="U52">
        <f>'[1]Run 16'!$AB$28</f>
        <v>2080</v>
      </c>
      <c r="V52">
        <f>'[2]Run 16'!$AB$28</f>
        <v>2016</v>
      </c>
      <c r="W52">
        <f>'[3]Run 16'!$AB$28</f>
        <v>1979</v>
      </c>
      <c r="X52">
        <f>'[4]Run 16'!$AB$28</f>
        <v>1879</v>
      </c>
      <c r="Y52">
        <f>'[5]Run 16'!$AB$28</f>
        <v>1713</v>
      </c>
      <c r="Z52">
        <f>'[6]Run 16'!$AB$28</f>
        <v>1852</v>
      </c>
      <c r="AA52">
        <f>'[7]Run 16'!$AB$28</f>
        <v>1845</v>
      </c>
    </row>
    <row r="53" spans="1:27" x14ac:dyDescent="0.2">
      <c r="A53" s="9" t="s">
        <v>70</v>
      </c>
      <c r="B53">
        <f>'[1]Run 17'!$AB$26</f>
        <v>320</v>
      </c>
      <c r="C53">
        <f>'[2]Run 17'!$AB$26</f>
        <v>330</v>
      </c>
      <c r="D53">
        <f>'[3]Run 17'!$AB$26</f>
        <v>340</v>
      </c>
      <c r="E53">
        <f>'[4]Run 17'!$AB$26</f>
        <v>297</v>
      </c>
      <c r="F53">
        <f>'[5]Run 17'!$AB$26</f>
        <v>319</v>
      </c>
      <c r="G53">
        <f>'[6]Run 17'!$AB$26</f>
        <v>308</v>
      </c>
      <c r="H53">
        <f>'[7]Run 17'!$AB$26</f>
        <v>300</v>
      </c>
      <c r="K53" s="9" t="s">
        <v>70</v>
      </c>
      <c r="L53">
        <f>'[1]Run 17'!$AB$27</f>
        <v>2154</v>
      </c>
      <c r="M53">
        <f>'[2]Run 17'!$AB$27</f>
        <v>2126</v>
      </c>
      <c r="N53">
        <f>'[3]Run 17'!$AB$27</f>
        <v>2091</v>
      </c>
      <c r="O53">
        <f>'[4]Run 17'!$AB$27</f>
        <v>2139</v>
      </c>
      <c r="P53">
        <f>'[5]Run 17'!$AB$27</f>
        <v>2054</v>
      </c>
      <c r="Q53">
        <f>'[6]Run 17'!$AB$27</f>
        <v>2088</v>
      </c>
      <c r="R53">
        <f>'[7]Run 17'!$AB$27</f>
        <v>2055</v>
      </c>
      <c r="T53" s="9" t="s">
        <v>70</v>
      </c>
      <c r="U53">
        <f>'[1]Run 17'!$AB$28</f>
        <v>2034</v>
      </c>
      <c r="V53">
        <f>'[2]Run 17'!$AB$28</f>
        <v>1942</v>
      </c>
      <c r="W53">
        <f>'[3]Run 17'!$AB$28</f>
        <v>1923</v>
      </c>
      <c r="X53">
        <f>'[4]Run 17'!$AB$28</f>
        <v>1839</v>
      </c>
      <c r="Y53">
        <f>'[5]Run 17'!$AB$28</f>
        <v>1748</v>
      </c>
      <c r="Z53">
        <f>'[6]Run 17'!$AB$28</f>
        <v>1866</v>
      </c>
      <c r="AA53">
        <f>'[7]Run 17'!$AB$28</f>
        <v>1887</v>
      </c>
    </row>
    <row r="54" spans="1:27" x14ac:dyDescent="0.2">
      <c r="A54" s="9" t="s">
        <v>71</v>
      </c>
      <c r="B54">
        <f>'[1]Run 18'!$AB$26</f>
        <v>323</v>
      </c>
      <c r="C54">
        <f>'[2]Run 18'!$AB$26</f>
        <v>334</v>
      </c>
      <c r="D54">
        <f>'[3]Run 18'!$AB$26</f>
        <v>352</v>
      </c>
      <c r="E54">
        <f>'[4]Run 18'!$AB$26</f>
        <v>307</v>
      </c>
      <c r="F54">
        <f>'[5]Run 18'!$AB$26</f>
        <v>318</v>
      </c>
      <c r="G54">
        <f>'[6]Run 18'!$AB$26</f>
        <v>368</v>
      </c>
      <c r="H54">
        <f>'[7]Run 18'!$AB$26</f>
        <v>315</v>
      </c>
      <c r="K54" s="9" t="s">
        <v>71</v>
      </c>
      <c r="L54">
        <f>'[1]Run 18'!$AB$27</f>
        <v>2087</v>
      </c>
      <c r="M54">
        <f>'[2]Run 18'!$AB$27</f>
        <v>2140</v>
      </c>
      <c r="N54">
        <f>'[3]Run 18'!$AB$27</f>
        <v>2096</v>
      </c>
      <c r="O54">
        <f>'[4]Run 18'!$AB$27</f>
        <v>2050</v>
      </c>
      <c r="P54">
        <f>'[5]Run 18'!$AB$27</f>
        <v>2082</v>
      </c>
      <c r="Q54">
        <f>'[6]Run 18'!$AB$27</f>
        <v>2091</v>
      </c>
      <c r="R54">
        <f>'[7]Run 18'!$AB$27</f>
        <v>2147</v>
      </c>
      <c r="T54" s="9" t="s">
        <v>71</v>
      </c>
      <c r="U54">
        <f>'[1]Run 18'!$AB$28</f>
        <v>2104</v>
      </c>
      <c r="V54">
        <f>'[2]Run 18'!$AB$28</f>
        <v>1971</v>
      </c>
      <c r="W54">
        <f>'[3]Run 18'!$AB$28</f>
        <v>1908</v>
      </c>
      <c r="X54">
        <f>'[4]Run 18'!$AB$28</f>
        <v>1889</v>
      </c>
      <c r="Y54">
        <f>'[5]Run 18'!$AB$28</f>
        <v>1735</v>
      </c>
      <c r="Z54">
        <f>'[6]Run 18'!$AB$28</f>
        <v>1859</v>
      </c>
      <c r="AA54">
        <f>'[7]Run 18'!$AB$28</f>
        <v>1849</v>
      </c>
    </row>
    <row r="55" spans="1:27" x14ac:dyDescent="0.2">
      <c r="A55" s="9" t="s">
        <v>72</v>
      </c>
      <c r="B55">
        <f>'[1]Run 19'!$AB$26</f>
        <v>327</v>
      </c>
      <c r="C55">
        <f>'[2]Run 19'!$AB$26</f>
        <v>303</v>
      </c>
      <c r="D55">
        <f>'[3]Run 19'!$AB$26</f>
        <v>315</v>
      </c>
      <c r="E55">
        <f>'[4]Run 19'!$AB$26</f>
        <v>300</v>
      </c>
      <c r="F55">
        <f>'[5]Run 19'!$AB$26</f>
        <v>319</v>
      </c>
      <c r="G55">
        <f>'[6]Run 19'!$AB$26</f>
        <v>311</v>
      </c>
      <c r="H55">
        <f>'[7]Run 19'!$AB$26</f>
        <v>346</v>
      </c>
      <c r="K55" s="9" t="s">
        <v>72</v>
      </c>
      <c r="L55">
        <f>'[1]Run 19'!$AB$27</f>
        <v>2180</v>
      </c>
      <c r="M55">
        <f>'[2]Run 19'!$AB$27</f>
        <v>2136</v>
      </c>
      <c r="N55">
        <f>'[3]Run 19'!$AB$27</f>
        <v>2101</v>
      </c>
      <c r="O55">
        <f>'[4]Run 19'!$AB$27</f>
        <v>2080</v>
      </c>
      <c r="P55">
        <f>'[5]Run 19'!$AB$27</f>
        <v>2050</v>
      </c>
      <c r="Q55">
        <f>'[6]Run 19'!$AB$27</f>
        <v>2104</v>
      </c>
      <c r="R55">
        <f>'[7]Run 19'!$AB$27</f>
        <v>2028</v>
      </c>
      <c r="T55" s="9" t="s">
        <v>72</v>
      </c>
      <c r="U55">
        <f>'[1]Run 19'!$AB$28</f>
        <v>2032</v>
      </c>
      <c r="V55">
        <f>'[2]Run 19'!$AB$28</f>
        <v>2003</v>
      </c>
      <c r="W55">
        <f>'[3]Run 19'!$AB$28</f>
        <v>1964</v>
      </c>
      <c r="X55">
        <f>'[4]Run 19'!$AB$28</f>
        <v>1859</v>
      </c>
      <c r="Y55">
        <f>'[5]Run 19'!$AB$28</f>
        <v>1722</v>
      </c>
      <c r="Z55">
        <f>'[6]Run 19'!$AB$28</f>
        <v>1869</v>
      </c>
      <c r="AA55">
        <f>'[7]Run 19'!$AB$28</f>
        <v>1916</v>
      </c>
    </row>
    <row r="56" spans="1:27" x14ac:dyDescent="0.2">
      <c r="A56" s="11" t="s">
        <v>73</v>
      </c>
      <c r="B56" s="8">
        <f>'[1]Run 20'!$AB$26</f>
        <v>314</v>
      </c>
      <c r="C56" s="8">
        <f>'[2]Run 20'!$AB$26</f>
        <v>279</v>
      </c>
      <c r="D56" s="8">
        <f>'[3]Run 20'!$AB$26</f>
        <v>304</v>
      </c>
      <c r="E56" s="8">
        <f>'[4]Run 20'!$AB$26</f>
        <v>349</v>
      </c>
      <c r="F56" s="8">
        <f>'[5]Run 20'!$AB$26</f>
        <v>333</v>
      </c>
      <c r="G56" s="8">
        <f>'[6]Run 20'!$AB$26</f>
        <v>334</v>
      </c>
      <c r="H56" s="8">
        <f>'[7]Run 20'!$AB$26</f>
        <v>303</v>
      </c>
      <c r="K56" s="11" t="s">
        <v>73</v>
      </c>
      <c r="L56" s="8">
        <f>'[1]Run 20'!$AB$27</f>
        <v>2106</v>
      </c>
      <c r="M56" s="8">
        <f>'[2]Run 20'!$AB$27</f>
        <v>2096</v>
      </c>
      <c r="N56" s="8">
        <f>'[3]Run 20'!$AB$27</f>
        <v>2072</v>
      </c>
      <c r="O56" s="8">
        <f>'[4]Run 20'!$AB$27</f>
        <v>2087</v>
      </c>
      <c r="P56" s="8">
        <f>'[5]Run 20'!$AB$27</f>
        <v>2059</v>
      </c>
      <c r="Q56" s="8">
        <f>'[6]Run 20'!$AB$27</f>
        <v>2084</v>
      </c>
      <c r="R56" s="8">
        <f>'[7]Run 20'!$AB$27</f>
        <v>2028</v>
      </c>
      <c r="T56" s="11" t="s">
        <v>73</v>
      </c>
      <c r="U56" s="8">
        <f>'[1]Run 20'!$AB$28</f>
        <v>2089</v>
      </c>
      <c r="V56" s="8">
        <f>'[2]Run 20'!$AB$28</f>
        <v>1997</v>
      </c>
      <c r="W56" s="8">
        <f>'[3]Run 20'!$AB$28</f>
        <v>1981</v>
      </c>
      <c r="X56" s="8">
        <f>'[4]Run 20'!$AB$28</f>
        <v>1817</v>
      </c>
      <c r="Y56" s="8">
        <f>'[5]Run 20'!$AB$28</f>
        <v>1739</v>
      </c>
      <c r="Z56" s="8">
        <f>'[6]Run 20'!$AB$28</f>
        <v>1927</v>
      </c>
      <c r="AA56" s="8">
        <f>'[7]Run 20'!$AB$28</f>
        <v>1917</v>
      </c>
    </row>
    <row r="57" spans="1:27" x14ac:dyDescent="0.2">
      <c r="A57" s="9" t="s">
        <v>27</v>
      </c>
      <c r="B57">
        <f t="shared" ref="B57:H57" si="3">SUM(B37:B56)/20</f>
        <v>319.39999999999998</v>
      </c>
      <c r="C57">
        <f t="shared" si="3"/>
        <v>317.05</v>
      </c>
      <c r="D57">
        <f t="shared" si="3"/>
        <v>321.85000000000002</v>
      </c>
      <c r="E57">
        <f t="shared" si="3"/>
        <v>313.60000000000002</v>
      </c>
      <c r="F57">
        <f t="shared" si="3"/>
        <v>321.35000000000002</v>
      </c>
      <c r="G57">
        <f t="shared" si="3"/>
        <v>327.95</v>
      </c>
      <c r="H57">
        <f t="shared" si="3"/>
        <v>320.14999999999998</v>
      </c>
      <c r="K57" s="9" t="s">
        <v>27</v>
      </c>
      <c r="L57">
        <f t="shared" ref="L57:R57" si="4">SUM(L37:L56)/20</f>
        <v>2139.65</v>
      </c>
      <c r="M57">
        <f t="shared" si="4"/>
        <v>2112.65</v>
      </c>
      <c r="N57">
        <f t="shared" si="4"/>
        <v>2101.8000000000002</v>
      </c>
      <c r="O57">
        <f t="shared" si="4"/>
        <v>2081.0500000000002</v>
      </c>
      <c r="P57">
        <f t="shared" si="4"/>
        <v>2074.25</v>
      </c>
      <c r="Q57">
        <f t="shared" si="4"/>
        <v>2105.15</v>
      </c>
      <c r="R57">
        <f t="shared" si="4"/>
        <v>2076.1999999999998</v>
      </c>
      <c r="T57" s="9" t="s">
        <v>27</v>
      </c>
      <c r="U57">
        <f t="shared" ref="U57:AA57" si="5">SUM(U37:U56)/20</f>
        <v>2059.8000000000002</v>
      </c>
      <c r="V57">
        <f t="shared" si="5"/>
        <v>1989.65</v>
      </c>
      <c r="W57">
        <f t="shared" si="5"/>
        <v>1951.3</v>
      </c>
      <c r="X57">
        <f t="shared" si="5"/>
        <v>1849.6</v>
      </c>
      <c r="Y57">
        <f t="shared" si="5"/>
        <v>1723.25</v>
      </c>
      <c r="Z57">
        <f t="shared" si="5"/>
        <v>1870.45</v>
      </c>
      <c r="AA57">
        <f t="shared" si="5"/>
        <v>1867.2</v>
      </c>
    </row>
    <row r="58" spans="1:27" x14ac:dyDescent="0.2">
      <c r="A58" s="9" t="s">
        <v>58</v>
      </c>
      <c r="B58" s="22">
        <f>B57/B57-100%</f>
        <v>0</v>
      </c>
      <c r="C58" s="22">
        <f>C57/B57-100%</f>
        <v>-7.3575453976204575E-3</v>
      </c>
      <c r="D58" s="22">
        <f>D57/B57-100%</f>
        <v>7.6706324358173372E-3</v>
      </c>
      <c r="E58" s="22">
        <f>E57/B57-100%</f>
        <v>-1.8159048215403706E-2</v>
      </c>
      <c r="F58" s="22">
        <f>F57/B57-100%</f>
        <v>6.1051972448342706E-3</v>
      </c>
      <c r="G58" s="25">
        <f>G57/B57-100%</f>
        <v>2.6768941765811016E-2</v>
      </c>
      <c r="H58" s="22">
        <f>H57/B57-100%</f>
        <v>2.3481527864745999E-3</v>
      </c>
      <c r="K58" s="9" t="s">
        <v>58</v>
      </c>
      <c r="L58" s="22">
        <f>L57/L57-100%</f>
        <v>0</v>
      </c>
      <c r="M58" s="22">
        <f>M57/L57-100%</f>
        <v>-1.2618886266445473E-2</v>
      </c>
      <c r="N58" s="22">
        <f>N57/L57-100%</f>
        <v>-1.7689809080924435E-2</v>
      </c>
      <c r="O58" s="22">
        <f>O57/L57-100%</f>
        <v>-2.738765685976674E-2</v>
      </c>
      <c r="P58" s="21">
        <f>P57/L57-100%</f>
        <v>-3.0565746734279031E-2</v>
      </c>
      <c r="Q58" s="22">
        <f>Q57/L57-100%</f>
        <v>-1.6124132451569184E-2</v>
      </c>
      <c r="R58" s="22">
        <f>R57/L57-100%</f>
        <v>-2.9654382726146955E-2</v>
      </c>
      <c r="T58" s="9" t="s">
        <v>58</v>
      </c>
      <c r="U58" s="13">
        <v>0</v>
      </c>
      <c r="V58" s="12">
        <f>V57/U57-100%</f>
        <v>-3.405670453442089E-2</v>
      </c>
      <c r="W58" s="12">
        <f>W57/U57-100%</f>
        <v>-5.2675016991941104E-2</v>
      </c>
      <c r="X58" s="12">
        <f>X57/U57-100%</f>
        <v>-0.10204874259636876</v>
      </c>
      <c r="Y58" s="21">
        <f>Y57/U57-100%</f>
        <v>-0.16338964948053214</v>
      </c>
      <c r="Z58" s="12">
        <f>Z57/U57-100%</f>
        <v>-9.1926400621419657E-2</v>
      </c>
      <c r="AA58" s="12">
        <f>AA57/U57-100%</f>
        <v>-9.3504223711039947E-2</v>
      </c>
    </row>
    <row r="59" spans="1:27" x14ac:dyDescent="0.2">
      <c r="A59" s="9" t="s">
        <v>28</v>
      </c>
      <c r="C59" s="19">
        <f>_xlfn.T.TEST(B37:B56,C37:C56, 2, 1)</f>
        <v>0.70546645555311971</v>
      </c>
      <c r="D59" s="19">
        <f>_xlfn.T.TEST(B37:B56,D37:D56, 2, 1)</f>
        <v>0.69215490362266241</v>
      </c>
      <c r="E59" s="19">
        <f>_xlfn.T.TEST(B37:B56,E37:E56, 2, 1)</f>
        <v>0.36373912900967686</v>
      </c>
      <c r="F59" s="19">
        <f>_xlfn.T.TEST(B37:B56,F37:F56, 2, 1)</f>
        <v>0.67195811076107415</v>
      </c>
      <c r="G59" s="19">
        <f>_xlfn.T.TEST(B37:B56,G37:G56, 2, 1)</f>
        <v>0.22047020263304737</v>
      </c>
      <c r="H59" s="19">
        <f>_xlfn.T.TEST(B37:B56,H37:H56, 2, 1)</f>
        <v>0.88151194138674005</v>
      </c>
      <c r="K59" s="9" t="s">
        <v>28</v>
      </c>
      <c r="M59" s="19">
        <f>_xlfn.T.TEST(L37:L56,M37:M56, 2, 1)</f>
        <v>0.10413961508304326</v>
      </c>
      <c r="N59">
        <f>_xlfn.T.TEST(L37:L56,N37:N56, 2, 1)</f>
        <v>1.6091050309549545E-2</v>
      </c>
      <c r="O59">
        <f>_xlfn.T.TEST(L37:L56,O37:O56, 2, 1)</f>
        <v>3.4621454822050288E-3</v>
      </c>
      <c r="P59">
        <f>_xlfn.T.TEST(L37:L56,P37:P56, 2, 1)</f>
        <v>2.4118483203002466E-4</v>
      </c>
      <c r="Q59">
        <f>_xlfn.T.TEST(L37:L56,Q37:Q56, 2, 1)</f>
        <v>2.0647227150906725E-2</v>
      </c>
      <c r="R59">
        <f>_xlfn.T.TEST(L37:L56,R37:R56, 2, 1)</f>
        <v>6.955032103701758E-4</v>
      </c>
      <c r="T59" s="9" t="s">
        <v>28</v>
      </c>
      <c r="V59">
        <f>_xlfn.T.TEST(U37:U56,V37:V56, 2, 1)</f>
        <v>2.5063687598334543E-6</v>
      </c>
      <c r="W59">
        <f>_xlfn.T.TEST(U37:U56,W37:W56, 2, 1)</f>
        <v>4.5924216001263272E-10</v>
      </c>
      <c r="X59">
        <f>_xlfn.T.TEST(U37:U56,X37:X56, 2, 1)</f>
        <v>5.6963862384536829E-15</v>
      </c>
      <c r="Y59">
        <f>_xlfn.T.TEST(U37:U56,Y37:Y56, 2, 1)</f>
        <v>6.4541074233853195E-19</v>
      </c>
      <c r="Z59">
        <f>_xlfn.T.TEST(U37:U56,Z37:Z56, 2, 1)</f>
        <v>1.8108797887361848E-13</v>
      </c>
      <c r="AA59">
        <f>_xlfn.T.TEST(U37:U56,AA37:AA56, 2, 1)</f>
        <v>1.3932554321972881E-12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B52E-ACA3-5B49-8525-98DFBA8F2088}">
  <dimension ref="A1:AA17"/>
  <sheetViews>
    <sheetView topLeftCell="A3" zoomScale="84" workbookViewId="0">
      <selection activeCell="O3" sqref="O3"/>
    </sheetView>
  </sheetViews>
  <sheetFormatPr baseColWidth="10" defaultRowHeight="16" x14ac:dyDescent="0.2"/>
  <cols>
    <col min="1" max="1" width="10.83203125" style="6"/>
    <col min="11" max="11" width="10.83203125" style="6"/>
    <col min="20" max="20" width="10.83203125" style="6"/>
  </cols>
  <sheetData>
    <row r="1" spans="1:27" x14ac:dyDescent="0.2">
      <c r="A1" s="6" t="s">
        <v>50</v>
      </c>
    </row>
    <row r="2" spans="1:27" x14ac:dyDescent="0.2">
      <c r="A2" s="6" t="s">
        <v>55</v>
      </c>
    </row>
    <row r="4" spans="1:27" x14ac:dyDescent="0.2">
      <c r="A4" s="6" t="s">
        <v>52</v>
      </c>
      <c r="K4" s="6" t="s">
        <v>53</v>
      </c>
      <c r="T4" s="6" t="s">
        <v>54</v>
      </c>
    </row>
    <row r="6" spans="1:27" s="6" customFormat="1" x14ac:dyDescent="0.2">
      <c r="B6" s="6" t="s">
        <v>7</v>
      </c>
      <c r="C6" s="6" t="s">
        <v>13</v>
      </c>
      <c r="D6" s="6" t="s">
        <v>12</v>
      </c>
      <c r="E6" s="6" t="s">
        <v>11</v>
      </c>
      <c r="F6" s="6" t="s">
        <v>10</v>
      </c>
      <c r="G6" s="6" t="s">
        <v>9</v>
      </c>
      <c r="H6" s="6" t="s">
        <v>8</v>
      </c>
      <c r="L6" s="6" t="s">
        <v>7</v>
      </c>
      <c r="M6" s="6" t="s">
        <v>13</v>
      </c>
      <c r="N6" s="6" t="s">
        <v>12</v>
      </c>
      <c r="O6" s="6" t="s">
        <v>11</v>
      </c>
      <c r="P6" s="6" t="s">
        <v>10</v>
      </c>
      <c r="Q6" s="6" t="s">
        <v>9</v>
      </c>
      <c r="R6" s="6" t="s">
        <v>8</v>
      </c>
      <c r="U6" s="6" t="s">
        <v>7</v>
      </c>
      <c r="V6" s="6" t="s">
        <v>13</v>
      </c>
      <c r="W6" s="6" t="s">
        <v>12</v>
      </c>
      <c r="X6" s="6" t="s">
        <v>11</v>
      </c>
      <c r="Y6" s="6" t="s">
        <v>10</v>
      </c>
      <c r="Z6" s="6" t="s">
        <v>9</v>
      </c>
      <c r="AA6" s="6" t="s">
        <v>8</v>
      </c>
    </row>
    <row r="7" spans="1:27" x14ac:dyDescent="0.2">
      <c r="A7" s="6" t="s">
        <v>82</v>
      </c>
      <c r="B7">
        <v>0.35</v>
      </c>
      <c r="C7">
        <v>0.3</v>
      </c>
      <c r="D7">
        <v>0.25</v>
      </c>
      <c r="E7">
        <v>0.65</v>
      </c>
      <c r="F7">
        <v>0.35</v>
      </c>
      <c r="G7">
        <v>0.6</v>
      </c>
      <c r="H7">
        <v>0.55000000000000004</v>
      </c>
      <c r="K7" s="6" t="s">
        <v>83</v>
      </c>
      <c r="L7">
        <v>61.55</v>
      </c>
      <c r="M7">
        <v>67</v>
      </c>
      <c r="N7">
        <v>80.75</v>
      </c>
      <c r="O7">
        <v>92.4</v>
      </c>
      <c r="P7">
        <v>108.55</v>
      </c>
      <c r="Q7">
        <v>88.75</v>
      </c>
      <c r="R7">
        <v>102.35</v>
      </c>
      <c r="T7" s="6" t="s">
        <v>84</v>
      </c>
      <c r="U7">
        <v>761.65</v>
      </c>
      <c r="V7">
        <v>843.35</v>
      </c>
      <c r="W7">
        <v>874.05</v>
      </c>
      <c r="X7">
        <v>992.7</v>
      </c>
      <c r="Y7">
        <v>1102.25</v>
      </c>
      <c r="Z7">
        <v>937.1</v>
      </c>
      <c r="AA7">
        <v>963.55</v>
      </c>
    </row>
    <row r="8" spans="1:27" x14ac:dyDescent="0.2">
      <c r="A8" s="9" t="s">
        <v>58</v>
      </c>
      <c r="B8" s="12">
        <v>0</v>
      </c>
      <c r="C8" s="12">
        <v>-0.14285714285714279</v>
      </c>
      <c r="D8" s="12">
        <v>-0.2857142857142857</v>
      </c>
      <c r="E8" s="12">
        <v>0.85714285714285743</v>
      </c>
      <c r="F8" s="12">
        <v>0</v>
      </c>
      <c r="G8" s="12">
        <v>0.71428571428571441</v>
      </c>
      <c r="H8" s="12">
        <v>0.57142857142857162</v>
      </c>
      <c r="K8" s="9" t="s">
        <v>58</v>
      </c>
      <c r="L8" s="12">
        <v>0</v>
      </c>
      <c r="M8" s="12">
        <v>8.854589764419174E-2</v>
      </c>
      <c r="N8" s="12">
        <v>0.31194151096669387</v>
      </c>
      <c r="O8" s="12">
        <v>0.5012185215272138</v>
      </c>
      <c r="P8" s="25">
        <v>0.76360682372055244</v>
      </c>
      <c r="Q8" s="12">
        <v>0.4419171405361495</v>
      </c>
      <c r="R8" s="31">
        <v>0.66287571080422425</v>
      </c>
      <c r="T8" s="9" t="s">
        <v>58</v>
      </c>
      <c r="U8" s="13">
        <v>0</v>
      </c>
      <c r="V8" s="12">
        <v>0.10726711744239492</v>
      </c>
      <c r="W8" s="12">
        <v>0.14757434517166668</v>
      </c>
      <c r="X8" s="31">
        <v>0.30335455918072607</v>
      </c>
      <c r="Y8" s="25">
        <v>0.44718702816254186</v>
      </c>
      <c r="Z8" s="12">
        <v>0.23035515000328233</v>
      </c>
      <c r="AA8" s="12">
        <v>0.26508238692312736</v>
      </c>
    </row>
    <row r="9" spans="1:27" x14ac:dyDescent="0.2">
      <c r="A9" s="9" t="s">
        <v>28</v>
      </c>
      <c r="B9" s="10"/>
      <c r="C9" s="20">
        <v>0.71568210769426466</v>
      </c>
      <c r="D9" s="20">
        <v>0.57703240172649273</v>
      </c>
      <c r="E9" s="20">
        <v>0.16254999902972711</v>
      </c>
      <c r="F9" s="20">
        <v>1</v>
      </c>
      <c r="G9" s="20">
        <v>0.20440574169468173</v>
      </c>
      <c r="H9" s="20">
        <v>0.21411072939524553</v>
      </c>
      <c r="K9" s="6" t="s">
        <v>28</v>
      </c>
      <c r="M9" s="19">
        <v>6.7034430255259403E-2</v>
      </c>
      <c r="N9">
        <v>2.4562634269018469E-9</v>
      </c>
      <c r="O9">
        <v>3.7304734189079809E-10</v>
      </c>
      <c r="P9">
        <v>4.2205825510464109E-13</v>
      </c>
      <c r="Q9">
        <v>1.0943010057437182E-7</v>
      </c>
      <c r="R9">
        <v>6.7034585230225134E-13</v>
      </c>
      <c r="T9" s="6" t="s">
        <v>28</v>
      </c>
      <c r="V9">
        <v>1.9304133678678355E-10</v>
      </c>
      <c r="W9">
        <v>1.5883031499998038E-11</v>
      </c>
      <c r="X9">
        <v>1.0710263827536304E-15</v>
      </c>
      <c r="Y9">
        <v>3.6710655035926119E-20</v>
      </c>
      <c r="Z9">
        <v>7.6375013944456222E-15</v>
      </c>
      <c r="AA9">
        <v>1.3632851267801457E-17</v>
      </c>
    </row>
    <row r="12" spans="1:27" x14ac:dyDescent="0.2">
      <c r="A12" s="6" t="s">
        <v>52</v>
      </c>
      <c r="K12" s="6" t="s">
        <v>53</v>
      </c>
      <c r="T12" s="6" t="s">
        <v>54</v>
      </c>
    </row>
    <row r="14" spans="1:27" s="6" customFormat="1" x14ac:dyDescent="0.2">
      <c r="B14" s="6" t="s">
        <v>7</v>
      </c>
      <c r="C14" s="6" t="s">
        <v>13</v>
      </c>
      <c r="D14" s="6" t="s">
        <v>12</v>
      </c>
      <c r="E14" s="6" t="s">
        <v>11</v>
      </c>
      <c r="F14" s="6" t="s">
        <v>10</v>
      </c>
      <c r="G14" s="6" t="s">
        <v>9</v>
      </c>
      <c r="H14" s="6" t="s">
        <v>8</v>
      </c>
      <c r="L14" s="6" t="s">
        <v>7</v>
      </c>
      <c r="M14" s="6" t="s">
        <v>13</v>
      </c>
      <c r="N14" s="6" t="s">
        <v>12</v>
      </c>
      <c r="O14" s="6" t="s">
        <v>11</v>
      </c>
      <c r="P14" s="6" t="s">
        <v>10</v>
      </c>
      <c r="Q14" s="6" t="s">
        <v>9</v>
      </c>
      <c r="R14" s="6" t="s">
        <v>8</v>
      </c>
      <c r="U14" s="6" t="s">
        <v>7</v>
      </c>
      <c r="V14" s="6" t="s">
        <v>13</v>
      </c>
      <c r="W14" s="6" t="s">
        <v>12</v>
      </c>
      <c r="X14" s="6" t="s">
        <v>11</v>
      </c>
      <c r="Y14" s="6" t="s">
        <v>10</v>
      </c>
      <c r="Z14" s="6" t="s">
        <v>9</v>
      </c>
      <c r="AA14" s="6" t="s">
        <v>8</v>
      </c>
    </row>
    <row r="15" spans="1:27" x14ac:dyDescent="0.2">
      <c r="A15" s="6" t="s">
        <v>85</v>
      </c>
      <c r="B15">
        <v>319.39999999999998</v>
      </c>
      <c r="C15">
        <v>317.05</v>
      </c>
      <c r="D15">
        <v>321.85000000000002</v>
      </c>
      <c r="E15">
        <v>313.60000000000002</v>
      </c>
      <c r="F15">
        <v>321.35000000000002</v>
      </c>
      <c r="G15">
        <v>327.95</v>
      </c>
      <c r="H15">
        <v>320.14999999999998</v>
      </c>
      <c r="K15" s="6" t="s">
        <v>86</v>
      </c>
      <c r="L15">
        <v>2139.65</v>
      </c>
      <c r="M15">
        <v>2112.65</v>
      </c>
      <c r="N15">
        <v>2101.8000000000002</v>
      </c>
      <c r="O15">
        <v>2081.0500000000002</v>
      </c>
      <c r="P15">
        <v>2074.25</v>
      </c>
      <c r="Q15">
        <v>2105.15</v>
      </c>
      <c r="R15">
        <v>2076.1999999999998</v>
      </c>
      <c r="T15" s="6" t="s">
        <v>87</v>
      </c>
      <c r="U15">
        <v>2059.8000000000002</v>
      </c>
      <c r="V15">
        <v>1989.65</v>
      </c>
      <c r="W15">
        <v>1951.3</v>
      </c>
      <c r="X15">
        <v>1849.6</v>
      </c>
      <c r="Y15">
        <v>1723.25</v>
      </c>
      <c r="Z15">
        <v>1870.45</v>
      </c>
      <c r="AA15">
        <v>1867.2</v>
      </c>
    </row>
    <row r="16" spans="1:27" x14ac:dyDescent="0.2">
      <c r="A16" s="9" t="s">
        <v>58</v>
      </c>
      <c r="B16" s="12">
        <v>0</v>
      </c>
      <c r="C16" s="12">
        <v>-7.3575453976204575E-3</v>
      </c>
      <c r="D16" s="12">
        <v>7.6706324358173372E-3</v>
      </c>
      <c r="E16" s="12">
        <v>-1.8159048215403706E-2</v>
      </c>
      <c r="F16" s="12">
        <v>6.1051972448342706E-3</v>
      </c>
      <c r="G16" s="12">
        <v>2.6768941765811016E-2</v>
      </c>
      <c r="H16" s="12">
        <v>2.3481527864745999E-3</v>
      </c>
      <c r="K16" s="9" t="s">
        <v>58</v>
      </c>
      <c r="L16" s="12">
        <v>0</v>
      </c>
      <c r="M16" s="12">
        <v>-1.2618886266445473E-2</v>
      </c>
      <c r="N16" s="12">
        <v>-1.7689809080924435E-2</v>
      </c>
      <c r="O16" s="12">
        <v>-2.738765685976674E-2</v>
      </c>
      <c r="P16" s="25">
        <v>-3.0565746734279031E-2</v>
      </c>
      <c r="Q16" s="12">
        <v>-1.6124132451569184E-2</v>
      </c>
      <c r="R16" s="31">
        <v>-2.9654382726146955E-2</v>
      </c>
      <c r="T16" s="9" t="s">
        <v>58</v>
      </c>
      <c r="U16" s="13">
        <v>0</v>
      </c>
      <c r="V16" s="12">
        <v>-3.405670453442089E-2</v>
      </c>
      <c r="W16" s="12">
        <v>-5.2675016991941104E-2</v>
      </c>
      <c r="X16" s="31">
        <v>-0.10204874259636876</v>
      </c>
      <c r="Y16" s="25">
        <v>-0.16338964948053214</v>
      </c>
      <c r="Z16" s="12">
        <v>-9.1926400621419657E-2</v>
      </c>
      <c r="AA16" s="12">
        <v>-9.3504223711039947E-2</v>
      </c>
    </row>
    <row r="17" spans="1:27" x14ac:dyDescent="0.2">
      <c r="A17" s="6" t="s">
        <v>28</v>
      </c>
      <c r="C17" s="19">
        <v>0.70546645555311971</v>
      </c>
      <c r="D17" s="19">
        <v>0.69215490362266241</v>
      </c>
      <c r="E17" s="19">
        <v>0.36373912900967686</v>
      </c>
      <c r="F17" s="19">
        <v>0.67195811076107415</v>
      </c>
      <c r="G17" s="19">
        <v>0.22047020263304737</v>
      </c>
      <c r="H17" s="19">
        <v>0.88151194138674005</v>
      </c>
      <c r="K17" s="6" t="s">
        <v>28</v>
      </c>
      <c r="M17" s="19">
        <v>0.10413961508304326</v>
      </c>
      <c r="N17" s="19">
        <v>1.6091050309549545E-2</v>
      </c>
      <c r="O17">
        <v>3.4621454822050288E-3</v>
      </c>
      <c r="P17">
        <v>2.4118483203002466E-4</v>
      </c>
      <c r="Q17">
        <v>2.0647227150906725E-2</v>
      </c>
      <c r="R17">
        <v>6.955032103701758E-4</v>
      </c>
      <c r="T17" s="6" t="s">
        <v>28</v>
      </c>
      <c r="V17">
        <v>2.5063687598334543E-6</v>
      </c>
      <c r="W17">
        <v>4.5924216001263272E-10</v>
      </c>
      <c r="X17">
        <v>5.6963862384536829E-15</v>
      </c>
      <c r="Y17">
        <v>6.4541074233853195E-19</v>
      </c>
      <c r="Z17">
        <v>1.8108797887361848E-13</v>
      </c>
      <c r="AA17">
        <v>1.3932554321972881E-12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6D6-2E02-9340-B660-4AAED62A38AD}">
  <dimension ref="A3:L59"/>
  <sheetViews>
    <sheetView topLeftCell="A25" zoomScale="94" workbookViewId="0">
      <selection activeCell="I62" sqref="I62"/>
    </sheetView>
  </sheetViews>
  <sheetFormatPr baseColWidth="10" defaultRowHeight="15" x14ac:dyDescent="0.2"/>
  <cols>
    <col min="1" max="1" width="23.6640625" style="1" bestFit="1" customWidth="1"/>
    <col min="2" max="2" width="17.6640625" style="1" customWidth="1"/>
    <col min="3" max="3" width="15.6640625" style="1" customWidth="1"/>
    <col min="4" max="6" width="10.83203125" style="1"/>
    <col min="7" max="7" width="12.1640625" style="1" bestFit="1" customWidth="1"/>
    <col min="8" max="16384" width="10.83203125" style="1"/>
  </cols>
  <sheetData>
    <row r="3" spans="1:8" ht="16" x14ac:dyDescent="0.2">
      <c r="B3" s="9" t="s">
        <v>7</v>
      </c>
      <c r="C3" s="9" t="s">
        <v>13</v>
      </c>
      <c r="D3" s="9" t="s">
        <v>12</v>
      </c>
      <c r="E3" s="9" t="s">
        <v>11</v>
      </c>
      <c r="F3" s="9" t="s">
        <v>10</v>
      </c>
      <c r="G3" s="9" t="s">
        <v>9</v>
      </c>
      <c r="H3" s="9" t="s">
        <v>8</v>
      </c>
    </row>
    <row r="4" spans="1:8" ht="16" x14ac:dyDescent="0.2">
      <c r="A4" s="3" t="s">
        <v>6</v>
      </c>
      <c r="B4" s="1">
        <f>[1]Average!$B$11</f>
        <v>9.0460016794971221</v>
      </c>
      <c r="C4" s="1">
        <f>[2]Average!$B$11</f>
        <v>9.0023092318547473</v>
      </c>
      <c r="D4">
        <f>[3]Average!$B$11</f>
        <v>9.0020674615049394</v>
      </c>
      <c r="E4">
        <f>[4]Average!$B$11</f>
        <v>8.9925418673089457</v>
      </c>
      <c r="F4">
        <f>[5]Average!$B$11</f>
        <v>8.9932800334322511</v>
      </c>
      <c r="G4">
        <f>[6]Average!$B$11</f>
        <v>8.9467683375758096</v>
      </c>
      <c r="H4">
        <f>[7]Average!$B$11</f>
        <v>9.0152986605536913</v>
      </c>
    </row>
    <row r="5" spans="1:8" ht="16" x14ac:dyDescent="0.2">
      <c r="A5" s="3" t="s">
        <v>5</v>
      </c>
      <c r="B5" s="1">
        <f>[1]Average!$B$9</f>
        <v>193.15808984576998</v>
      </c>
      <c r="C5" s="1">
        <f>[2]Average!$B$9</f>
        <v>194.14843008086967</v>
      </c>
      <c r="D5">
        <f>[3]Average!$B$9</f>
        <v>192.65122406159171</v>
      </c>
      <c r="E5">
        <f>[4]Average!$B$9</f>
        <v>192.76908227740728</v>
      </c>
      <c r="F5">
        <f>[5]Average!$B$9</f>
        <v>192.39686152148482</v>
      </c>
      <c r="G5">
        <f>[6]Average!$B$9</f>
        <v>192.2806651454388</v>
      </c>
      <c r="H5">
        <f>[7]Average!$B$9</f>
        <v>192.93058616204294</v>
      </c>
    </row>
    <row r="6" spans="1:8" ht="16" x14ac:dyDescent="0.2">
      <c r="A6" s="3" t="s">
        <v>4</v>
      </c>
      <c r="B6" s="1">
        <f>[1]Average!$B$10</f>
        <v>1.4826145481826067</v>
      </c>
      <c r="C6" s="1">
        <f>[2]Average!$B$10</f>
        <v>1.4772343034910158</v>
      </c>
      <c r="D6">
        <f>[3]Average!$B$10</f>
        <v>1.4743100817998163</v>
      </c>
      <c r="E6">
        <f>[4]Average!$B$10</f>
        <v>1.4754167157411073</v>
      </c>
      <c r="F6">
        <f>[5]Average!$B$10</f>
        <v>1.4732126135121517</v>
      </c>
      <c r="G6">
        <f>[6]Average!$B$10</f>
        <v>1.4711258767331723</v>
      </c>
      <c r="H6">
        <f>[7]Average!$B$10</f>
        <v>1.4797415528706419</v>
      </c>
    </row>
    <row r="7" spans="1:8" ht="16" x14ac:dyDescent="0.2">
      <c r="A7" s="3" t="s">
        <v>3</v>
      </c>
      <c r="B7" s="1">
        <f>[1]Average!$B$11</f>
        <v>9.0460016794971221</v>
      </c>
      <c r="C7" s="1">
        <f>[2]Average!$B$11</f>
        <v>9.0023092318547473</v>
      </c>
      <c r="D7">
        <f>[3]Average!$B$11</f>
        <v>9.0020674615049394</v>
      </c>
      <c r="E7">
        <f>[4]Average!$B$11</f>
        <v>8.9925418673089457</v>
      </c>
      <c r="F7">
        <f>[5]Average!$B$11</f>
        <v>8.9932800334322511</v>
      </c>
      <c r="G7">
        <f>[6]Average!$B$11</f>
        <v>8.9467683375758096</v>
      </c>
      <c r="H7">
        <f>[7]Average!$B$11</f>
        <v>9.0152986605536913</v>
      </c>
    </row>
    <row r="11" spans="1:8" ht="16" x14ac:dyDescent="0.2">
      <c r="A11" s="3" t="s">
        <v>6</v>
      </c>
      <c r="B11" s="9" t="s">
        <v>7</v>
      </c>
      <c r="C11" s="9" t="s">
        <v>13</v>
      </c>
      <c r="D11" s="9" t="s">
        <v>12</v>
      </c>
      <c r="E11" s="9" t="s">
        <v>11</v>
      </c>
      <c r="F11" s="9" t="s">
        <v>10</v>
      </c>
      <c r="G11" s="9" t="s">
        <v>9</v>
      </c>
      <c r="H11" s="9" t="s">
        <v>8</v>
      </c>
    </row>
    <row r="12" spans="1:8" ht="16" x14ac:dyDescent="0.2">
      <c r="A12" s="6" t="s">
        <v>15</v>
      </c>
      <c r="B12">
        <f>'[1]Run 1'!$AB$6</f>
        <v>103.68348652107944</v>
      </c>
      <c r="C12">
        <f>'[2]Run 1'!$AB$6</f>
        <v>110.27293941943253</v>
      </c>
      <c r="D12">
        <f>'[3]Run 1'!$AB$6</f>
        <v>112.50368253763126</v>
      </c>
      <c r="E12">
        <f>'[4]Run 1'!$AB$6</f>
        <v>122.36593452064197</v>
      </c>
      <c r="F12">
        <f>'[5]Run 1'!$AB$6</f>
        <v>132.72036348427494</v>
      </c>
      <c r="G12">
        <f>'[6]Run 1'!$AB$6</f>
        <v>114.29428566768657</v>
      </c>
      <c r="H12">
        <f>'[7]Run 1'!$AB$6</f>
        <v>115.25166957247551</v>
      </c>
    </row>
    <row r="13" spans="1:8" ht="16" x14ac:dyDescent="0.2">
      <c r="A13" s="6" t="s">
        <v>16</v>
      </c>
      <c r="B13">
        <f>'[1]Run 2'!$AB$6</f>
        <v>104.59687765699056</v>
      </c>
      <c r="C13">
        <f>'[2]Run 2'!$AB$6</f>
        <v>110.01243312942739</v>
      </c>
      <c r="D13">
        <f>'[3]Run 2'!$AB$6</f>
        <v>112.60270843851326</v>
      </c>
      <c r="E13">
        <f>'[4]Run 2'!$AB$6</f>
        <v>121.89509408429591</v>
      </c>
      <c r="F13">
        <f>'[5]Run 2'!$AB$6</f>
        <v>131.80559639314026</v>
      </c>
      <c r="G13">
        <f>'[6]Run 2'!$AB$6</f>
        <v>113.71254356074877</v>
      </c>
      <c r="H13">
        <f>'[7]Run 2'!$AB$6</f>
        <v>114.86005434142956</v>
      </c>
    </row>
    <row r="14" spans="1:8" ht="16" x14ac:dyDescent="0.2">
      <c r="A14" s="6" t="s">
        <v>17</v>
      </c>
      <c r="B14">
        <f>'[1]Run 3'!$AB$6</f>
        <v>104.63988409750878</v>
      </c>
      <c r="C14">
        <f>'[2]Run 3'!$AB$6</f>
        <v>109.92869790830251</v>
      </c>
      <c r="D14">
        <f>'[3]Run 3'!$AB$6</f>
        <v>113.92780986942726</v>
      </c>
      <c r="E14">
        <f>'[4]Run 3'!$AB$6</f>
        <v>121.04473083478827</v>
      </c>
      <c r="F14">
        <f>'[5]Run 3'!$AB$6</f>
        <v>131.98294173330419</v>
      </c>
      <c r="G14">
        <f>'[6]Run 3'!$AB$6</f>
        <v>114.76937529008663</v>
      </c>
      <c r="H14">
        <f>'[7]Run 3'!$AB$6</f>
        <v>115.04429545283499</v>
      </c>
    </row>
    <row r="15" spans="1:8" ht="16" x14ac:dyDescent="0.2">
      <c r="A15" s="6" t="s">
        <v>18</v>
      </c>
      <c r="B15">
        <f>'[1]Run 4'!$AB$6</f>
        <v>103.43267457495367</v>
      </c>
      <c r="C15">
        <f>'[2]Run 4'!$AB$6</f>
        <v>111.06129809697185</v>
      </c>
      <c r="D15">
        <f>'[3]Run 4'!$AB$6</f>
        <v>112.11436056700657</v>
      </c>
      <c r="E15">
        <f>'[4]Run 4'!$AB$6</f>
        <v>122.47208976751452</v>
      </c>
      <c r="F15">
        <f>'[5]Run 4'!$AB$6</f>
        <v>131.4607817471811</v>
      </c>
      <c r="G15">
        <f>'[6]Run 4'!$AB$6</f>
        <v>114.22905748132868</v>
      </c>
      <c r="H15">
        <f>'[7]Run 4'!$AB$6</f>
        <v>114.87008790459635</v>
      </c>
    </row>
    <row r="16" spans="1:8" ht="16" x14ac:dyDescent="0.2">
      <c r="A16" s="6" t="s">
        <v>19</v>
      </c>
      <c r="B16">
        <f>'[1]Run 5'!$AB$6</f>
        <v>104.65157066756784</v>
      </c>
      <c r="C16">
        <f>'[2]Run 5'!$AB$6</f>
        <v>110.58066889472784</v>
      </c>
      <c r="D16">
        <f>'[3]Run 5'!$AB$6</f>
        <v>113.36802992839115</v>
      </c>
      <c r="E16">
        <f>'[4]Run 5'!$AB$6</f>
        <v>123.54844775283928</v>
      </c>
      <c r="F16">
        <f>'[5]Run 5'!$AB$6</f>
        <v>132.19509917203413</v>
      </c>
      <c r="G16">
        <f>'[6]Run 5'!$AB$6</f>
        <v>114.28964694794743</v>
      </c>
      <c r="H16">
        <f>'[7]Run 5'!$AB$6</f>
        <v>115.84193393059995</v>
      </c>
    </row>
    <row r="17" spans="1:12" ht="16" x14ac:dyDescent="0.2">
      <c r="A17" s="6" t="s">
        <v>20</v>
      </c>
      <c r="B17">
        <f>'[1]Run 6'!$AB$6</f>
        <v>103.55235302574974</v>
      </c>
      <c r="C17">
        <f>'[2]Run 6'!$AB$6</f>
        <v>110.20979646688522</v>
      </c>
      <c r="D17">
        <f>'[3]Run 6'!$AB$6</f>
        <v>113.10548398964292</v>
      </c>
      <c r="E17">
        <f>'[4]Run 6'!$AB$6</f>
        <v>123.54871837625555</v>
      </c>
      <c r="F17">
        <f>'[5]Run 6'!$AB$6</f>
        <v>130.73277319242126</v>
      </c>
      <c r="G17">
        <f>'[6]Run 6'!$AB$6</f>
        <v>114.51138489517373</v>
      </c>
      <c r="H17">
        <f>'[7]Run 6'!$AB$6</f>
        <v>115.04623440156934</v>
      </c>
    </row>
    <row r="18" spans="1:12" ht="16" x14ac:dyDescent="0.2">
      <c r="A18" s="6" t="s">
        <v>21</v>
      </c>
      <c r="B18">
        <f>'[1]Run 7'!$AB$6</f>
        <v>103.38283015060523</v>
      </c>
      <c r="C18">
        <f>'[2]Run 7'!$AB$6</f>
        <v>108.80068757358583</v>
      </c>
      <c r="D18">
        <f>'[3]Run 7'!$AB$6</f>
        <v>113.65463057031982</v>
      </c>
      <c r="E18">
        <f>'[4]Run 7'!$AB$6</f>
        <v>121.99364986037766</v>
      </c>
      <c r="F18">
        <f>'[5]Run 7'!$AB$6</f>
        <v>131.95402517124089</v>
      </c>
      <c r="G18">
        <f>'[6]Run 7'!$AB$6</f>
        <v>113.24779884955022</v>
      </c>
      <c r="H18">
        <f>'[7]Run 7'!$AB$6</f>
        <v>115.40580967597651</v>
      </c>
    </row>
    <row r="19" spans="1:12" ht="16" x14ac:dyDescent="0.2">
      <c r="A19" s="6" t="s">
        <v>22</v>
      </c>
      <c r="B19">
        <f>'[1]Run 8'!$AB$6</f>
        <v>103.99856992638415</v>
      </c>
      <c r="C19">
        <f>'[2]Run 8'!$AB$6</f>
        <v>110.91356239748134</v>
      </c>
      <c r="D19">
        <f>'[3]Run 8'!$AB$6</f>
        <v>114.23716050397131</v>
      </c>
      <c r="E19">
        <f>'[4]Run 8'!$AB$6</f>
        <v>122.46380670273366</v>
      </c>
      <c r="F19">
        <f>'[5]Run 8'!$AB$6</f>
        <v>131.50823209545487</v>
      </c>
      <c r="G19">
        <f>'[6]Run 8'!$AB$6</f>
        <v>114.54142388706498</v>
      </c>
      <c r="H19">
        <f>'[7]Run 8'!$AB$6</f>
        <v>114.82316932149389</v>
      </c>
    </row>
    <row r="20" spans="1:12" ht="16" x14ac:dyDescent="0.2">
      <c r="A20" s="6" t="s">
        <v>23</v>
      </c>
      <c r="B20">
        <f>'[1]Run 9'!$AB$6</f>
        <v>103.94960278993631</v>
      </c>
      <c r="C20">
        <f>'[2]Run 9'!$AB$6</f>
        <v>110.66760487412044</v>
      </c>
      <c r="D20">
        <f>'[3]Run 9'!$AB$6</f>
        <v>113.03397017105578</v>
      </c>
      <c r="E20">
        <f>'[4]Run 9'!$AB$6</f>
        <v>122.6769135520136</v>
      </c>
      <c r="F20">
        <f>'[5]Run 9'!$AB$6</f>
        <v>132.56292926870708</v>
      </c>
      <c r="G20">
        <f>'[6]Run 9'!$AB$6</f>
        <v>113.22361402208858</v>
      </c>
      <c r="H20">
        <f>'[7]Run 9'!$AB$6</f>
        <v>114.38615940730749</v>
      </c>
    </row>
    <row r="21" spans="1:12" ht="16" x14ac:dyDescent="0.2">
      <c r="A21" s="6" t="s">
        <v>24</v>
      </c>
      <c r="B21">
        <f>'[1]Run 10'!$AB$6</f>
        <v>104.4780260675732</v>
      </c>
      <c r="C21">
        <f>'[2]Run 10'!$AB$6</f>
        <v>108.9642960974405</v>
      </c>
      <c r="D21">
        <f>'[3]Run 10'!$AB$6</f>
        <v>112.92831966420822</v>
      </c>
      <c r="E21">
        <f>'[4]Run 10'!$AB$6</f>
        <v>122.87197939056261</v>
      </c>
      <c r="F21">
        <f>'[5]Run 10'!$AB$6</f>
        <v>131.23145407216848</v>
      </c>
      <c r="G21">
        <f>'[6]Run 10'!$AB$6</f>
        <v>113.24821493773958</v>
      </c>
      <c r="H21">
        <f>'[7]Run 10'!$AB$6</f>
        <v>114.8766677514713</v>
      </c>
    </row>
    <row r="22" spans="1:12" ht="16" x14ac:dyDescent="0.2">
      <c r="A22" s="6" t="s">
        <v>64</v>
      </c>
      <c r="B22">
        <f>'[1]Run 11'!$AB$6</f>
        <v>102.66448078652702</v>
      </c>
      <c r="C22">
        <f>'[2]Run 11'!$AB$6</f>
        <v>109.01121949132229</v>
      </c>
      <c r="D22">
        <f>'[3]Run 11'!$AB$6</f>
        <v>113.84048159677187</v>
      </c>
      <c r="E22">
        <f>'[4]Run 11'!$AB$6</f>
        <v>122.96773282190443</v>
      </c>
      <c r="F22">
        <f>'[5]Run 11'!$AB$6</f>
        <v>131.01811554649686</v>
      </c>
      <c r="G22">
        <f>'[6]Run 11'!$AB$6</f>
        <v>114.39762817154353</v>
      </c>
      <c r="H22">
        <f>'[7]Run 11'!$AB$6</f>
        <v>114.54528781455797</v>
      </c>
    </row>
    <row r="23" spans="1:12" ht="16" x14ac:dyDescent="0.2">
      <c r="A23" s="6" t="s">
        <v>65</v>
      </c>
      <c r="B23">
        <f>'[1]Run 12'!$AB$6</f>
        <v>103.09999444516122</v>
      </c>
      <c r="C23">
        <f>'[2]Run 12'!$AB$6</f>
        <v>110.73602535834125</v>
      </c>
      <c r="D23">
        <f>'[3]Run 12'!$AB$6</f>
        <v>111.77049135096718</v>
      </c>
      <c r="E23">
        <f>'[4]Run 12'!$AB$6</f>
        <v>122.18475809799071</v>
      </c>
      <c r="F23">
        <f>'[5]Run 12'!$AB$6</f>
        <v>132.77750804915988</v>
      </c>
      <c r="G23">
        <f>'[6]Run 12'!$AB$6</f>
        <v>112.68887251814876</v>
      </c>
      <c r="H23">
        <f>'[7]Run 12'!$AB$6</f>
        <v>114.89220607368658</v>
      </c>
    </row>
    <row r="24" spans="1:12" ht="16" x14ac:dyDescent="0.2">
      <c r="A24" s="6" t="s">
        <v>66</v>
      </c>
      <c r="B24">
        <f>'[1]Run 13'!$AB$6</f>
        <v>103.46106101204663</v>
      </c>
      <c r="C24">
        <f>'[2]Run 13'!$AB$6</f>
        <v>110.5944312182895</v>
      </c>
      <c r="D24">
        <f>'[3]Run 13'!$AB$6</f>
        <v>113.40642971475314</v>
      </c>
      <c r="E24">
        <f>'[4]Run 13'!$AB$6</f>
        <v>122.13862258584149</v>
      </c>
      <c r="F24">
        <f>'[5]Run 13'!$AB$6</f>
        <v>131.17840804484618</v>
      </c>
      <c r="G24">
        <f>'[6]Run 13'!$AB$6</f>
        <v>112.74504547277532</v>
      </c>
      <c r="H24">
        <f>'[7]Run 13'!$AB$6</f>
        <v>114.81187033695237</v>
      </c>
      <c r="L24" s="1" t="s">
        <v>0</v>
      </c>
    </row>
    <row r="25" spans="1:12" ht="16" x14ac:dyDescent="0.2">
      <c r="A25" s="6" t="s">
        <v>67</v>
      </c>
      <c r="B25">
        <f>'[1]Run 14'!$AB$6</f>
        <v>104.43516291235599</v>
      </c>
      <c r="C25">
        <f>'[2]Run 14'!$AB$6</f>
        <v>109.06587476356212</v>
      </c>
      <c r="D25">
        <f>'[3]Run 14'!$AB$6</f>
        <v>112.84443722894686</v>
      </c>
      <c r="E25">
        <f>'[4]Run 14'!$AB$6</f>
        <v>123.45611675866857</v>
      </c>
      <c r="F25">
        <f>'[5]Run 14'!$AB$6</f>
        <v>132.38933237421369</v>
      </c>
      <c r="G25">
        <f>'[6]Run 14'!$AB$6</f>
        <v>112.74168428248844</v>
      </c>
      <c r="H25">
        <f>'[7]Run 14'!$AB$6</f>
        <v>114.41290323144604</v>
      </c>
    </row>
    <row r="26" spans="1:12" ht="16" x14ac:dyDescent="0.2">
      <c r="A26" s="6" t="s">
        <v>68</v>
      </c>
      <c r="B26">
        <f>'[1]Run 15'!$AB$6</f>
        <v>102.90786477588742</v>
      </c>
      <c r="C26">
        <f>'[2]Run 15'!$AB$6</f>
        <v>109.38778271250749</v>
      </c>
      <c r="D26">
        <f>'[3]Run 15'!$AB$6</f>
        <v>112.15841346792824</v>
      </c>
      <c r="E26">
        <f>'[4]Run 15'!$AB$6</f>
        <v>122.37865178011756</v>
      </c>
      <c r="F26">
        <f>'[5]Run 15'!$AB$6</f>
        <v>132.47306992952133</v>
      </c>
      <c r="G26">
        <f>'[6]Run 15'!$AB$6</f>
        <v>114.14058211883453</v>
      </c>
      <c r="H26">
        <f>'[7]Run 15'!$AB$6</f>
        <v>114.7873019835833</v>
      </c>
    </row>
    <row r="27" spans="1:12" ht="16" x14ac:dyDescent="0.2">
      <c r="A27" s="6" t="s">
        <v>69</v>
      </c>
      <c r="B27">
        <f>'[1]Run 16'!$AB$6</f>
        <v>102.85156395180438</v>
      </c>
      <c r="C27">
        <f>'[2]Run 16'!$AB$6</f>
        <v>110.13378041912578</v>
      </c>
      <c r="D27">
        <f>'[3]Run 16'!$AB$6</f>
        <v>113.25476905543145</v>
      </c>
      <c r="E27">
        <f>'[4]Run 16'!$AB$6</f>
        <v>122.86710581678757</v>
      </c>
      <c r="F27">
        <f>'[5]Run 16'!$AB$6</f>
        <v>131.62887587247877</v>
      </c>
      <c r="G27">
        <f>'[6]Run 16'!$AB$6</f>
        <v>114.81811744746119</v>
      </c>
      <c r="H27">
        <f>'[7]Run 16'!$AB$6</f>
        <v>114.96184513413694</v>
      </c>
    </row>
    <row r="28" spans="1:12" ht="16" x14ac:dyDescent="0.2">
      <c r="A28" s="6" t="s">
        <v>70</v>
      </c>
      <c r="B28">
        <f>'[1]Run 17'!$AB$6</f>
        <v>103.54607063609664</v>
      </c>
      <c r="C28">
        <f>'[2]Run 17'!$AB$6</f>
        <v>110.80611366760056</v>
      </c>
      <c r="D28">
        <f>'[3]Run 17'!$AB$6</f>
        <v>112.67824545478891</v>
      </c>
      <c r="E28">
        <f>'[4]Run 17'!$AB$6</f>
        <v>123.1365304725263</v>
      </c>
      <c r="F28">
        <f>'[5]Run 17'!$AB$6</f>
        <v>132.22438754789931</v>
      </c>
      <c r="G28">
        <f>'[6]Run 17'!$AB$6</f>
        <v>113.56678600507328</v>
      </c>
      <c r="H28">
        <f>'[7]Run 17'!$AB$6</f>
        <v>114.50487061812731</v>
      </c>
    </row>
    <row r="29" spans="1:12" ht="16" x14ac:dyDescent="0.2">
      <c r="A29" s="6" t="s">
        <v>71</v>
      </c>
      <c r="B29">
        <f>'[1]Run 18'!$AB$6</f>
        <v>103.45867991657322</v>
      </c>
      <c r="C29">
        <f>'[2]Run 18'!$AB$6</f>
        <v>109.86389903250304</v>
      </c>
      <c r="D29">
        <f>'[3]Run 18'!$AB$6</f>
        <v>113.42436744113019</v>
      </c>
      <c r="E29">
        <f>'[4]Run 18'!$AB$6</f>
        <v>121.92940352220498</v>
      </c>
      <c r="F29">
        <f>'[5]Run 18'!$AB$6</f>
        <v>132.17908252032919</v>
      </c>
      <c r="G29">
        <f>'[6]Run 18'!$AB$6</f>
        <v>114.19197639642809</v>
      </c>
      <c r="H29">
        <f>'[7]Run 18'!$AB$6</f>
        <v>114.78855511736138</v>
      </c>
    </row>
    <row r="30" spans="1:12" ht="16" x14ac:dyDescent="0.2">
      <c r="A30" s="6" t="s">
        <v>72</v>
      </c>
      <c r="B30">
        <f>'[1]Run 19'!$AB$6</f>
        <v>104.20807163960343</v>
      </c>
      <c r="C30">
        <f>'[2]Run 19'!$AB$6</f>
        <v>109.44444757703839</v>
      </c>
      <c r="D30">
        <f>'[3]Run 19'!$AB$6</f>
        <v>113.00876473596159</v>
      </c>
      <c r="E30">
        <f>'[4]Run 19'!$AB$6</f>
        <v>123.01498602760425</v>
      </c>
      <c r="F30">
        <f>'[5]Run 19'!$AB$6</f>
        <v>131.98642930773028</v>
      </c>
      <c r="G30">
        <f>'[6]Run 19'!$AB$6</f>
        <v>114.29381447409696</v>
      </c>
      <c r="H30">
        <f>'[7]Run 19'!$AB$6</f>
        <v>114.5632790346685</v>
      </c>
    </row>
    <row r="31" spans="1:12" ht="16" x14ac:dyDescent="0.2">
      <c r="A31" s="7" t="s">
        <v>73</v>
      </c>
      <c r="B31" s="8">
        <f>'[1]Run 20'!$AB$6</f>
        <v>103.28602375751514</v>
      </c>
      <c r="C31" s="8">
        <f>'[2]Run 20'!$AB$6</f>
        <v>110.87348103467394</v>
      </c>
      <c r="D31" s="8">
        <f>'[3]Run 20'!$AB$6</f>
        <v>114.02849513939326</v>
      </c>
      <c r="E31" s="8">
        <f>'[4]Run 20'!$AB$6</f>
        <v>122.70885185717302</v>
      </c>
      <c r="F31" s="8">
        <f>'[5]Run 20'!$AB$6</f>
        <v>133.63805164490904</v>
      </c>
      <c r="G31" s="8">
        <f>'[6]Run 20'!$AB$6</f>
        <v>113.92138627030698</v>
      </c>
      <c r="H31" s="8">
        <f>'[7]Run 20'!$AB$6</f>
        <v>114.96897633320835</v>
      </c>
    </row>
    <row r="32" spans="1:12" ht="16" x14ac:dyDescent="0.2">
      <c r="A32" s="6" t="s">
        <v>27</v>
      </c>
      <c r="B32">
        <f t="shared" ref="B32:H32" si="0">SUM(B12:B31)/20</f>
        <v>103.714242465596</v>
      </c>
      <c r="C32">
        <f t="shared" si="0"/>
        <v>110.06645200666699</v>
      </c>
      <c r="D32">
        <f t="shared" si="0"/>
        <v>113.09455257131204</v>
      </c>
      <c r="E32">
        <f t="shared" si="0"/>
        <v>122.58320622914212</v>
      </c>
      <c r="F32" s="27">
        <f t="shared" si="0"/>
        <v>131.98237285837558</v>
      </c>
      <c r="G32">
        <f t="shared" si="0"/>
        <v>113.8786619348286</v>
      </c>
      <c r="H32">
        <f t="shared" si="0"/>
        <v>114.88215887187418</v>
      </c>
    </row>
    <row r="33" spans="1:8" ht="16" x14ac:dyDescent="0.2">
      <c r="A33" s="6" t="s">
        <v>29</v>
      </c>
      <c r="B33" s="22">
        <f>B32/B32-100%</f>
        <v>0</v>
      </c>
      <c r="C33" s="22">
        <f>C32/B32-100%</f>
        <v>6.1247224971807901E-2</v>
      </c>
      <c r="D33" s="22">
        <f>D32/B32-100%</f>
        <v>9.044379906479727E-2</v>
      </c>
      <c r="E33" s="22">
        <f>E32/B32-100%</f>
        <v>0.18193223336520359</v>
      </c>
      <c r="F33" s="21">
        <f>F32/B32-100%</f>
        <v>0.2725578447160395</v>
      </c>
      <c r="G33" s="22">
        <f>G32/B32-100%</f>
        <v>9.8004085336730107E-2</v>
      </c>
      <c r="H33" s="22">
        <f>H32/B32-100%</f>
        <v>0.10767967967352976</v>
      </c>
    </row>
    <row r="34" spans="1:8" ht="16" x14ac:dyDescent="0.2">
      <c r="A34" s="6" t="s">
        <v>28</v>
      </c>
      <c r="B34"/>
      <c r="C34">
        <f>_xlfn.T.TEST(B12:B31,C12:C31, 2, 1)</f>
        <v>3.8414515442810089E-17</v>
      </c>
      <c r="D34">
        <f>_xlfn.T.TEST(B12:B31,D12:D31, 2, 1)</f>
        <v>2.3431446039119245E-21</v>
      </c>
      <c r="E34">
        <f>_xlfn.T.TEST(B12:B31,E12:E31, 2, 1)</f>
        <v>7.4408310408300254E-27</v>
      </c>
      <c r="F34">
        <f>_xlfn.T.TEST(B12:B31,F12:F31, 2, 1)</f>
        <v>8.6319710465356007E-30</v>
      </c>
      <c r="G34">
        <f>_xlfn.T.TEST(B12:B31,G12:G31, 2, 1)</f>
        <v>3.5627040738590117E-21</v>
      </c>
      <c r="H34">
        <f>_xlfn.T.TEST(B12:B31,H12:H31, 2, 1)</f>
        <v>6.0220346875767104E-25</v>
      </c>
    </row>
    <row r="35" spans="1:8" ht="16" x14ac:dyDescent="0.2">
      <c r="A35" s="3"/>
      <c r="B35" s="9"/>
      <c r="C35" s="9"/>
      <c r="D35" s="9"/>
      <c r="E35" s="9"/>
      <c r="F35" s="9"/>
      <c r="G35" s="9"/>
      <c r="H35" s="9"/>
    </row>
    <row r="36" spans="1:8" ht="16" x14ac:dyDescent="0.2">
      <c r="A36" s="3" t="s">
        <v>5</v>
      </c>
      <c r="B36" s="9" t="s">
        <v>7</v>
      </c>
      <c r="C36" s="9" t="s">
        <v>13</v>
      </c>
      <c r="D36" s="9" t="s">
        <v>12</v>
      </c>
      <c r="E36" s="9" t="s">
        <v>11</v>
      </c>
      <c r="F36" s="9" t="s">
        <v>10</v>
      </c>
      <c r="G36" s="9" t="s">
        <v>9</v>
      </c>
      <c r="H36" s="9" t="s">
        <v>8</v>
      </c>
    </row>
    <row r="37" spans="1:8" ht="16" x14ac:dyDescent="0.2">
      <c r="A37" s="6" t="s">
        <v>15</v>
      </c>
      <c r="B37">
        <f>'[1]Run 1'!$AB$7</f>
        <v>191.75041324396744</v>
      </c>
      <c r="C37">
        <f>'[2]Run 1'!$AB$7</f>
        <v>194.26295900460272</v>
      </c>
      <c r="D37">
        <f>'[3]Run 1'!$AB$7</f>
        <v>191.06315770869364</v>
      </c>
      <c r="E37">
        <f>'[4]Run 1'!$AB$7</f>
        <v>190.56074995436083</v>
      </c>
      <c r="F37">
        <f>'[5]Run 1'!$AB$7</f>
        <v>193.23821756754836</v>
      </c>
      <c r="G37">
        <f>'[6]Run 1'!$AB$7</f>
        <v>192.71188673409196</v>
      </c>
      <c r="H37">
        <f>'[7]Run 1'!$AB$7</f>
        <v>191.73997056745952</v>
      </c>
    </row>
    <row r="38" spans="1:8" ht="16" x14ac:dyDescent="0.2">
      <c r="A38" s="6" t="s">
        <v>16</v>
      </c>
      <c r="B38">
        <f>'[1]Run 2'!$AB$7</f>
        <v>196.33283673729065</v>
      </c>
      <c r="C38">
        <f>'[2]Run 2'!$AB$7</f>
        <v>193.8690183526694</v>
      </c>
      <c r="D38">
        <f>'[3]Run 2'!$AB$7</f>
        <v>192.3822208821467</v>
      </c>
      <c r="E38">
        <f>'[4]Run 2'!$AB$7</f>
        <v>191.92351486355307</v>
      </c>
      <c r="F38">
        <f>'[5]Run 2'!$AB$7</f>
        <v>192.66458560451369</v>
      </c>
      <c r="G38">
        <f>'[6]Run 2'!$AB$7</f>
        <v>191.90003674690411</v>
      </c>
      <c r="H38">
        <f>'[7]Run 2'!$AB$7</f>
        <v>193.50383727244289</v>
      </c>
    </row>
    <row r="39" spans="1:8" ht="16" x14ac:dyDescent="0.2">
      <c r="A39" s="6" t="s">
        <v>17</v>
      </c>
      <c r="B39">
        <f>'[1]Run 3'!$AB$7</f>
        <v>194.23540671093366</v>
      </c>
      <c r="C39">
        <f>'[2]Run 3'!$AB$7</f>
        <v>192.70427076281007</v>
      </c>
      <c r="D39">
        <f>'[3]Run 3'!$AB$7</f>
        <v>194.34299488853034</v>
      </c>
      <c r="E39">
        <f>'[4]Run 3'!$AB$7</f>
        <v>190.23864259031819</v>
      </c>
      <c r="F39">
        <f>'[5]Run 3'!$AB$7</f>
        <v>192.47744615988722</v>
      </c>
      <c r="G39">
        <f>'[6]Run 3'!$AB$7</f>
        <v>194.09845722946798</v>
      </c>
      <c r="H39">
        <f>'[7]Run 3'!$AB$7</f>
        <v>193.63104558838563</v>
      </c>
    </row>
    <row r="40" spans="1:8" ht="16" x14ac:dyDescent="0.2">
      <c r="A40" s="6" t="s">
        <v>18</v>
      </c>
      <c r="B40">
        <f>'[1]Run 4'!$AB$7</f>
        <v>193.90437049807451</v>
      </c>
      <c r="C40">
        <f>'[2]Run 4'!$AB$7</f>
        <v>195.11274863842132</v>
      </c>
      <c r="D40">
        <f>'[3]Run 4'!$AB$7</f>
        <v>190.99221386313496</v>
      </c>
      <c r="E40">
        <f>'[4]Run 4'!$AB$7</f>
        <v>193.61297835146033</v>
      </c>
      <c r="F40">
        <f>'[5]Run 4'!$AB$7</f>
        <v>191.89582979890068</v>
      </c>
      <c r="G40">
        <f>'[6]Run 4'!$AB$7</f>
        <v>192.26309189332704</v>
      </c>
      <c r="H40">
        <f>'[7]Run 4'!$AB$7</f>
        <v>192.92797052231549</v>
      </c>
    </row>
    <row r="41" spans="1:8" ht="16" x14ac:dyDescent="0.2">
      <c r="A41" s="6" t="s">
        <v>19</v>
      </c>
      <c r="B41">
        <f>'[1]Run 5'!$AB$7</f>
        <v>192.89793659768605</v>
      </c>
      <c r="C41">
        <f>'[2]Run 5'!$AB$7</f>
        <v>194.28597629395549</v>
      </c>
      <c r="D41">
        <f>'[3]Run 5'!$AB$7</f>
        <v>193.66393894419596</v>
      </c>
      <c r="E41">
        <f>'[4]Run 5'!$AB$7</f>
        <v>195.09077581264023</v>
      </c>
      <c r="F41">
        <f>'[5]Run 5'!$AB$7</f>
        <v>192.3256495509728</v>
      </c>
      <c r="G41">
        <f>'[6]Run 5'!$AB$7</f>
        <v>193.40010414628102</v>
      </c>
      <c r="H41">
        <f>'[7]Run 5'!$AB$7</f>
        <v>194.94937524939962</v>
      </c>
    </row>
    <row r="42" spans="1:8" ht="16" x14ac:dyDescent="0.2">
      <c r="A42" s="6" t="s">
        <v>20</v>
      </c>
      <c r="B42">
        <f>'[1]Run 6'!$AB$7</f>
        <v>193.81240456933057</v>
      </c>
      <c r="C42">
        <f>'[2]Run 6'!$AB$7</f>
        <v>195.19373601171671</v>
      </c>
      <c r="D42">
        <f>'[3]Run 6'!$AB$7</f>
        <v>193.40167556496147</v>
      </c>
      <c r="E42">
        <f>'[4]Run 6'!$AB$7</f>
        <v>192.25231824223133</v>
      </c>
      <c r="F42">
        <f>'[5]Run 6'!$AB$7</f>
        <v>191.92704207627497</v>
      </c>
      <c r="G42">
        <f>'[6]Run 6'!$AB$7</f>
        <v>192.3796759999895</v>
      </c>
      <c r="H42">
        <f>'[7]Run 6'!$AB$7</f>
        <v>192.8791038712576</v>
      </c>
    </row>
    <row r="43" spans="1:8" ht="16" x14ac:dyDescent="0.2">
      <c r="A43" s="6" t="s">
        <v>21</v>
      </c>
      <c r="B43">
        <f>'[1]Run 7'!$AB$7</f>
        <v>191.56664680312008</v>
      </c>
      <c r="C43">
        <f>'[2]Run 7'!$AB$7</f>
        <v>194.03943337818129</v>
      </c>
      <c r="D43">
        <f>'[3]Run 7'!$AB$7</f>
        <v>193.76515145969199</v>
      </c>
      <c r="E43">
        <f>'[4]Run 7'!$AB$7</f>
        <v>192.88358881858011</v>
      </c>
      <c r="F43">
        <f>'[5]Run 7'!$AB$7</f>
        <v>192.14918615373563</v>
      </c>
      <c r="G43">
        <f>'[6]Run 7'!$AB$7</f>
        <v>192.3865555492994</v>
      </c>
      <c r="H43">
        <f>'[7]Run 7'!$AB$7</f>
        <v>193.10622124742108</v>
      </c>
    </row>
    <row r="44" spans="1:8" ht="16" x14ac:dyDescent="0.2">
      <c r="A44" s="6" t="s">
        <v>22</v>
      </c>
      <c r="B44">
        <f>'[1]Run 8'!$AB$7</f>
        <v>192.70036151854751</v>
      </c>
      <c r="C44">
        <f>'[2]Run 8'!$AB$7</f>
        <v>195.38190961181027</v>
      </c>
      <c r="D44">
        <f>'[3]Run 8'!$AB$7</f>
        <v>191.99971659917202</v>
      </c>
      <c r="E44">
        <f>'[4]Run 8'!$AB$7</f>
        <v>193.60629636826428</v>
      </c>
      <c r="F44">
        <f>'[5]Run 8'!$AB$7</f>
        <v>190.5195028717271</v>
      </c>
      <c r="G44">
        <f>'[6]Run 8'!$AB$7</f>
        <v>193.1338928628264</v>
      </c>
      <c r="H44">
        <f>'[7]Run 8'!$AB$7</f>
        <v>194.04943522749835</v>
      </c>
    </row>
    <row r="45" spans="1:8" ht="16" x14ac:dyDescent="0.2">
      <c r="A45" s="6" t="s">
        <v>23</v>
      </c>
      <c r="B45">
        <f>'[1]Run 9'!$AB$7</f>
        <v>192.74334820822349</v>
      </c>
      <c r="C45">
        <f>'[2]Run 9'!$AB$7</f>
        <v>194.4113325307151</v>
      </c>
      <c r="D45">
        <f>'[3]Run 9'!$AB$7</f>
        <v>192.66024319611719</v>
      </c>
      <c r="E45">
        <f>'[4]Run 9'!$AB$7</f>
        <v>193.56539388494059</v>
      </c>
      <c r="F45">
        <f>'[5]Run 9'!$AB$7</f>
        <v>194.4977113377976</v>
      </c>
      <c r="G45">
        <f>'[6]Run 9'!$AB$7</f>
        <v>190.76852242178651</v>
      </c>
      <c r="H45">
        <f>'[7]Run 9'!$AB$7</f>
        <v>190.29020329325559</v>
      </c>
    </row>
    <row r="46" spans="1:8" ht="16" x14ac:dyDescent="0.2">
      <c r="A46" s="6" t="s">
        <v>24</v>
      </c>
      <c r="B46">
        <f>'[1]Run 10'!$AB$7</f>
        <v>191.63717357052556</v>
      </c>
      <c r="C46">
        <f>'[2]Run 10'!$AB$7</f>
        <v>192.22291622381431</v>
      </c>
      <c r="D46">
        <f>'[3]Run 10'!$AB$7</f>
        <v>192.24092750927309</v>
      </c>
      <c r="E46">
        <f>'[4]Run 10'!$AB$7</f>
        <v>193.95656388772397</v>
      </c>
      <c r="F46">
        <f>'[5]Run 10'!$AB$7</f>
        <v>192.27344409349018</v>
      </c>
      <c r="G46">
        <f>'[6]Run 10'!$AB$6</f>
        <v>113.24821493773958</v>
      </c>
      <c r="H46">
        <f>'[7]Run 10'!$AB$7</f>
        <v>192.2286987809934</v>
      </c>
    </row>
    <row r="47" spans="1:8" ht="16" x14ac:dyDescent="0.2">
      <c r="A47" s="6" t="s">
        <v>64</v>
      </c>
      <c r="B47">
        <f>'[1]Run 11'!$AB$7</f>
        <v>192.24274218255306</v>
      </c>
      <c r="C47">
        <f>'[2]Run 11'!$AB$7</f>
        <v>193.43154436497855</v>
      </c>
      <c r="D47">
        <f>'[3]Run 11'!$AB$7</f>
        <v>191.73085200335566</v>
      </c>
      <c r="E47">
        <f>'[4]Run 11'!$AB$7</f>
        <v>192.98698496288284</v>
      </c>
      <c r="F47">
        <f>'[5]Run 11'!$AB$7</f>
        <v>189.76899180175309</v>
      </c>
      <c r="G47">
        <f>'[6]Run 11'!$AB$7</f>
        <v>194.37361829175421</v>
      </c>
      <c r="H47">
        <f>'[7]Run 11'!$AB$7</f>
        <v>193.17469484495427</v>
      </c>
    </row>
    <row r="48" spans="1:8" ht="16" x14ac:dyDescent="0.2">
      <c r="A48" s="6" t="s">
        <v>65</v>
      </c>
      <c r="B48">
        <f>'[1]Run 12'!$AB$7</f>
        <v>191.04509767416295</v>
      </c>
      <c r="C48">
        <f>'[2]Run 12'!$AB$7</f>
        <v>194.66713590471252</v>
      </c>
      <c r="D48">
        <f>'[3]Run 12'!$AB$7</f>
        <v>192.08021367936558</v>
      </c>
      <c r="E48">
        <f>'[4]Run 12'!$AB$7</f>
        <v>194.32465377689545</v>
      </c>
      <c r="F48">
        <f>'[5]Run 12'!$AB$7</f>
        <v>194.82374883139349</v>
      </c>
      <c r="G48">
        <f>'[6]Run 12'!$AB$7</f>
        <v>191.52565117252107</v>
      </c>
      <c r="H48">
        <f>'[7]Run 12'!$AB$7</f>
        <v>193.65535686962281</v>
      </c>
    </row>
    <row r="49" spans="1:8" ht="16" x14ac:dyDescent="0.2">
      <c r="A49" s="6" t="s">
        <v>66</v>
      </c>
      <c r="B49">
        <f>'[1]Run 13'!$AB$7</f>
        <v>193.10501374396765</v>
      </c>
      <c r="C49">
        <f>'[2]Run 13'!$AB$7</f>
        <v>193.57580460499776</v>
      </c>
      <c r="D49">
        <f>'[3]Run 13'!$AB$7</f>
        <v>192.56896782488568</v>
      </c>
      <c r="E49">
        <f>'[4]Run 13'!$AB$7</f>
        <v>191.54105661535189</v>
      </c>
      <c r="F49">
        <f>'[5]Run 13'!$AB$7</f>
        <v>191.16403512922281</v>
      </c>
      <c r="G49">
        <f>'[6]Run 13'!$AB$7</f>
        <v>189.88851852278157</v>
      </c>
      <c r="H49">
        <f>'[7]Run 13'!$AB$7</f>
        <v>193.9253833396773</v>
      </c>
    </row>
    <row r="50" spans="1:8" ht="16" x14ac:dyDescent="0.2">
      <c r="A50" s="6" t="s">
        <v>67</v>
      </c>
      <c r="B50">
        <f>'[1]Run 14'!$AB$7</f>
        <v>193.71970057562368</v>
      </c>
      <c r="C50">
        <f>'[2]Run 14'!$AB$7</f>
        <v>192.66209683171559</v>
      </c>
      <c r="D50">
        <f>'[3]Run 14'!$AB$7</f>
        <v>192.51581270680285</v>
      </c>
      <c r="E50">
        <f>'[4]Run 14'!$AB$7</f>
        <v>193.13958162615234</v>
      </c>
      <c r="F50">
        <f>'[5]Run 14'!$AB$7</f>
        <v>192.38914195781072</v>
      </c>
      <c r="G50">
        <f>'[6]Run 14'!$AB$7</f>
        <v>191.94483121436616</v>
      </c>
      <c r="H50">
        <f>'[7]Run 14'!$AB$7</f>
        <v>193.08196294440802</v>
      </c>
    </row>
    <row r="51" spans="1:8" ht="16" x14ac:dyDescent="0.2">
      <c r="A51" s="6" t="s">
        <v>68</v>
      </c>
      <c r="B51">
        <f>'[1]Run 15'!$AB$7</f>
        <v>191.16797965341564</v>
      </c>
      <c r="C51">
        <f>'[2]Run 15'!$AB$7</f>
        <v>194.16342442734251</v>
      </c>
      <c r="D51">
        <f>'[3]Run 15'!$AB$7</f>
        <v>190.64280660567729</v>
      </c>
      <c r="E51">
        <f>'[4]Run 15'!$AB$7</f>
        <v>192.13732102051361</v>
      </c>
      <c r="F51">
        <f>'[5]Run 15'!$AB$7</f>
        <v>194.31316167602898</v>
      </c>
      <c r="G51">
        <f>'[6]Run 15'!$AB$7</f>
        <v>192.78345764559435</v>
      </c>
      <c r="H51">
        <f>'[7]Run 15'!$AB$7</f>
        <v>191.60911874647627</v>
      </c>
    </row>
    <row r="52" spans="1:8" ht="16" x14ac:dyDescent="0.2">
      <c r="A52" s="6" t="s">
        <v>69</v>
      </c>
      <c r="B52">
        <f>'[1]Run 16'!$AB$7</f>
        <v>191.51509968639965</v>
      </c>
      <c r="C52">
        <f>'[2]Run 16'!$AB$7</f>
        <v>193.97539444926386</v>
      </c>
      <c r="D52">
        <f>'[3]Run 16'!$AB$7</f>
        <v>192.53682858436542</v>
      </c>
      <c r="E52">
        <f>'[4]Run 16'!$AB$7</f>
        <v>194.19324205008061</v>
      </c>
      <c r="F52">
        <f>'[5]Run 16'!$AB$7</f>
        <v>191.53255180744739</v>
      </c>
      <c r="G52">
        <f>'[6]Run 16'!$AB$7</f>
        <v>193.25027435825783</v>
      </c>
      <c r="H52">
        <f>'[7]Run 16'!$AB$7</f>
        <v>191.55938432495392</v>
      </c>
    </row>
    <row r="53" spans="1:8" ht="16" x14ac:dyDescent="0.2">
      <c r="A53" s="6" t="s">
        <v>70</v>
      </c>
      <c r="B53">
        <f>'[1]Run 17'!$AB$7</f>
        <v>193.25549206605959</v>
      </c>
      <c r="C53">
        <f>'[2]Run 17'!$AB$7</f>
        <v>195.65238530436642</v>
      </c>
      <c r="D53">
        <f>'[3]Run 17'!$AB$7</f>
        <v>193.39316239987008</v>
      </c>
      <c r="E53">
        <f>'[4]Run 17'!$AB$7</f>
        <v>193.39295610697334</v>
      </c>
      <c r="F53">
        <f>'[5]Run 17'!$AB$7</f>
        <v>193.22385686475116</v>
      </c>
      <c r="G53">
        <f>'[6]Run 17'!$AB$7</f>
        <v>192.86023264579828</v>
      </c>
      <c r="H53">
        <f>'[7]Run 17'!$AB$7</f>
        <v>193.39762544305205</v>
      </c>
    </row>
    <row r="54" spans="1:8" ht="16" x14ac:dyDescent="0.2">
      <c r="A54" s="6" t="s">
        <v>71</v>
      </c>
      <c r="B54">
        <f>'[1]Run 18'!$AB$7</f>
        <v>192.95532824124552</v>
      </c>
      <c r="C54">
        <f>'[2]Run 18'!$AB$7</f>
        <v>193.74155474561056</v>
      </c>
      <c r="D54">
        <f>'[3]Run 18'!$AB$7</f>
        <v>194.25450266714137</v>
      </c>
      <c r="E54">
        <f>'[4]Run 18'!$AB$7</f>
        <v>192.62220847197125</v>
      </c>
      <c r="F54">
        <f>'[5]Run 18'!$AB$7</f>
        <v>192.85591932145596</v>
      </c>
      <c r="G54">
        <f>'[6]Run 18'!$AB$7</f>
        <v>193.20121497451467</v>
      </c>
      <c r="H54">
        <f>'[7]Run 18'!$AB$7</f>
        <v>193.75654855853188</v>
      </c>
    </row>
    <row r="55" spans="1:8" ht="16" x14ac:dyDescent="0.2">
      <c r="A55" s="6" t="s">
        <v>72</v>
      </c>
      <c r="B55">
        <f>'[1]Run 19'!$AB$7</f>
        <v>192.46794525030535</v>
      </c>
      <c r="C55">
        <f>'[2]Run 19'!$AB$7</f>
        <v>193.03546588828453</v>
      </c>
      <c r="D55">
        <f>'[3]Run 19'!$AB$7</f>
        <v>192.12038318290399</v>
      </c>
      <c r="E55">
        <f>'[4]Run 19'!$AB$7</f>
        <v>194.33517252072198</v>
      </c>
      <c r="F55">
        <f>'[5]Run 19'!$AB$7</f>
        <v>192.94991832474463</v>
      </c>
      <c r="G55">
        <f>'[6]Run 19'!$AB$7</f>
        <v>192.89918035437563</v>
      </c>
      <c r="H55">
        <f>'[7]Run 19'!$AB$7</f>
        <v>192.81503511917271</v>
      </c>
    </row>
    <row r="56" spans="1:8" ht="16" x14ac:dyDescent="0.2">
      <c r="A56" s="7" t="s">
        <v>73</v>
      </c>
      <c r="B56" s="8">
        <f>'[1]Run 20'!$AB$7</f>
        <v>192.67367034988578</v>
      </c>
      <c r="C56" s="8">
        <f>'[2]Run 20'!$AB$7</f>
        <v>192.87082700551144</v>
      </c>
      <c r="D56" s="8">
        <f>'[3]Run 20'!$AB$7</f>
        <v>192.72233784574507</v>
      </c>
      <c r="E56" s="8">
        <f>'[4]Run 20'!$AB$7</f>
        <v>194.49343819978648</v>
      </c>
      <c r="F56" s="8">
        <f>'[5]Run 20'!$AB$7</f>
        <v>192.7171060089523</v>
      </c>
      <c r="G56" s="8">
        <f>'[6]Run 20'!$AB$7</f>
        <v>192.75120936026329</v>
      </c>
      <c r="H56" s="8">
        <f>'[7]Run 20'!$AB$7</f>
        <v>193.89750531284554</v>
      </c>
    </row>
    <row r="57" spans="1:8" ht="16" x14ac:dyDescent="0.2">
      <c r="A57" s="6" t="s">
        <v>27</v>
      </c>
      <c r="B57">
        <f t="shared" ref="B57:H57" si="1">SUM(B37:B56)/20</f>
        <v>192.78644839406599</v>
      </c>
      <c r="C57">
        <f t="shared" si="1"/>
        <v>193.96299671677403</v>
      </c>
      <c r="D57">
        <f t="shared" si="1"/>
        <v>192.55390540580152</v>
      </c>
      <c r="E57">
        <f t="shared" si="1"/>
        <v>193.04287190627014</v>
      </c>
      <c r="F57">
        <f t="shared" si="1"/>
        <v>192.48535234692042</v>
      </c>
      <c r="G57">
        <f t="shared" si="1"/>
        <v>188.58843135309695</v>
      </c>
      <c r="H57">
        <f t="shared" si="1"/>
        <v>193.0089238562062</v>
      </c>
    </row>
    <row r="58" spans="1:8" ht="16" x14ac:dyDescent="0.2">
      <c r="A58" s="6" t="s">
        <v>29</v>
      </c>
      <c r="B58" s="22">
        <f>B57/B57-100%</f>
        <v>0</v>
      </c>
      <c r="C58" s="21">
        <f>C57/B57-100%</f>
        <v>6.1028580198911886E-3</v>
      </c>
      <c r="D58" s="22">
        <f>D57/B57-100%</f>
        <v>-1.206220614579423E-3</v>
      </c>
      <c r="E58" s="22">
        <f>E57/B57-100%</f>
        <v>1.3300909599205379E-3</v>
      </c>
      <c r="F58" s="22">
        <f>F57/B57-100%</f>
        <v>-1.5618112665788386E-3</v>
      </c>
      <c r="G58" s="22">
        <f>G57/B57-100%</f>
        <v>-2.1775477871702198E-2</v>
      </c>
      <c r="H58" s="22">
        <f>H57/B57-100%</f>
        <v>1.1539994848883683E-3</v>
      </c>
    </row>
    <row r="59" spans="1:8" ht="16" x14ac:dyDescent="0.2">
      <c r="A59" s="6" t="s">
        <v>28</v>
      </c>
      <c r="B59"/>
      <c r="C59" s="27">
        <f>_xlfn.T.TEST(B37:B56,C37:C56, 2, 1)</f>
        <v>3.2346428536174799E-3</v>
      </c>
      <c r="D59" s="19">
        <f>_xlfn.T.TEST(B37:B56,D37:D56, 2, 1)</f>
        <v>0.46019367386186638</v>
      </c>
      <c r="E59" s="19">
        <f>_xlfn.T.TEST(B37:B56,E37:E56, 2, 1)</f>
        <v>0.58414632397861355</v>
      </c>
      <c r="F59" s="19">
        <f>_xlfn.T.TEST(B37:B56,F37:F56, 2, 1)</f>
        <v>0.48998458207391316</v>
      </c>
      <c r="G59" s="19">
        <f>_xlfn.T.TEST(B37:B56,G37:G56, 2, 1)</f>
        <v>0.29793247330208694</v>
      </c>
      <c r="H59" s="19">
        <f>_xlfn.T.TEST(B37:B56,H37:H56, 2, 1)</f>
        <v>0.47376451574806577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E870-7C4B-D84E-B025-81CFE69A7C15}">
  <dimension ref="A1:R82"/>
  <sheetViews>
    <sheetView topLeftCell="A9" zoomScale="107" zoomScaleNormal="112" workbookViewId="0">
      <selection activeCell="U16" sqref="U16"/>
    </sheetView>
  </sheetViews>
  <sheetFormatPr baseColWidth="10" defaultRowHeight="16" x14ac:dyDescent="0.2"/>
  <cols>
    <col min="1" max="1" width="15.5" style="6" customWidth="1"/>
    <col min="2" max="2" width="19" customWidth="1"/>
    <col min="3" max="3" width="16.33203125" customWidth="1"/>
  </cols>
  <sheetData>
    <row r="1" spans="1:18" x14ac:dyDescent="0.2">
      <c r="A1" s="6" t="s">
        <v>74</v>
      </c>
      <c r="B1" t="s">
        <v>26</v>
      </c>
    </row>
    <row r="3" spans="1:18" x14ac:dyDescent="0.2">
      <c r="A3" s="6" t="s">
        <v>25</v>
      </c>
    </row>
    <row r="4" spans="1:18" s="6" customFormat="1" x14ac:dyDescent="0.2">
      <c r="B4" s="6" t="str">
        <f>[1]Average!$A$1</f>
        <v>reference situation</v>
      </c>
      <c r="C4" s="6" t="str">
        <f>[2]Average!$A$1</f>
        <v>ct emissions</v>
      </c>
      <c r="D4" s="6" t="str">
        <f>[3]Average!$A$1</f>
        <v>ct fuel 67</v>
      </c>
      <c r="E4" s="6" t="str">
        <f>[4]Average!$A$1</f>
        <v>ct fuel 131</v>
      </c>
      <c r="F4" s="6" t="str">
        <f>[5]Average!$A$1</f>
        <v>ct fuel 198</v>
      </c>
      <c r="G4" s="6" t="str">
        <f>[6]Average!$A$1</f>
        <v>ct flat ticket</v>
      </c>
      <c r="H4" s="6" t="str">
        <f>[7]Average!$A$1</f>
        <v>ct distance ticket</v>
      </c>
      <c r="L4" s="6" t="str">
        <f>[1]Average!$A$1</f>
        <v>reference situation</v>
      </c>
      <c r="M4" s="6" t="str">
        <f>[2]Average!$A$1</f>
        <v>ct emissions</v>
      </c>
      <c r="N4" s="6" t="str">
        <f>[3]Average!$A$1</f>
        <v>ct fuel 67</v>
      </c>
      <c r="O4" s="6" t="str">
        <f>[4]Average!$A$1</f>
        <v>ct fuel 131</v>
      </c>
      <c r="P4" s="6" t="str">
        <f>[5]Average!$A$1</f>
        <v>ct fuel 198</v>
      </c>
      <c r="Q4" s="6" t="str">
        <f>[6]Average!$A$1</f>
        <v>ct flat ticket</v>
      </c>
      <c r="R4" s="6" t="str">
        <f>[7]Average!$A$1</f>
        <v>ct distance ticket</v>
      </c>
    </row>
    <row r="5" spans="1:18" x14ac:dyDescent="0.2">
      <c r="A5" s="6" t="s">
        <v>15</v>
      </c>
      <c r="B5">
        <f>'[1]Run 1'!$AB$13</f>
        <v>900119.48297281761</v>
      </c>
      <c r="C5">
        <f>'[2]Run 1'!$AB$13</f>
        <v>903143.1339965217</v>
      </c>
      <c r="D5">
        <f>'[3]Run 1'!$AB$13</f>
        <v>891670.22192993108</v>
      </c>
      <c r="E5">
        <f>'[4]Run 1'!$AB$13</f>
        <v>894903.95697938709</v>
      </c>
      <c r="F5">
        <f>'[5]Run 1'!$AB$13</f>
        <v>903747.17376556201</v>
      </c>
      <c r="G5">
        <f>'[6]Run 1'!$AB$13</f>
        <v>900467.62128336786</v>
      </c>
      <c r="H5">
        <f>'[7]Run 1'!$AB$13</f>
        <v>899004.06368369143</v>
      </c>
      <c r="K5" s="6" t="s">
        <v>27</v>
      </c>
      <c r="L5">
        <v>902565.14199622138</v>
      </c>
      <c r="M5">
        <v>902276.69900713791</v>
      </c>
      <c r="N5">
        <v>900328.64766677911</v>
      </c>
      <c r="O5">
        <v>902067.92869687139</v>
      </c>
      <c r="P5">
        <v>900465.78253480198</v>
      </c>
      <c r="Q5">
        <v>898863.02932977921</v>
      </c>
      <c r="R5">
        <v>903302.5924348922</v>
      </c>
    </row>
    <row r="6" spans="1:18" x14ac:dyDescent="0.2">
      <c r="A6" s="6" t="s">
        <v>16</v>
      </c>
      <c r="B6">
        <f>'[1]Run 2'!$AB$13</f>
        <v>912783.75045832957</v>
      </c>
      <c r="C6">
        <f>'[2]Run 2'!$AB$13</f>
        <v>902218.67828123295</v>
      </c>
      <c r="D6">
        <f>'[3]Run 2'!$AB$13</f>
        <v>899706.67030192039</v>
      </c>
      <c r="E6">
        <f>'[4]Run 2'!$AB$13</f>
        <v>892117.05941454472</v>
      </c>
      <c r="F6">
        <f>'[5]Run 2'!$AB$13</f>
        <v>896503.6075593197</v>
      </c>
      <c r="G6">
        <f>'[6]Run 2'!$AB$13</f>
        <v>898144.1456622784</v>
      </c>
      <c r="H6">
        <f>'[7]Run 2'!$AB$13</f>
        <v>906106.89901461732</v>
      </c>
      <c r="K6" s="6" t="s">
        <v>29</v>
      </c>
      <c r="L6" s="22">
        <v>0</v>
      </c>
      <c r="M6" s="22">
        <v>-3.195813528157343E-4</v>
      </c>
      <c r="N6" s="22">
        <v>-2.4779312044954649E-3</v>
      </c>
      <c r="O6" s="22">
        <v>-5.5088910064737817E-4</v>
      </c>
      <c r="P6" s="22">
        <v>-2.3259921791087823E-3</v>
      </c>
      <c r="Q6" s="22">
        <v>-4.1017678327950335E-3</v>
      </c>
      <c r="R6" s="22">
        <v>8.170606246102885E-4</v>
      </c>
    </row>
    <row r="7" spans="1:18" x14ac:dyDescent="0.2">
      <c r="A7" s="6" t="s">
        <v>17</v>
      </c>
      <c r="B7">
        <f>'[1]Run 3'!$AB$13</f>
        <v>910292.03350444802</v>
      </c>
      <c r="C7">
        <f>'[2]Run 3'!$AB$13</f>
        <v>896784.51996459882</v>
      </c>
      <c r="D7">
        <f>'[3]Run 3'!$AB$13</f>
        <v>906347.5187155914</v>
      </c>
      <c r="E7">
        <f>'[4]Run 3'!$AB$13</f>
        <v>892508.6568537117</v>
      </c>
      <c r="F7">
        <f>'[5]Run 3'!$AB$13</f>
        <v>901164.67654207849</v>
      </c>
      <c r="G7">
        <f>'[6]Run 3'!$AB$13</f>
        <v>902874.59844334435</v>
      </c>
      <c r="H7">
        <f>'[7]Run 3'!$AB$13</f>
        <v>906485.37256520661</v>
      </c>
      <c r="K7" s="6" t="s">
        <v>28</v>
      </c>
      <c r="M7">
        <v>0.85320451516258056</v>
      </c>
      <c r="N7">
        <v>0.12070872309735434</v>
      </c>
      <c r="O7">
        <v>0.7925922560988069</v>
      </c>
      <c r="P7">
        <v>0.28041381528234283</v>
      </c>
      <c r="Q7">
        <v>3.8448328639583196E-2</v>
      </c>
      <c r="R7">
        <v>0.55036009587591606</v>
      </c>
    </row>
    <row r="8" spans="1:18" x14ac:dyDescent="0.2">
      <c r="A8" s="6" t="s">
        <v>18</v>
      </c>
      <c r="B8">
        <f>'[1]Run 4'!$AB$13</f>
        <v>903728.86675146257</v>
      </c>
      <c r="C8">
        <f>'[2]Run 4'!$AB$13</f>
        <v>908921.64553714497</v>
      </c>
      <c r="D8">
        <f>'[3]Run 4'!$AB$13</f>
        <v>890834.0709095255</v>
      </c>
      <c r="E8">
        <f>'[4]Run 4'!$AB$13</f>
        <v>903686.02702169667</v>
      </c>
      <c r="F8">
        <f>'[5]Run 4'!$AB$13</f>
        <v>897543.56733121432</v>
      </c>
      <c r="G8">
        <f>'[6]Run 4'!$AB$13</f>
        <v>902598.22105587833</v>
      </c>
      <c r="H8">
        <f>'[7]Run 4'!$AB$13</f>
        <v>908088.61575029034</v>
      </c>
    </row>
    <row r="9" spans="1:18" x14ac:dyDescent="0.2">
      <c r="A9" s="6" t="s">
        <v>19</v>
      </c>
      <c r="B9">
        <f>'[1]Run 5'!$AB$13</f>
        <v>903224.19736465951</v>
      </c>
      <c r="C9">
        <f>'[2]Run 5'!$AB$13</f>
        <v>900646.55494376027</v>
      </c>
      <c r="D9">
        <f>'[3]Run 5'!$AB$13</f>
        <v>903042.11178638507</v>
      </c>
      <c r="E9">
        <f>'[4]Run 5'!$AB$13</f>
        <v>911414.16262751329</v>
      </c>
      <c r="F9">
        <f>'[5]Run 5'!$AB$13</f>
        <v>901555.48461587261</v>
      </c>
      <c r="G9">
        <f>'[6]Run 5'!$AB$13</f>
        <v>904162.89753340348</v>
      </c>
      <c r="H9">
        <f>'[7]Run 5'!$AB$13</f>
        <v>908320.58175072912</v>
      </c>
    </row>
    <row r="10" spans="1:18" x14ac:dyDescent="0.2">
      <c r="A10" s="6" t="s">
        <v>20</v>
      </c>
      <c r="B10">
        <f>'[1]Run 6'!$AB$13</f>
        <v>907573.23809928703</v>
      </c>
      <c r="C10">
        <f>'[2]Run 6'!$AB$13</f>
        <v>908445.7912148633</v>
      </c>
      <c r="D10">
        <f>'[3]Run 6'!$AB$13</f>
        <v>904024.04685938428</v>
      </c>
      <c r="E10">
        <f>'[4]Run 6'!$AB$13</f>
        <v>903312.52324495814</v>
      </c>
      <c r="F10">
        <f>'[5]Run 6'!$AB$13</f>
        <v>894980.68081213231</v>
      </c>
      <c r="G10">
        <f>'[6]Run 6'!$AB$13</f>
        <v>899146.20834508701</v>
      </c>
      <c r="H10">
        <f>'[7]Run 6'!$AB$13</f>
        <v>904727.59837455139</v>
      </c>
    </row>
    <row r="11" spans="1:18" x14ac:dyDescent="0.2">
      <c r="A11" s="6" t="s">
        <v>21</v>
      </c>
      <c r="B11">
        <f>'[1]Run 7'!$AB$13</f>
        <v>900650.85786240571</v>
      </c>
      <c r="C11">
        <f>'[2]Run 7'!$AB$13</f>
        <v>898241.68959993124</v>
      </c>
      <c r="D11">
        <f>'[3]Run 7'!$AB$13</f>
        <v>904138.3955731336</v>
      </c>
      <c r="E11">
        <f>'[4]Run 7'!$AB$13</f>
        <v>896176.14000262565</v>
      </c>
      <c r="F11">
        <f>'[5]Run 7'!$AB$13</f>
        <v>897789.67753470724</v>
      </c>
      <c r="G11">
        <f>'[6]Run 7'!$AB$13</f>
        <v>898158.4883183951</v>
      </c>
      <c r="H11">
        <f>'[7]Run 7'!$AB$13</f>
        <v>904142.0116648447</v>
      </c>
    </row>
    <row r="12" spans="1:18" x14ac:dyDescent="0.2">
      <c r="A12" s="6" t="s">
        <v>22</v>
      </c>
      <c r="B12">
        <f>'[1]Run 8'!$AB$13</f>
        <v>902329.21129516431</v>
      </c>
      <c r="C12">
        <f>'[2]Run 8'!$AB$13</f>
        <v>909391.13478479674</v>
      </c>
      <c r="D12">
        <f>'[3]Run 8'!$AB$13</f>
        <v>901915.31811072573</v>
      </c>
      <c r="E12">
        <f>'[4]Run 8'!$AB$13</f>
        <v>902156.64355101727</v>
      </c>
      <c r="F12">
        <f>'[5]Run 8'!$AB$13</f>
        <v>892193.41574522236</v>
      </c>
      <c r="G12">
        <f>'[6]Run 8'!$AB$13</f>
        <v>900254.74742085265</v>
      </c>
      <c r="H12">
        <f>'[7]Run 8'!$AB$13</f>
        <v>905168.30448847613</v>
      </c>
    </row>
    <row r="13" spans="1:18" x14ac:dyDescent="0.2">
      <c r="A13" s="6" t="s">
        <v>23</v>
      </c>
      <c r="B13">
        <f>'[1]Run 9'!$AB$13</f>
        <v>904111.3684034904</v>
      </c>
      <c r="C13">
        <f>'[2]Run 9'!$AB$13</f>
        <v>900674.08058878442</v>
      </c>
      <c r="D13">
        <f>'[3]Run 9'!$AB$13</f>
        <v>900257.44096369459</v>
      </c>
      <c r="E13">
        <f>'[4]Run 9'!$AB$13</f>
        <v>906581.2314181322</v>
      </c>
      <c r="F13">
        <f>'[5]Run 9'!$AB$13</f>
        <v>911081.65015999111</v>
      </c>
      <c r="G13">
        <f>'[6]Run 9'!$AB$13</f>
        <v>886587.78509168106</v>
      </c>
      <c r="H13">
        <f>'[7]Run 9'!$AB$13</f>
        <v>893087.62467446527</v>
      </c>
    </row>
    <row r="14" spans="1:18" x14ac:dyDescent="0.2">
      <c r="A14" s="6" t="s">
        <v>24</v>
      </c>
      <c r="B14">
        <f>'[1]Run 10'!$AB$13</f>
        <v>903860.86863690196</v>
      </c>
      <c r="C14">
        <f>'[2]Run 10'!$AB$13</f>
        <v>893140.16922180308</v>
      </c>
      <c r="D14">
        <f>'[3]Run 10'!$AB$13</f>
        <v>898410.66423801449</v>
      </c>
      <c r="E14">
        <f>'[4]Run 10'!$AB$13</f>
        <v>907595.38313929574</v>
      </c>
      <c r="F14">
        <f>'[5]Run 10'!$AB$13</f>
        <v>900185.11940391455</v>
      </c>
      <c r="G14">
        <f>'[6]Run 10'!$AB$13</f>
        <v>891482.1073464494</v>
      </c>
      <c r="H14">
        <f>'[7]Run 10'!$AB$13</f>
        <v>900905.30583643226</v>
      </c>
    </row>
    <row r="15" spans="1:18" x14ac:dyDescent="0.2">
      <c r="A15" s="6" t="s">
        <v>64</v>
      </c>
      <c r="B15">
        <f>'[1]Run 11'!$AB$13</f>
        <v>900991.30052359879</v>
      </c>
      <c r="C15">
        <f>'[2]Run 11'!$AB$13</f>
        <v>898612.94488786033</v>
      </c>
      <c r="D15">
        <f>'[3]Run 11'!$AB$13</f>
        <v>900040.19248410489</v>
      </c>
      <c r="E15">
        <f>'[4]Run 11'!$AB$13</f>
        <v>902265.78013418487</v>
      </c>
      <c r="F15">
        <f>'[5]Run 11'!$AB$13</f>
        <v>888834.94343589852</v>
      </c>
      <c r="G15">
        <f>'[6]Run 11'!$AB$13</f>
        <v>907365.36995695753</v>
      </c>
      <c r="H15">
        <f>'[7]Run 11'!$AB$13</f>
        <v>901957.7848138425</v>
      </c>
    </row>
    <row r="16" spans="1:18" x14ac:dyDescent="0.2">
      <c r="A16" s="6" t="s">
        <v>65</v>
      </c>
      <c r="B16">
        <f>'[1]Run 12'!$AB$13</f>
        <v>894798.77048722026</v>
      </c>
      <c r="C16">
        <f>'[2]Run 12'!$AB$13</f>
        <v>906634.49499567586</v>
      </c>
      <c r="D16">
        <f>'[3]Run 12'!$AB$13</f>
        <v>898325.52553382237</v>
      </c>
      <c r="E16">
        <f>'[4]Run 12'!$AB$13</f>
        <v>909071.78529375046</v>
      </c>
      <c r="F16">
        <f>'[5]Run 12'!$AB$13</f>
        <v>910371.95956711355</v>
      </c>
      <c r="G16">
        <f>'[6]Run 12'!$AB$13</f>
        <v>890430.88711598271</v>
      </c>
      <c r="H16">
        <f>'[7]Run 12'!$AB$13</f>
        <v>902325.36544887698</v>
      </c>
    </row>
    <row r="17" spans="1:8" x14ac:dyDescent="0.2">
      <c r="A17" s="6" t="s">
        <v>66</v>
      </c>
      <c r="B17">
        <f>'[1]Run 13'!$AB$13</f>
        <v>900824.87463522411</v>
      </c>
      <c r="C17">
        <f>'[2]Run 13'!$AB$13</f>
        <v>898959.24079070473</v>
      </c>
      <c r="D17">
        <f>'[3]Run 13'!$AB$13</f>
        <v>900425.26979324315</v>
      </c>
      <c r="E17">
        <f>'[4]Run 13'!$AB$13</f>
        <v>896366.83260346216</v>
      </c>
      <c r="F17">
        <f>'[5]Run 13'!$AB$13</f>
        <v>893974.81312731106</v>
      </c>
      <c r="G17">
        <f>'[6]Run 13'!$AB$13</f>
        <v>886170.63815538189</v>
      </c>
      <c r="H17">
        <f>'[7]Run 13'!$AB$13</f>
        <v>900889.20753366873</v>
      </c>
    </row>
    <row r="18" spans="1:8" x14ac:dyDescent="0.2">
      <c r="A18" s="6" t="s">
        <v>67</v>
      </c>
      <c r="B18">
        <f>'[1]Run 14'!$AB$13</f>
        <v>906554.48450668342</v>
      </c>
      <c r="C18">
        <f>'[2]Run 14'!$AB$13</f>
        <v>900699.87724009668</v>
      </c>
      <c r="D18">
        <f>'[3]Run 14'!$AB$13</f>
        <v>898835.46832869854</v>
      </c>
      <c r="E18">
        <f>'[4]Run 14'!$AB$13</f>
        <v>902812.87139011966</v>
      </c>
      <c r="F18">
        <f>'[5]Run 14'!$AB$13</f>
        <v>901729.25637416367</v>
      </c>
      <c r="G18">
        <f>'[6]Run 14'!$AB$13</f>
        <v>896231.35990483826</v>
      </c>
      <c r="H18">
        <f>'[7]Run 14'!$AB$13</f>
        <v>903343.76089366153</v>
      </c>
    </row>
    <row r="19" spans="1:8" x14ac:dyDescent="0.2">
      <c r="A19" s="6" t="s">
        <v>68</v>
      </c>
      <c r="B19">
        <f>'[1]Run 15'!$AB$13</f>
        <v>897231.11951445567</v>
      </c>
      <c r="C19">
        <f>'[2]Run 15'!$AB$13</f>
        <v>902230.2575564452</v>
      </c>
      <c r="D19">
        <f>'[3]Run 15'!$AB$13</f>
        <v>891326.46555913589</v>
      </c>
      <c r="E19">
        <f>'[4]Run 15'!$AB$13</f>
        <v>898742.07777791773</v>
      </c>
      <c r="F19">
        <f>'[5]Run 15'!$AB$13</f>
        <v>905946.71535480383</v>
      </c>
      <c r="G19">
        <f>'[6]Run 15'!$AB$13</f>
        <v>903749.39266333543</v>
      </c>
      <c r="H19">
        <f>'[7]Run 15'!$AB$13</f>
        <v>901154.41777483455</v>
      </c>
    </row>
    <row r="20" spans="1:8" x14ac:dyDescent="0.2">
      <c r="A20" s="6" t="s">
        <v>69</v>
      </c>
      <c r="B20">
        <f>'[1]Run 16'!$AB$13</f>
        <v>895725.00357766636</v>
      </c>
      <c r="C20">
        <f>'[2]Run 16'!$AB$13</f>
        <v>899767.20598136098</v>
      </c>
      <c r="D20">
        <f>'[3]Run 16'!$AB$13</f>
        <v>900279.40071065421</v>
      </c>
      <c r="E20">
        <f>'[4]Run 16'!$AB$13</f>
        <v>904389.09076053766</v>
      </c>
      <c r="F20">
        <f>'[5]Run 16'!$AB$13</f>
        <v>895443.00925927446</v>
      </c>
      <c r="G20">
        <f>'[6]Run 16'!$AB$13</f>
        <v>902666.01400268753</v>
      </c>
      <c r="H20">
        <f>'[7]Run 16'!$AB$13</f>
        <v>897818.30700142577</v>
      </c>
    </row>
    <row r="21" spans="1:8" x14ac:dyDescent="0.2">
      <c r="A21" s="6" t="s">
        <v>70</v>
      </c>
      <c r="B21">
        <f>'[1]Run 17'!$AB$13</f>
        <v>904552.42287668923</v>
      </c>
      <c r="C21">
        <f>'[2]Run 17'!$AB$13</f>
        <v>913883.56021576654</v>
      </c>
      <c r="D21">
        <f>'[3]Run 17'!$AB$13</f>
        <v>903681.58594612358</v>
      </c>
      <c r="E21">
        <f>'[4]Run 17'!$AB$13</f>
        <v>906386.55623794592</v>
      </c>
      <c r="F21">
        <f>'[5]Run 17'!$AB$13</f>
        <v>900382.82353953435</v>
      </c>
      <c r="G21">
        <f>'[6]Run 17'!$AB$13</f>
        <v>900077.65098588751</v>
      </c>
      <c r="H21">
        <f>'[7]Run 17'!$AB$13</f>
        <v>903381.5848234006</v>
      </c>
    </row>
    <row r="22" spans="1:8" x14ac:dyDescent="0.2">
      <c r="A22" s="6" t="s">
        <v>71</v>
      </c>
      <c r="B22">
        <f>'[1]Run 18'!$AB$13</f>
        <v>902944.89301095472</v>
      </c>
      <c r="C22">
        <f>'[2]Run 18'!$AB$13</f>
        <v>902731.35210690962</v>
      </c>
      <c r="D22">
        <f>'[3]Run 18'!$AB$13</f>
        <v>909167.52435826801</v>
      </c>
      <c r="E22">
        <f>'[4]Run 18'!$AB$13</f>
        <v>898823.91679280414</v>
      </c>
      <c r="F22">
        <f>'[5]Run 18'!$AB$13</f>
        <v>906699.76683278335</v>
      </c>
      <c r="G22">
        <f>'[6]Run 18'!$AB$13</f>
        <v>903903.30504932324</v>
      </c>
      <c r="H22">
        <f>'[7]Run 18'!$AB$13</f>
        <v>909400.87096619466</v>
      </c>
    </row>
    <row r="23" spans="1:8" x14ac:dyDescent="0.2">
      <c r="A23" s="6" t="s">
        <v>72</v>
      </c>
      <c r="B23">
        <f>'[1]Run 19'!$AB$13</f>
        <v>903188.61604361387</v>
      </c>
      <c r="C23">
        <f>'[2]Run 19'!$AB$13</f>
        <v>898085.25879542436</v>
      </c>
      <c r="D23">
        <f>'[3]Run 19'!$AB$13</f>
        <v>897243.17599624221</v>
      </c>
      <c r="E23">
        <f>'[4]Run 19'!$AB$13</f>
        <v>907697.0094746555</v>
      </c>
      <c r="F23">
        <f>'[5]Run 19'!$AB$13</f>
        <v>901538.10857760871</v>
      </c>
      <c r="G23">
        <f>'[6]Run 19'!$AB$13</f>
        <v>902475.04931784456</v>
      </c>
      <c r="H23">
        <f>'[7]Run 19'!$AB$13</f>
        <v>900890.66532254056</v>
      </c>
    </row>
    <row r="24" spans="1:8" x14ac:dyDescent="0.2">
      <c r="A24" s="7" t="s">
        <v>73</v>
      </c>
      <c r="B24" s="8">
        <f>'[1]Run 20'!$AB$13</f>
        <v>895817.47939935315</v>
      </c>
      <c r="C24" s="8">
        <f>'[2]Run 20'!$AB$13</f>
        <v>902322.38943907246</v>
      </c>
      <c r="D24" s="8">
        <f>'[3]Run 20'!$AB$13</f>
        <v>906901.88523698179</v>
      </c>
      <c r="E24" s="8">
        <f>'[4]Run 20'!$AB$13</f>
        <v>904350.86921916599</v>
      </c>
      <c r="F24" s="8">
        <f>'[5]Run 20'!$AB$13</f>
        <v>907649.20115753124</v>
      </c>
      <c r="G24" s="8">
        <f>'[6]Run 20'!$AB$13</f>
        <v>900314.09894260322</v>
      </c>
      <c r="H24" s="8">
        <f>'[7]Run 20'!$AB$13</f>
        <v>908853.50631609478</v>
      </c>
    </row>
    <row r="25" spans="1:8" x14ac:dyDescent="0.2">
      <c r="A25" s="6" t="s">
        <v>27</v>
      </c>
      <c r="B25">
        <f t="shared" ref="B25:H25" si="0">SUM(B5:B24)/20</f>
        <v>902565.14199622138</v>
      </c>
      <c r="C25">
        <f t="shared" si="0"/>
        <v>902276.69900713791</v>
      </c>
      <c r="D25">
        <f t="shared" si="0"/>
        <v>900328.64766677911</v>
      </c>
      <c r="E25">
        <f t="shared" si="0"/>
        <v>902067.92869687139</v>
      </c>
      <c r="F25">
        <f t="shared" si="0"/>
        <v>900465.78253480198</v>
      </c>
      <c r="G25">
        <f t="shared" si="0"/>
        <v>898863.02932977921</v>
      </c>
      <c r="H25">
        <f t="shared" si="0"/>
        <v>903302.5924348922</v>
      </c>
    </row>
    <row r="26" spans="1:8" x14ac:dyDescent="0.2">
      <c r="A26" s="6" t="s">
        <v>29</v>
      </c>
      <c r="B26" s="22">
        <f>B25/B25-100%</f>
        <v>0</v>
      </c>
      <c r="C26" s="22">
        <f>C25/B25-100%</f>
        <v>-3.195813528157343E-4</v>
      </c>
      <c r="D26" s="22">
        <f>D25/B25-100%</f>
        <v>-2.4779312044954649E-3</v>
      </c>
      <c r="E26" s="22">
        <f>E25/B25-100%</f>
        <v>-5.5088910064737817E-4</v>
      </c>
      <c r="F26" s="22">
        <f>F25/B25-100%</f>
        <v>-2.3259921791087823E-3</v>
      </c>
      <c r="G26" s="25">
        <f>G25/B25-100%</f>
        <v>-4.1017678327950335E-3</v>
      </c>
      <c r="H26" s="29">
        <f>H25/B25-100%</f>
        <v>8.170606246102885E-4</v>
      </c>
    </row>
    <row r="27" spans="1:8" x14ac:dyDescent="0.2">
      <c r="A27" s="6" t="s">
        <v>28</v>
      </c>
      <c r="C27" s="19">
        <f>_xlfn.T.TEST(B5:B24,C5:C24, 2, 1)</f>
        <v>0.85320451516258056</v>
      </c>
      <c r="D27" s="19">
        <f>_xlfn.T.TEST(B5:B24,D5:D24, 2, 1)</f>
        <v>0.12070872309735434</v>
      </c>
      <c r="E27" s="19">
        <f>_xlfn.T.TEST(B5:B24,E5:E24, 2, 1)</f>
        <v>0.7925922560988069</v>
      </c>
      <c r="F27" s="19">
        <f>_xlfn.T.TEST(B5:B24,F5:F24, 2, 1)</f>
        <v>0.28041381528234283</v>
      </c>
      <c r="G27" s="24">
        <f>_xlfn.T.TEST(B5:B24,G5:G24, 2, 1)</f>
        <v>3.8448328639583196E-2</v>
      </c>
      <c r="H27" s="19">
        <f>_xlfn.T.TEST(B5:B24,H5:H24, 2, 1)</f>
        <v>0.55036009587591606</v>
      </c>
    </row>
    <row r="28" spans="1:8" x14ac:dyDescent="0.2">
      <c r="A28" s="6" t="s">
        <v>88</v>
      </c>
      <c r="G28">
        <f>B25-G25</f>
        <v>3702.1126664421754</v>
      </c>
    </row>
    <row r="29" spans="1:8" x14ac:dyDescent="0.2">
      <c r="A29" s="6" t="s">
        <v>89</v>
      </c>
      <c r="G29">
        <f>G28*10000</f>
        <v>37021126.664421752</v>
      </c>
    </row>
    <row r="31" spans="1:8" x14ac:dyDescent="0.2">
      <c r="A31" s="6" t="s">
        <v>56</v>
      </c>
    </row>
    <row r="32" spans="1:8" x14ac:dyDescent="0.2">
      <c r="A32"/>
      <c r="B32" s="3" t="s">
        <v>14</v>
      </c>
      <c r="C32" s="3" t="s">
        <v>13</v>
      </c>
      <c r="D32" s="3" t="s">
        <v>12</v>
      </c>
      <c r="E32" s="3" t="s">
        <v>11</v>
      </c>
      <c r="F32" s="3" t="s">
        <v>10</v>
      </c>
      <c r="G32" s="3" t="s">
        <v>9</v>
      </c>
      <c r="H32" s="3" t="s">
        <v>8</v>
      </c>
    </row>
    <row r="33" spans="1:8" x14ac:dyDescent="0.2">
      <c r="A33" s="6" t="s">
        <v>15</v>
      </c>
      <c r="B33">
        <f>'[1]Run 1'!$AB$12</f>
        <v>129593.33575408229</v>
      </c>
      <c r="C33">
        <f>'[2]Run 1'!$AB$12</f>
        <v>130422.77352394287</v>
      </c>
      <c r="D33">
        <f>'[3]Run 1'!$AB$12</f>
        <v>128625.18431853114</v>
      </c>
      <c r="E33">
        <f>'[4]Run 1'!$AB$12</f>
        <v>129032.75198707271</v>
      </c>
      <c r="F33">
        <f>'[5]Run 1'!$AB$12</f>
        <v>130400.04207767955</v>
      </c>
      <c r="G33">
        <f>'[6]Run 1'!$AB$12</f>
        <v>130055.61987225981</v>
      </c>
      <c r="H33">
        <f>'[7]Run 1'!$AB$12</f>
        <v>129462.01115743618</v>
      </c>
    </row>
    <row r="34" spans="1:8" x14ac:dyDescent="0.2">
      <c r="A34" s="6" t="s">
        <v>16</v>
      </c>
      <c r="B34">
        <f>'[1]Run 2'!$AB$12</f>
        <v>131720.14092457967</v>
      </c>
      <c r="C34">
        <f>'[2]Run 2'!$AB$12</f>
        <v>130403.7335679293</v>
      </c>
      <c r="D34">
        <f>'[3]Run 2'!$AB$12</f>
        <v>129795.3250216673</v>
      </c>
      <c r="E34">
        <f>'[4]Run 2'!$AB$12</f>
        <v>128925.88596927686</v>
      </c>
      <c r="F34">
        <f>'[5]Run 2'!$AB$12</f>
        <v>129436.71352592988</v>
      </c>
      <c r="G34">
        <f>'[6]Run 2'!$AB$12</f>
        <v>129589.09245337867</v>
      </c>
      <c r="H34">
        <f>'[7]Run 2'!$AB$12</f>
        <v>130923.06329769471</v>
      </c>
    </row>
    <row r="35" spans="1:8" x14ac:dyDescent="0.2">
      <c r="A35" s="6" t="s">
        <v>17</v>
      </c>
      <c r="B35">
        <f>'[1]Run 3'!$AB$12</f>
        <v>131543.76097160028</v>
      </c>
      <c r="C35">
        <f>'[2]Run 3'!$AB$12</f>
        <v>129486.78499209804</v>
      </c>
      <c r="D35">
        <f>'[3]Run 3'!$AB$12</f>
        <v>130891.46746891647</v>
      </c>
      <c r="E35">
        <f>'[4]Run 3'!$AB$12</f>
        <v>128746.70073313483</v>
      </c>
      <c r="F35">
        <f>'[5]Run 3'!$AB$12</f>
        <v>130184.04402669988</v>
      </c>
      <c r="G35">
        <f>'[6]Run 3'!$AB$12</f>
        <v>130457.5225048034</v>
      </c>
      <c r="H35">
        <f>'[7]Run 3'!$AB$12</f>
        <v>130676.21710908141</v>
      </c>
    </row>
    <row r="36" spans="1:8" x14ac:dyDescent="0.2">
      <c r="A36" s="6" t="s">
        <v>18</v>
      </c>
      <c r="B36">
        <f>'[1]Run 4'!$AB$12</f>
        <v>130386.79347271148</v>
      </c>
      <c r="C36">
        <f>'[2]Run 4'!$AB$12</f>
        <v>131271.561109356</v>
      </c>
      <c r="D36">
        <f>'[3]Run 4'!$AB$12</f>
        <v>128617.69872833385</v>
      </c>
      <c r="E36">
        <f>'[4]Run 4'!$AB$12</f>
        <v>130424.50397665969</v>
      </c>
      <c r="F36">
        <f>'[5]Run 4'!$AB$12</f>
        <v>129586.25454454636</v>
      </c>
      <c r="G36">
        <f>'[6]Run 4'!$AB$12</f>
        <v>130224.96684489321</v>
      </c>
      <c r="H36">
        <f>'[7]Run 4'!$AB$12</f>
        <v>131131.27395815472</v>
      </c>
    </row>
    <row r="37" spans="1:8" x14ac:dyDescent="0.2">
      <c r="A37" s="6" t="s">
        <v>19</v>
      </c>
      <c r="B37">
        <f>'[1]Run 5'!$AB$12</f>
        <v>130324.07089586752</v>
      </c>
      <c r="C37">
        <f>'[2]Run 5'!$AB$12</f>
        <v>129758.4724806736</v>
      </c>
      <c r="D37">
        <f>'[3]Run 5'!$AB$12</f>
        <v>130371.35596238231</v>
      </c>
      <c r="E37">
        <f>'[4]Run 5'!$AB$12</f>
        <v>131332.02094466132</v>
      </c>
      <c r="F37">
        <f>'[5]Run 5'!$AB$12</f>
        <v>130164.0151995721</v>
      </c>
      <c r="G37">
        <f>'[6]Run 5'!$AB$12</f>
        <v>130446.02439280099</v>
      </c>
      <c r="H37">
        <f>'[7]Run 5'!$AB$12</f>
        <v>131107.03595599096</v>
      </c>
    </row>
    <row r="38" spans="1:8" x14ac:dyDescent="0.2">
      <c r="A38" s="6" t="s">
        <v>20</v>
      </c>
      <c r="B38">
        <f>'[1]Run 6'!$AB$12</f>
        <v>130956.75616817077</v>
      </c>
      <c r="C38">
        <f>'[2]Run 6'!$AB$12</f>
        <v>131075.80837668348</v>
      </c>
      <c r="D38">
        <f>'[3]Run 6'!$AB$12</f>
        <v>130604.69916624973</v>
      </c>
      <c r="E38">
        <f>'[4]Run 6'!$AB$12</f>
        <v>130521.9510550018</v>
      </c>
      <c r="F38">
        <f>'[5]Run 6'!$AB$12</f>
        <v>129021.6403362183</v>
      </c>
      <c r="G38">
        <f>'[6]Run 6'!$AB$12</f>
        <v>129722.57407526365</v>
      </c>
      <c r="H38">
        <f>'[7]Run 6'!$AB$12</f>
        <v>130463.65048178841</v>
      </c>
    </row>
    <row r="39" spans="1:8" x14ac:dyDescent="0.2">
      <c r="A39" s="6" t="s">
        <v>21</v>
      </c>
      <c r="B39">
        <f>'[1]Run 7'!$AB$12</f>
        <v>129956.08970176989</v>
      </c>
      <c r="C39">
        <f>'[2]Run 7'!$AB$12</f>
        <v>129727.4770004778</v>
      </c>
      <c r="D39">
        <f>'[3]Run 7'!$AB$12</f>
        <v>130563.30637557161</v>
      </c>
      <c r="E39">
        <f>'[4]Run 7'!$AB$12</f>
        <v>129566.91824232276</v>
      </c>
      <c r="F39">
        <f>'[5]Run 7'!$AB$12</f>
        <v>129732.75789644674</v>
      </c>
      <c r="G39">
        <f>'[6]Run 7'!$AB$12</f>
        <v>129664.04168073933</v>
      </c>
      <c r="H39">
        <f>'[7]Run 7'!$AB$12</f>
        <v>130481.92237978918</v>
      </c>
    </row>
    <row r="40" spans="1:8" x14ac:dyDescent="0.2">
      <c r="A40" s="6" t="s">
        <v>22</v>
      </c>
      <c r="B40">
        <f>'[1]Run 8'!$AB$12</f>
        <v>130136.05513701287</v>
      </c>
      <c r="C40">
        <f>'[2]Run 8'!$AB$12</f>
        <v>131200.52462645833</v>
      </c>
      <c r="D40">
        <f>'[3]Run 8'!$AB$12</f>
        <v>129947.88686419481</v>
      </c>
      <c r="E40">
        <f>'[4]Run 8'!$AB$12</f>
        <v>130207.0860716841</v>
      </c>
      <c r="F40">
        <f>'[5]Run 8'!$AB$12</f>
        <v>128749.0272743418</v>
      </c>
      <c r="G40">
        <f>'[6]Run 8'!$AB$12</f>
        <v>129925.69514986376</v>
      </c>
      <c r="H40">
        <f>'[7]Run 8'!$AB$12</f>
        <v>130983.42954957238</v>
      </c>
    </row>
    <row r="41" spans="1:8" x14ac:dyDescent="0.2">
      <c r="A41" s="6" t="s">
        <v>23</v>
      </c>
      <c r="B41">
        <f>'[1]Run 9'!$AB$12</f>
        <v>130411.50456818638</v>
      </c>
      <c r="C41">
        <f>'[2]Run 9'!$AB$12</f>
        <v>130328.22654759976</v>
      </c>
      <c r="D41">
        <f>'[3]Run 9'!$AB$12</f>
        <v>130004.27497612228</v>
      </c>
      <c r="E41">
        <f>'[4]Run 9'!$AB$12</f>
        <v>130825.0050770809</v>
      </c>
      <c r="F41">
        <f>'[5]Run 9'!$AB$12</f>
        <v>131688.69719185814</v>
      </c>
      <c r="G41">
        <f>'[6]Run 9'!$AB$12</f>
        <v>128035.30368232289</v>
      </c>
      <c r="H41">
        <f>'[7]Run 9'!$AB$12</f>
        <v>128770.84927293916</v>
      </c>
    </row>
    <row r="42" spans="1:8" x14ac:dyDescent="0.2">
      <c r="A42" s="6" t="s">
        <v>24</v>
      </c>
      <c r="B42">
        <f>'[1]Run 10'!$AB$12</f>
        <v>130405.06285223756</v>
      </c>
      <c r="C42">
        <f>'[2]Run 10'!$AB$12</f>
        <v>128964.91634505568</v>
      </c>
      <c r="D42">
        <f>'[3]Run 10'!$AB$12</f>
        <v>129660.38633047283</v>
      </c>
      <c r="E42">
        <f>'[4]Run 10'!$AB$12</f>
        <v>130957.8488431537</v>
      </c>
      <c r="F42">
        <f>'[5]Run 10'!$AB$12</f>
        <v>129925.83121081108</v>
      </c>
      <c r="G42">
        <f>'[6]Run 10'!$AB$12</f>
        <v>128652.79139039743</v>
      </c>
      <c r="H42">
        <f>'[7]Run 10'!$AB$12</f>
        <v>130297.44557179828</v>
      </c>
    </row>
    <row r="43" spans="1:8" x14ac:dyDescent="0.2">
      <c r="A43" s="6" t="s">
        <v>64</v>
      </c>
      <c r="B43">
        <f>'[1]Run 11'!$AB$12</f>
        <v>130068.25002647622</v>
      </c>
      <c r="C43">
        <f>'[2]Run 11'!$AB$12</f>
        <v>129557.62396574704</v>
      </c>
      <c r="D43">
        <f>'[3]Run 11'!$AB$12</f>
        <v>129841.93530240815</v>
      </c>
      <c r="E43">
        <f>'[4]Run 11'!$AB$12</f>
        <v>130123.45716063844</v>
      </c>
      <c r="F43">
        <f>'[5]Run 11'!$AB$12</f>
        <v>128078.32219793163</v>
      </c>
      <c r="G43">
        <f>'[6]Run 11'!$AB$12</f>
        <v>130989.75488429985</v>
      </c>
      <c r="H43">
        <f>'[7]Run 11'!$AB$12</f>
        <v>130410.21534735494</v>
      </c>
    </row>
    <row r="44" spans="1:8" x14ac:dyDescent="0.2">
      <c r="A44" s="6" t="s">
        <v>65</v>
      </c>
      <c r="B44">
        <f>'[1]Run 12'!$AB$12</f>
        <v>129222.73153004186</v>
      </c>
      <c r="C44">
        <f>'[2]Run 12'!$AB$12</f>
        <v>130542.354889599</v>
      </c>
      <c r="D44">
        <f>'[3]Run 12'!$AB$12</f>
        <v>129939.30294399141</v>
      </c>
      <c r="E44">
        <f>'[4]Run 12'!$AB$12</f>
        <v>131111.98298502047</v>
      </c>
      <c r="F44">
        <f>'[5]Run 12'!$AB$12</f>
        <v>131592.52516532698</v>
      </c>
      <c r="G44">
        <f>'[6]Run 12'!$AB$12</f>
        <v>128413.00916383743</v>
      </c>
      <c r="H44">
        <f>'[7]Run 12'!$AB$12</f>
        <v>129993.0840361172</v>
      </c>
    </row>
    <row r="45" spans="1:8" x14ac:dyDescent="0.2">
      <c r="A45" s="6" t="s">
        <v>66</v>
      </c>
      <c r="B45">
        <f>'[1]Run 13'!$AB$12</f>
        <v>130112.41959992521</v>
      </c>
      <c r="C45">
        <f>'[2]Run 13'!$AB$12</f>
        <v>129414.53483758411</v>
      </c>
      <c r="D45">
        <f>'[3]Run 13'!$AB$12</f>
        <v>130195.23028355399</v>
      </c>
      <c r="E45">
        <f>'[4]Run 13'!$AB$12</f>
        <v>129512.85118135267</v>
      </c>
      <c r="F45">
        <f>'[5]Run 13'!$AB$12</f>
        <v>129071.08245202807</v>
      </c>
      <c r="G45">
        <f>'[6]Run 13'!$AB$12</f>
        <v>128099.31820419614</v>
      </c>
      <c r="H45">
        <f>'[7]Run 13'!$AB$12</f>
        <v>130089.40036178232</v>
      </c>
    </row>
    <row r="46" spans="1:8" x14ac:dyDescent="0.2">
      <c r="A46" s="6" t="s">
        <v>67</v>
      </c>
      <c r="B46">
        <f>'[1]Run 14'!$AB$12</f>
        <v>130746.88755265991</v>
      </c>
      <c r="C46">
        <f>'[2]Run 14'!$AB$12</f>
        <v>129924.10921938295</v>
      </c>
      <c r="D46">
        <f>'[3]Run 14'!$AB$12</f>
        <v>129818.56639907148</v>
      </c>
      <c r="E46">
        <f>'[4]Run 14'!$AB$12</f>
        <v>130189.86029896783</v>
      </c>
      <c r="F46">
        <f>'[5]Run 14'!$AB$12</f>
        <v>130113.17304145536</v>
      </c>
      <c r="G46">
        <f>'[6]Run 14'!$AB$12</f>
        <v>129594.3878384649</v>
      </c>
      <c r="H46">
        <f>'[7]Run 14'!$AB$12</f>
        <v>130580.38636835586</v>
      </c>
    </row>
    <row r="47" spans="1:8" x14ac:dyDescent="0.2">
      <c r="A47" s="6" t="s">
        <v>68</v>
      </c>
      <c r="B47">
        <f>'[1]Run 15'!$AB$12</f>
        <v>129321.88499039167</v>
      </c>
      <c r="C47">
        <f>'[2]Run 15'!$AB$12</f>
        <v>130530.00874234286</v>
      </c>
      <c r="D47">
        <f>'[3]Run 15'!$AB$12</f>
        <v>128564.09336623274</v>
      </c>
      <c r="E47">
        <f>'[4]Run 15'!$AB$12</f>
        <v>129609.37237042347</v>
      </c>
      <c r="F47">
        <f>'[5]Run 15'!$AB$12</f>
        <v>130914.72546307222</v>
      </c>
      <c r="G47">
        <f>'[6]Run 15'!$AB$12</f>
        <v>130504.95629187384</v>
      </c>
      <c r="H47">
        <f>'[7]Run 15'!$AB$12</f>
        <v>129939.42369040297</v>
      </c>
    </row>
    <row r="48" spans="1:8" x14ac:dyDescent="0.2">
      <c r="A48" s="6" t="s">
        <v>69</v>
      </c>
      <c r="B48">
        <f>'[1]Run 16'!$AB$12</f>
        <v>129239.13709199874</v>
      </c>
      <c r="C48">
        <f>'[2]Run 16'!$AB$12</f>
        <v>130014.73106033714</v>
      </c>
      <c r="D48">
        <f>'[3]Run 16'!$AB$12</f>
        <v>129845.0342511351</v>
      </c>
      <c r="E48">
        <f>'[4]Run 16'!$AB$12</f>
        <v>130783.58924633011</v>
      </c>
      <c r="F48">
        <f>'[5]Run 16'!$AB$12</f>
        <v>129179.96285215854</v>
      </c>
      <c r="G48">
        <f>'[6]Run 16'!$AB$12</f>
        <v>130109.28926722477</v>
      </c>
      <c r="H48">
        <f>'[7]Run 16'!$AB$12</f>
        <v>129476.45710813753</v>
      </c>
    </row>
    <row r="49" spans="1:8" x14ac:dyDescent="0.2">
      <c r="A49" s="6" t="s">
        <v>70</v>
      </c>
      <c r="B49">
        <f>'[1]Run 17'!$AB$12</f>
        <v>130764.54434607484</v>
      </c>
      <c r="C49">
        <f>'[2]Run 17'!$AB$12</f>
        <v>131707.76773168822</v>
      </c>
      <c r="D49">
        <f>'[3]Run 17'!$AB$12</f>
        <v>130426.48146077359</v>
      </c>
      <c r="E49">
        <f>'[4]Run 17'!$AB$12</f>
        <v>131040.67780240346</v>
      </c>
      <c r="F49">
        <f>'[5]Run 17'!$AB$12</f>
        <v>130074.65464668273</v>
      </c>
      <c r="G49">
        <f>'[6]Run 17'!$AB$12</f>
        <v>129911.62275151534</v>
      </c>
      <c r="H49">
        <f>'[7]Run 17'!$AB$12</f>
        <v>130445.84708427968</v>
      </c>
    </row>
    <row r="50" spans="1:8" x14ac:dyDescent="0.2">
      <c r="A50" s="6" t="s">
        <v>71</v>
      </c>
      <c r="B50">
        <f>'[1]Run 18'!$AB$12</f>
        <v>130111.95549275077</v>
      </c>
      <c r="C50">
        <f>'[2]Run 18'!$AB$12</f>
        <v>130194.13048474806</v>
      </c>
      <c r="D50">
        <f>'[3]Run 18'!$AB$12</f>
        <v>131343.74876198338</v>
      </c>
      <c r="E50">
        <f>'[4]Run 18'!$AB$12</f>
        <v>129914.38403921337</v>
      </c>
      <c r="F50">
        <f>'[5]Run 18'!$AB$12</f>
        <v>130845.66933808156</v>
      </c>
      <c r="G50">
        <f>'[6]Run 18'!$AB$12</f>
        <v>130492.83834119835</v>
      </c>
      <c r="H50">
        <f>'[7]Run 18'!$AB$12</f>
        <v>131195.05515230953</v>
      </c>
    </row>
    <row r="51" spans="1:8" x14ac:dyDescent="0.2">
      <c r="A51" s="6" t="s">
        <v>72</v>
      </c>
      <c r="B51">
        <f>'[1]Run 19'!$AB$12</f>
        <v>130177.07468605414</v>
      </c>
      <c r="C51">
        <f>'[2]Run 19'!$AB$12</f>
        <v>129583.55689852902</v>
      </c>
      <c r="D51">
        <f>'[3]Run 19'!$AB$12</f>
        <v>129540.83559587631</v>
      </c>
      <c r="E51">
        <f>'[4]Run 19'!$AB$12</f>
        <v>130892.71111945249</v>
      </c>
      <c r="F51">
        <f>'[5]Run 19'!$AB$12</f>
        <v>130202.98662185355</v>
      </c>
      <c r="G51">
        <f>'[6]Run 19'!$AB$12</f>
        <v>130350.29145449834</v>
      </c>
      <c r="H51">
        <f>'[7]Run 19'!$AB$12</f>
        <v>130160.73310833258</v>
      </c>
    </row>
    <row r="52" spans="1:8" x14ac:dyDescent="0.2">
      <c r="A52" s="7" t="s">
        <v>73</v>
      </c>
      <c r="B52" s="8">
        <f>'[1]Run 20'!$AB$12</f>
        <v>129297.46624330126</v>
      </c>
      <c r="C52" s="8">
        <f>'[2]Run 20'!$AB$12</f>
        <v>130061.54785695796</v>
      </c>
      <c r="D52" s="8">
        <f>'[3]Run 20'!$AB$12</f>
        <v>130830.89566549314</v>
      </c>
      <c r="E52" s="8">
        <f>'[4]Run 20'!$AB$12</f>
        <v>130659.45607161691</v>
      </c>
      <c r="F52" s="8">
        <f>'[5]Run 20'!$AB$12</f>
        <v>130782.43582194412</v>
      </c>
      <c r="G52" s="8">
        <f>'[6]Run 20'!$AB$12</f>
        <v>129964.45812566415</v>
      </c>
      <c r="H52" s="8">
        <f>'[7]Run 20'!$AB$12</f>
        <v>131177.55998595714</v>
      </c>
    </row>
    <row r="53" spans="1:8" x14ac:dyDescent="0.2">
      <c r="A53" s="3" t="s">
        <v>30</v>
      </c>
      <c r="B53" s="1">
        <f t="shared" ref="B53:H53" si="1">SUM(B33:B52)/20</f>
        <v>130224.79610029465</v>
      </c>
      <c r="C53" s="1">
        <f t="shared" si="1"/>
        <v>130208.53221285956</v>
      </c>
      <c r="D53" s="1">
        <f t="shared" si="1"/>
        <v>129971.38546214812</v>
      </c>
      <c r="E53" s="1">
        <f t="shared" si="1"/>
        <v>130218.95075877341</v>
      </c>
      <c r="F53" s="1">
        <f t="shared" si="1"/>
        <v>129987.22804423192</v>
      </c>
      <c r="G53" s="1">
        <f t="shared" si="1"/>
        <v>129760.1779184748</v>
      </c>
      <c r="H53" s="1">
        <f t="shared" si="1"/>
        <v>130388.25304886377</v>
      </c>
    </row>
    <row r="54" spans="1:8" x14ac:dyDescent="0.2">
      <c r="A54" s="15" t="s">
        <v>61</v>
      </c>
      <c r="B54" s="16">
        <v>0</v>
      </c>
      <c r="C54" s="17">
        <f>C53/B53-100%</f>
        <v>-1.2489086504363645E-4</v>
      </c>
      <c r="D54" s="17">
        <f>D53/B53-100%</f>
        <v>-1.9459476669202447E-3</v>
      </c>
      <c r="E54" s="17">
        <f>E53/B53-100%</f>
        <v>-4.4886547695077716E-5</v>
      </c>
      <c r="F54" s="17">
        <f>F53/B53-100%</f>
        <v>-1.8242920179331046E-3</v>
      </c>
      <c r="G54" s="17">
        <f>G53/B53-100%</f>
        <v>-3.5678165428804087E-3</v>
      </c>
      <c r="H54" s="17">
        <f>H53/B53-100%</f>
        <v>1.2551906661710799E-3</v>
      </c>
    </row>
    <row r="55" spans="1:8" x14ac:dyDescent="0.2">
      <c r="A55" s="3" t="s">
        <v>28</v>
      </c>
      <c r="C55">
        <f>_xlfn.T.TEST(B33:B52,C33:C52, 2, 1)</f>
        <v>0.94135847369649994</v>
      </c>
      <c r="D55">
        <f>_xlfn.T.TEST(B33:B52,D33:D52, 2, 1)</f>
        <v>0.21642934519070556</v>
      </c>
      <c r="E55">
        <f>_xlfn.T.TEST(B33:B52,E33:E52, 2, 1)</f>
        <v>0.98272584885104941</v>
      </c>
      <c r="F55">
        <f>_xlfn.T.TEST(B33:B52,F33:F52, 2, 1)</f>
        <v>0.42064229248283702</v>
      </c>
      <c r="G55">
        <f>_xlfn.T.TEST(B33:B52,G33:G52, 2, 1)</f>
        <v>7.0955937980349798E-2</v>
      </c>
      <c r="H55">
        <f>_xlfn.T.TEST(B33:B52,H33:H52, 2, 1)</f>
        <v>0.3685151465938048</v>
      </c>
    </row>
    <row r="56" spans="1:8" x14ac:dyDescent="0.2">
      <c r="A56" t="s">
        <v>63</v>
      </c>
      <c r="B56">
        <f>B53/5330%</f>
        <v>2443.2419531012133</v>
      </c>
    </row>
    <row r="57" spans="1:8" x14ac:dyDescent="0.2">
      <c r="A57"/>
    </row>
    <row r="58" spans="1:8" x14ac:dyDescent="0.2">
      <c r="A58" s="6" t="s">
        <v>57</v>
      </c>
      <c r="B58" s="3" t="s">
        <v>14</v>
      </c>
      <c r="C58" s="3" t="s">
        <v>13</v>
      </c>
      <c r="D58" s="3" t="s">
        <v>12</v>
      </c>
      <c r="E58" s="3" t="s">
        <v>11</v>
      </c>
      <c r="F58" s="3" t="s">
        <v>10</v>
      </c>
      <c r="G58" s="3" t="s">
        <v>9</v>
      </c>
      <c r="H58" s="3" t="s">
        <v>8</v>
      </c>
    </row>
    <row r="59" spans="1:8" x14ac:dyDescent="0.2">
      <c r="A59" s="6" t="s">
        <v>15</v>
      </c>
      <c r="B59">
        <f>'[1]Run 1'!$AB$11</f>
        <v>770526.14721873531</v>
      </c>
      <c r="C59">
        <f>'[2]Run 1'!$AB$11</f>
        <v>772720.36047257879</v>
      </c>
      <c r="D59">
        <f>'[3]Run 1'!$AB$11</f>
        <v>763045.03761139989</v>
      </c>
      <c r="E59">
        <f>'[4]Run 1'!$AB$11</f>
        <v>765871.20499231433</v>
      </c>
      <c r="F59">
        <f>'[5]Run 1'!$AB$11</f>
        <v>773347.13168788247</v>
      </c>
      <c r="G59">
        <f>'[6]Run 1'!$AB$11</f>
        <v>770412.00141110807</v>
      </c>
      <c r="H59">
        <f>'[7]Run 1'!$AB$11</f>
        <v>769542.05252625525</v>
      </c>
    </row>
    <row r="60" spans="1:8" x14ac:dyDescent="0.2">
      <c r="A60" s="6" t="s">
        <v>16</v>
      </c>
      <c r="B60">
        <f>'[1]Run 2'!$AB$11</f>
        <v>781063.60953374987</v>
      </c>
      <c r="C60">
        <f>'[2]Run 2'!$AB$11</f>
        <v>771814.9447133037</v>
      </c>
      <c r="D60">
        <f>'[3]Run 2'!$AB$11</f>
        <v>769911.3452802531</v>
      </c>
      <c r="E60">
        <f>'[4]Run 2'!$AB$11</f>
        <v>763191.17344526784</v>
      </c>
      <c r="F60">
        <f>'[5]Run 2'!$AB$11</f>
        <v>767066.89403338986</v>
      </c>
      <c r="G60">
        <f>'[6]Run 2'!$AB$11</f>
        <v>768555.05320889968</v>
      </c>
      <c r="H60">
        <f>'[7]Run 2'!$AB$11</f>
        <v>775183.83571692265</v>
      </c>
    </row>
    <row r="61" spans="1:8" x14ac:dyDescent="0.2">
      <c r="A61" s="6" t="s">
        <v>17</v>
      </c>
      <c r="B61">
        <f>'[1]Run 3'!$AB$11</f>
        <v>778748.27253284771</v>
      </c>
      <c r="C61">
        <f>'[2]Run 3'!$AB$11</f>
        <v>767297.73497250082</v>
      </c>
      <c r="D61">
        <f>'[3]Run 3'!$AB$11</f>
        <v>775456.05124667496</v>
      </c>
      <c r="E61">
        <f>'[4]Run 3'!$AB$11</f>
        <v>763761.95612057683</v>
      </c>
      <c r="F61">
        <f>'[5]Run 3'!$AB$11</f>
        <v>770980.63251537865</v>
      </c>
      <c r="G61">
        <f>'[6]Run 3'!$AB$11</f>
        <v>772417.07593854098</v>
      </c>
      <c r="H61">
        <f>'[7]Run 3'!$AB$11</f>
        <v>775809.15545612515</v>
      </c>
    </row>
    <row r="62" spans="1:8" x14ac:dyDescent="0.2">
      <c r="A62" s="6" t="s">
        <v>18</v>
      </c>
      <c r="B62">
        <f>'[1]Run 4'!$AB$11</f>
        <v>773342.07327875111</v>
      </c>
      <c r="C62">
        <f>'[2]Run 4'!$AB$11</f>
        <v>777650.08442778897</v>
      </c>
      <c r="D62">
        <f>'[3]Run 4'!$AB$11</f>
        <v>762216.37218119169</v>
      </c>
      <c r="E62">
        <f>'[4]Run 4'!$AB$11</f>
        <v>773261.52304503694</v>
      </c>
      <c r="F62">
        <f>'[5]Run 4'!$AB$11</f>
        <v>767957.31278666796</v>
      </c>
      <c r="G62">
        <f>'[6]Run 4'!$AB$11</f>
        <v>772373.25421098515</v>
      </c>
      <c r="H62">
        <f>'[7]Run 4'!$AB$11</f>
        <v>776957.34179213562</v>
      </c>
    </row>
    <row r="63" spans="1:8" x14ac:dyDescent="0.2">
      <c r="A63" s="6" t="s">
        <v>19</v>
      </c>
      <c r="B63">
        <f>'[1]Run 5'!$AB$11</f>
        <v>772900.12646879198</v>
      </c>
      <c r="C63">
        <f>'[2]Run 5'!$AB$11</f>
        <v>770888.0824630867</v>
      </c>
      <c r="D63">
        <f>'[3]Run 5'!$AB$11</f>
        <v>772670.75582400279</v>
      </c>
      <c r="E63">
        <f>'[4]Run 5'!$AB$11</f>
        <v>780082.14168285194</v>
      </c>
      <c r="F63">
        <f>'[5]Run 5'!$AB$11</f>
        <v>771391.46941630053</v>
      </c>
      <c r="G63">
        <f>'[6]Run 5'!$AB$11</f>
        <v>773716.87314060249</v>
      </c>
      <c r="H63">
        <f>'[7]Run 5'!$AB$11</f>
        <v>777213.54579473811</v>
      </c>
    </row>
    <row r="64" spans="1:8" x14ac:dyDescent="0.2">
      <c r="A64" s="6" t="s">
        <v>20</v>
      </c>
      <c r="B64">
        <f>'[1]Run 6'!$AB$11</f>
        <v>776616.48193111632</v>
      </c>
      <c r="C64">
        <f>'[2]Run 6'!$AB$11</f>
        <v>777369.9828381798</v>
      </c>
      <c r="D64">
        <f>'[3]Run 6'!$AB$11</f>
        <v>773419.34769313456</v>
      </c>
      <c r="E64">
        <f>'[4]Run 6'!$AB$11</f>
        <v>772790.57218995632</v>
      </c>
      <c r="F64">
        <f>'[5]Run 6'!$AB$11</f>
        <v>765959.04047591402</v>
      </c>
      <c r="G64">
        <f>'[6]Run 6'!$AB$11</f>
        <v>769423.63426982332</v>
      </c>
      <c r="H64">
        <f>'[7]Run 6'!$AB$11</f>
        <v>774263.94789276295</v>
      </c>
    </row>
    <row r="65" spans="1:8" x14ac:dyDescent="0.2">
      <c r="A65" s="6" t="s">
        <v>21</v>
      </c>
      <c r="B65">
        <f>'[1]Run 7'!$AB$11</f>
        <v>770694.76816063584</v>
      </c>
      <c r="C65">
        <f>'[2]Run 7'!$AB$11</f>
        <v>768514.2125994534</v>
      </c>
      <c r="D65">
        <f>'[3]Run 7'!$AB$11</f>
        <v>773575.08919756196</v>
      </c>
      <c r="E65">
        <f>'[4]Run 7'!$AB$11</f>
        <v>766609.2217603029</v>
      </c>
      <c r="F65">
        <f>'[5]Run 7'!$AB$11</f>
        <v>768056.9196382605</v>
      </c>
      <c r="G65">
        <f>'[6]Run 7'!$AB$11</f>
        <v>768494.44663765572</v>
      </c>
      <c r="H65">
        <f>'[7]Run 7'!$AB$11</f>
        <v>773660.08928505552</v>
      </c>
    </row>
    <row r="66" spans="1:8" x14ac:dyDescent="0.2">
      <c r="A66" s="6" t="s">
        <v>22</v>
      </c>
      <c r="B66">
        <f>'[1]Run 8'!$AB$11</f>
        <v>772193.15615815145</v>
      </c>
      <c r="C66">
        <f>'[2]Run 8'!$AB$11</f>
        <v>778190.61015833844</v>
      </c>
      <c r="D66">
        <f>'[3]Run 8'!$AB$11</f>
        <v>771967.43124653096</v>
      </c>
      <c r="E66">
        <f>'[4]Run 8'!$AB$11</f>
        <v>771949.55747933313</v>
      </c>
      <c r="F66">
        <f>'[5]Run 8'!$AB$11</f>
        <v>763444.38847088057</v>
      </c>
      <c r="G66">
        <f>'[6]Run 8'!$AB$11</f>
        <v>770329.05227098893</v>
      </c>
      <c r="H66">
        <f>'[7]Run 8'!$AB$11</f>
        <v>774184.87493890373</v>
      </c>
    </row>
    <row r="67" spans="1:8" x14ac:dyDescent="0.2">
      <c r="A67" s="6" t="s">
        <v>23</v>
      </c>
      <c r="B67">
        <f>'[1]Run 9'!$AB$11</f>
        <v>773699.86383530404</v>
      </c>
      <c r="C67">
        <f>'[2]Run 9'!$AB$11</f>
        <v>770345.85404118465</v>
      </c>
      <c r="D67">
        <f>'[3]Run 9'!$AB$11</f>
        <v>770253.16598757228</v>
      </c>
      <c r="E67">
        <f>'[4]Run 9'!$AB$11</f>
        <v>775756.22634105128</v>
      </c>
      <c r="F67">
        <f>'[5]Run 9'!$AB$11</f>
        <v>779392.95296813291</v>
      </c>
      <c r="G67">
        <f>'[6]Run 9'!$AB$11</f>
        <v>758552.48140935821</v>
      </c>
      <c r="H67">
        <f>'[7]Run 9'!$AB$11</f>
        <v>764316.77540152613</v>
      </c>
    </row>
    <row r="68" spans="1:8" x14ac:dyDescent="0.2">
      <c r="A68" s="6" t="s">
        <v>24</v>
      </c>
      <c r="B68">
        <f>'[1]Run 10'!$AB$11</f>
        <v>773455.80578466435</v>
      </c>
      <c r="C68">
        <f>'[2]Run 10'!$AB$11</f>
        <v>764175.2528767474</v>
      </c>
      <c r="D68">
        <f>'[3]Run 10'!$AB$11</f>
        <v>768750.2779075416</v>
      </c>
      <c r="E68">
        <f>'[4]Run 10'!$AB$11</f>
        <v>776637.53429614205</v>
      </c>
      <c r="F68">
        <f>'[5]Run 10'!$AB$11</f>
        <v>770259.28819310351</v>
      </c>
      <c r="G68">
        <f>'[6]Run 10'!$AB$11</f>
        <v>762829.31595605193</v>
      </c>
      <c r="H68">
        <f>'[7]Run 10'!$AB$11</f>
        <v>770607.86026463402</v>
      </c>
    </row>
    <row r="69" spans="1:8" x14ac:dyDescent="0.2">
      <c r="A69" s="6" t="s">
        <v>64</v>
      </c>
      <c r="B69">
        <f>'[1]Run 11'!$AB$11</f>
        <v>770923.05049712257</v>
      </c>
      <c r="C69">
        <f>'[2]Run 11'!$AB$11</f>
        <v>769055.32092211326</v>
      </c>
      <c r="D69">
        <f>'[3]Run 11'!$AB$11</f>
        <v>770198.25718169671</v>
      </c>
      <c r="E69">
        <f>'[4]Run 11'!$AB$11</f>
        <v>772142.32297354646</v>
      </c>
      <c r="F69">
        <f>'[5]Run 11'!$AB$11</f>
        <v>760756.62123796693</v>
      </c>
      <c r="G69">
        <f>'[6]Run 11'!$AB$11</f>
        <v>776375.6150726577</v>
      </c>
      <c r="H69">
        <f>'[7]Run 11'!$AB$11</f>
        <v>771547.56946648762</v>
      </c>
    </row>
    <row r="70" spans="1:8" x14ac:dyDescent="0.2">
      <c r="A70" s="6" t="s">
        <v>65</v>
      </c>
      <c r="B70">
        <f>'[1]Run 12'!$AB$11</f>
        <v>765576.03895717836</v>
      </c>
      <c r="C70">
        <f>'[2]Run 12'!$AB$11</f>
        <v>776092.14010607684</v>
      </c>
      <c r="D70">
        <f>'[3]Run 12'!$AB$11</f>
        <v>768386.22258983098</v>
      </c>
      <c r="E70">
        <f>'[4]Run 12'!$AB$11</f>
        <v>777959.80230872997</v>
      </c>
      <c r="F70">
        <f>'[5]Run 12'!$AB$11</f>
        <v>778779.43440178654</v>
      </c>
      <c r="G70">
        <f>'[6]Run 12'!$AB$11</f>
        <v>762017.8779521453</v>
      </c>
      <c r="H70">
        <f>'[7]Run 12'!$AB$11</f>
        <v>772332.2814127598</v>
      </c>
    </row>
    <row r="71" spans="1:8" x14ac:dyDescent="0.2">
      <c r="A71" s="6" t="s">
        <v>66</v>
      </c>
      <c r="B71">
        <f>'[1]Run 13'!$AB$11</f>
        <v>770712.45503529895</v>
      </c>
      <c r="C71">
        <f>'[2]Run 13'!$AB$11</f>
        <v>769544.7059531206</v>
      </c>
      <c r="D71">
        <f>'[3]Run 13'!$AB$11</f>
        <v>770230.0395096892</v>
      </c>
      <c r="E71">
        <f>'[4]Run 13'!$AB$11</f>
        <v>766853.98142210953</v>
      </c>
      <c r="F71">
        <f>'[5]Run 13'!$AB$11</f>
        <v>764903.730675283</v>
      </c>
      <c r="G71">
        <f>'[6]Run 13'!$AB$11</f>
        <v>758071.31995118572</v>
      </c>
      <c r="H71">
        <f>'[7]Run 13'!$AB$11</f>
        <v>770799.80717188644</v>
      </c>
    </row>
    <row r="72" spans="1:8" x14ac:dyDescent="0.2">
      <c r="A72" s="6" t="s">
        <v>67</v>
      </c>
      <c r="B72">
        <f>'[1]Run 14'!$AB$11</f>
        <v>775807.59695402347</v>
      </c>
      <c r="C72">
        <f>'[2]Run 14'!$AB$11</f>
        <v>770775.7680207137</v>
      </c>
      <c r="D72">
        <f>'[3]Run 14'!$AB$11</f>
        <v>769016.90192962706</v>
      </c>
      <c r="E72">
        <f>'[4]Run 14'!$AB$11</f>
        <v>772623.01109115186</v>
      </c>
      <c r="F72">
        <f>'[5]Run 14'!$AB$11</f>
        <v>771616.08333270834</v>
      </c>
      <c r="G72">
        <f>'[6]Run 14'!$AB$11</f>
        <v>766636.97206637333</v>
      </c>
      <c r="H72">
        <f>'[7]Run 14'!$AB$11</f>
        <v>772763.3745253057</v>
      </c>
    </row>
    <row r="73" spans="1:8" x14ac:dyDescent="0.2">
      <c r="A73" s="6" t="s">
        <v>68</v>
      </c>
      <c r="B73">
        <f>'[1]Run 15'!$AB$11</f>
        <v>767909.234524064</v>
      </c>
      <c r="C73">
        <f>'[2]Run 15'!$AB$11</f>
        <v>771700.24881410238</v>
      </c>
      <c r="D73">
        <f>'[3]Run 15'!$AB$11</f>
        <v>762762.37219290319</v>
      </c>
      <c r="E73">
        <f>'[4]Run 15'!$AB$11</f>
        <v>769132.70540749421</v>
      </c>
      <c r="F73">
        <f>'[5]Run 15'!$AB$11</f>
        <v>775031.98989173165</v>
      </c>
      <c r="G73">
        <f>'[6]Run 15'!$AB$11</f>
        <v>773244.4363714616</v>
      </c>
      <c r="H73">
        <f>'[7]Run 15'!$AB$11</f>
        <v>771214.99408443156</v>
      </c>
    </row>
    <row r="74" spans="1:8" x14ac:dyDescent="0.2">
      <c r="A74" s="6" t="s">
        <v>69</v>
      </c>
      <c r="B74">
        <f>'[1]Run 16'!$AB$11</f>
        <v>766485.86648566765</v>
      </c>
      <c r="C74">
        <f>'[2]Run 16'!$AB$11</f>
        <v>769752.47492102382</v>
      </c>
      <c r="D74">
        <f>'[3]Run 16'!$AB$11</f>
        <v>770434.36645951914</v>
      </c>
      <c r="E74">
        <f>'[4]Run 16'!$AB$11</f>
        <v>773605.50151420757</v>
      </c>
      <c r="F74">
        <f>'[5]Run 16'!$AB$11</f>
        <v>766263.04640711588</v>
      </c>
      <c r="G74">
        <f>'[6]Run 16'!$AB$11</f>
        <v>772556.72473546281</v>
      </c>
      <c r="H74">
        <f>'[7]Run 16'!$AB$11</f>
        <v>768341.84989328822</v>
      </c>
    </row>
    <row r="75" spans="1:8" x14ac:dyDescent="0.2">
      <c r="A75" s="6" t="s">
        <v>70</v>
      </c>
      <c r="B75">
        <f>'[1]Run 17'!$AB$11</f>
        <v>773787.87853061443</v>
      </c>
      <c r="C75">
        <f>'[2]Run 17'!$AB$11</f>
        <v>782175.79248407832</v>
      </c>
      <c r="D75">
        <f>'[3]Run 17'!$AB$11</f>
        <v>773255.10448534996</v>
      </c>
      <c r="E75">
        <f>'[4]Run 17'!$AB$11</f>
        <v>775345.87843554246</v>
      </c>
      <c r="F75">
        <f>'[5]Run 17'!$AB$11</f>
        <v>770308.16889285157</v>
      </c>
      <c r="G75">
        <f>'[6]Run 17'!$AB$11</f>
        <v>770166.02823437215</v>
      </c>
      <c r="H75">
        <f>'[7]Run 17'!$AB$11</f>
        <v>772935.73773912096</v>
      </c>
    </row>
    <row r="76" spans="1:8" x14ac:dyDescent="0.2">
      <c r="A76" s="6" t="s">
        <v>71</v>
      </c>
      <c r="B76">
        <f>'[1]Run 18'!$AB$11</f>
        <v>772832.93751820398</v>
      </c>
      <c r="C76">
        <f>'[2]Run 18'!$AB$11</f>
        <v>772537.22162216157</v>
      </c>
      <c r="D76">
        <f>'[3]Run 18'!$AB$11</f>
        <v>777823.77559628466</v>
      </c>
      <c r="E76">
        <f>'[4]Run 18'!$AB$11</f>
        <v>768909.53275359073</v>
      </c>
      <c r="F76">
        <f>'[5]Run 18'!$AB$11</f>
        <v>775854.09749470185</v>
      </c>
      <c r="G76">
        <f>'[6]Run 18'!$AB$11</f>
        <v>773410.46670812485</v>
      </c>
      <c r="H76">
        <f>'[7]Run 18'!$AB$11</f>
        <v>778205.81581388519</v>
      </c>
    </row>
    <row r="77" spans="1:8" x14ac:dyDescent="0.2">
      <c r="A77" s="6" t="s">
        <v>72</v>
      </c>
      <c r="B77">
        <f>'[1]Run 19'!$AB$11</f>
        <v>773011.54135755973</v>
      </c>
      <c r="C77">
        <f>'[2]Run 19'!$AB$11</f>
        <v>768501.70189689531</v>
      </c>
      <c r="D77">
        <f>'[3]Run 19'!$AB$11</f>
        <v>767702.34040036588</v>
      </c>
      <c r="E77">
        <f>'[4]Run 19'!$AB$11</f>
        <v>776804.29835520301</v>
      </c>
      <c r="F77">
        <f>'[5]Run 19'!$AB$11</f>
        <v>771335.12195575517</v>
      </c>
      <c r="G77">
        <f>'[6]Run 19'!$AB$11</f>
        <v>772124.75786334625</v>
      </c>
      <c r="H77">
        <f>'[7]Run 19'!$AB$11</f>
        <v>770729.93221420795</v>
      </c>
    </row>
    <row r="78" spans="1:8" x14ac:dyDescent="0.2">
      <c r="A78" s="7" t="s">
        <v>73</v>
      </c>
      <c r="B78" s="8">
        <f>'[1]Run 20'!$AB$11</f>
        <v>766520.01315605186</v>
      </c>
      <c r="C78" s="8">
        <f>'[2]Run 20'!$AB$11</f>
        <v>772260.84158211446</v>
      </c>
      <c r="D78" s="8">
        <f>'[3]Run 20'!$AB$11</f>
        <v>776070.9895714887</v>
      </c>
      <c r="E78" s="8">
        <f>'[4]Run 20'!$AB$11</f>
        <v>773691.41314754903</v>
      </c>
      <c r="F78" s="8">
        <f>'[5]Run 20'!$AB$11</f>
        <v>776866.76533558709</v>
      </c>
      <c r="G78" s="8">
        <f>'[6]Run 20'!$AB$11</f>
        <v>770349.64081693906</v>
      </c>
      <c r="H78" s="8">
        <f>'[7]Run 20'!$AB$11</f>
        <v>777675.94633013767</v>
      </c>
    </row>
    <row r="79" spans="1:8" x14ac:dyDescent="0.2">
      <c r="A79" s="3" t="s">
        <v>31</v>
      </c>
      <c r="B79" s="1">
        <f t="shared" ref="B79:H79" si="2">SUM(B59:B78)/20</f>
        <v>772340.3458959267</v>
      </c>
      <c r="C79" s="1">
        <f t="shared" si="2"/>
        <v>772068.16679427796</v>
      </c>
      <c r="D79" s="1">
        <f t="shared" si="2"/>
        <v>770357.262204631</v>
      </c>
      <c r="E79" s="1">
        <f t="shared" si="2"/>
        <v>771848.9779380979</v>
      </c>
      <c r="F79" s="1">
        <f t="shared" si="2"/>
        <v>770478.5544905701</v>
      </c>
      <c r="G79" s="1">
        <f t="shared" si="2"/>
        <v>769102.8514113042</v>
      </c>
      <c r="H79" s="1">
        <f t="shared" si="2"/>
        <v>772914.33938602847</v>
      </c>
    </row>
    <row r="80" spans="1:8" x14ac:dyDescent="0.2">
      <c r="A80" s="15" t="s">
        <v>61</v>
      </c>
      <c r="B80" s="16">
        <v>0</v>
      </c>
      <c r="C80" s="17">
        <f>C79/B79-100%</f>
        <v>-3.5240823957349843E-4</v>
      </c>
      <c r="D80" s="17">
        <f>D79/B79-100%</f>
        <v>-2.5676292865359773E-3</v>
      </c>
      <c r="E80" s="17">
        <f>E79/B79-100%</f>
        <v>-6.3620651237483727E-4</v>
      </c>
      <c r="F80" s="17">
        <f>F79/B79-100%</f>
        <v>-2.4105841618268231E-3</v>
      </c>
      <c r="G80" s="17">
        <f>G79/B79-100%</f>
        <v>-4.1917976988071759E-3</v>
      </c>
      <c r="H80" s="17">
        <f>H79/B79-100%</f>
        <v>7.4318724012267801E-4</v>
      </c>
    </row>
    <row r="81" spans="1:8" x14ac:dyDescent="0.2">
      <c r="A81" s="3" t="s">
        <v>28</v>
      </c>
      <c r="C81">
        <f>_xlfn.T.TEST(B59:B78,C59:C78, 2, 1)</f>
        <v>0.83986340258029679</v>
      </c>
      <c r="D81">
        <f>_xlfn.T.TEST(B59:B78,D59:D78,2,1)</f>
        <v>0.10961450438501323</v>
      </c>
      <c r="E81">
        <f>_xlfn.T.TEST(B59:B78,E59:E78, 2, 1)</f>
        <v>0.76223119742995515</v>
      </c>
      <c r="F81">
        <f>_xlfn.T.TEST(B59:B78,F59:F78, 2, 1)</f>
        <v>0.25991372858469158</v>
      </c>
      <c r="G81" s="24">
        <f>_xlfn.T.TEST(B59:B78,G59:G78, 2, 1)</f>
        <v>3.4882146837878263E-2</v>
      </c>
      <c r="H81">
        <f>_xlfn.T.TEST(B59:B78,H59:H78, 2, 1)</f>
        <v>0.58817831948861632</v>
      </c>
    </row>
    <row r="82" spans="1:8" x14ac:dyDescent="0.2">
      <c r="A82" t="s">
        <v>62</v>
      </c>
      <c r="B82">
        <f>B79/5330%</f>
        <v>14490.438009304442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DB8A-1524-3244-8FC2-8F2D8C17C45C}">
  <dimension ref="A1:G40"/>
  <sheetViews>
    <sheetView tabSelected="1" topLeftCell="A2" zoomScale="108" zoomScaleNormal="75" workbookViewId="0">
      <selection activeCell="B2" sqref="B2"/>
    </sheetView>
  </sheetViews>
  <sheetFormatPr baseColWidth="10" defaultRowHeight="15" x14ac:dyDescent="0.2"/>
  <cols>
    <col min="1" max="1" width="15.6640625" style="1" bestFit="1" customWidth="1"/>
    <col min="2" max="2" width="22" style="1" bestFit="1" customWidth="1"/>
    <col min="3" max="3" width="23.6640625" style="1" bestFit="1" customWidth="1"/>
    <col min="4" max="12" width="10.83203125" style="1"/>
    <col min="13" max="13" width="10.83203125" style="1" customWidth="1"/>
    <col min="14" max="16384" width="10.83203125" style="1"/>
  </cols>
  <sheetData>
    <row r="1" spans="1:7" ht="16" x14ac:dyDescent="0.2">
      <c r="A1" s="3"/>
      <c r="B1" s="3" t="s">
        <v>2</v>
      </c>
      <c r="C1" s="3" t="s">
        <v>1</v>
      </c>
      <c r="D1" s="6" t="s">
        <v>29</v>
      </c>
      <c r="E1" s="6" t="s">
        <v>28</v>
      </c>
    </row>
    <row r="2" spans="1:7" ht="16" x14ac:dyDescent="0.2">
      <c r="A2" s="3" t="s">
        <v>14</v>
      </c>
      <c r="B2" s="1">
        <f>772340.345895927*10000</f>
        <v>7723403458.9592705</v>
      </c>
      <c r="C2" s="1">
        <f>130224.796100295*10000</f>
        <v>1302247961.00295</v>
      </c>
      <c r="D2" s="4">
        <v>0</v>
      </c>
      <c r="E2"/>
    </row>
    <row r="3" spans="1:7" x14ac:dyDescent="0.2">
      <c r="A3" s="3" t="s">
        <v>13</v>
      </c>
      <c r="B3" s="1">
        <f>772068.166794278*10000</f>
        <v>7720681667.9427795</v>
      </c>
      <c r="C3" s="1">
        <f>130208.53221286*10000</f>
        <v>1302085322.1285999</v>
      </c>
      <c r="D3" s="4">
        <v>-3.195813528157343E-4</v>
      </c>
      <c r="E3" s="1">
        <v>0.85320451516258056</v>
      </c>
    </row>
    <row r="4" spans="1:7" x14ac:dyDescent="0.2">
      <c r="A4" s="3" t="s">
        <v>12</v>
      </c>
      <c r="B4" s="1">
        <f>770357.262204631*10000</f>
        <v>7703572622.0463104</v>
      </c>
      <c r="C4" s="1">
        <f>129971.385462148*10000</f>
        <v>1299713854.62148</v>
      </c>
      <c r="D4" s="4">
        <v>-2.4779312044954649E-3</v>
      </c>
      <c r="E4" s="1">
        <v>0.12070872309735434</v>
      </c>
    </row>
    <row r="5" spans="1:7" x14ac:dyDescent="0.2">
      <c r="A5" s="3" t="s">
        <v>11</v>
      </c>
      <c r="B5" s="1">
        <f>771848.977938098*10000</f>
        <v>7718489779.3809805</v>
      </c>
      <c r="C5" s="1">
        <f>130218.950758773*10000</f>
        <v>1302189507.5877299</v>
      </c>
      <c r="D5" s="4">
        <v>-5.5088910064737817E-4</v>
      </c>
      <c r="E5" s="1">
        <v>0.7925922560988069</v>
      </c>
    </row>
    <row r="6" spans="1:7" x14ac:dyDescent="0.2">
      <c r="A6" s="3" t="s">
        <v>10</v>
      </c>
      <c r="B6" s="1">
        <f>770478.55449057*10000</f>
        <v>7704785544.9056997</v>
      </c>
      <c r="C6" s="1">
        <f>129987.228044232*10000</f>
        <v>1299872280.4423201</v>
      </c>
      <c r="D6" s="4">
        <v>-2.3259921791087823E-3</v>
      </c>
      <c r="E6" s="1">
        <v>0.28041381528234283</v>
      </c>
    </row>
    <row r="7" spans="1:7" x14ac:dyDescent="0.2">
      <c r="A7" s="3" t="s">
        <v>9</v>
      </c>
      <c r="B7" s="1">
        <f>769102.851411304*10000</f>
        <v>7691028514.11304</v>
      </c>
      <c r="C7" s="1">
        <f>129760.177918475*10000</f>
        <v>1297601779.1847501</v>
      </c>
      <c r="D7" s="4">
        <v>-4.1017678327950335E-3</v>
      </c>
      <c r="E7" s="30">
        <v>3.8448328639583196E-2</v>
      </c>
      <c r="F7" s="1" t="s">
        <v>75</v>
      </c>
    </row>
    <row r="8" spans="1:7" x14ac:dyDescent="0.2">
      <c r="A8" s="3" t="s">
        <v>8</v>
      </c>
      <c r="B8" s="1">
        <f>772914.339386028*10000</f>
        <v>7729143393.86028</v>
      </c>
      <c r="C8" s="1">
        <f>130388.253048864*10000</f>
        <v>1303882530.4886401</v>
      </c>
      <c r="D8" s="4">
        <v>8.170606246102885E-4</v>
      </c>
      <c r="E8" s="1">
        <v>0.55036009587591606</v>
      </c>
    </row>
    <row r="12" spans="1:7" x14ac:dyDescent="0.2">
      <c r="G12" s="4"/>
    </row>
    <row r="33" spans="1:4" x14ac:dyDescent="0.2">
      <c r="A33" s="3"/>
      <c r="B33" s="3"/>
      <c r="C33" s="3"/>
      <c r="D33" s="3"/>
    </row>
    <row r="34" spans="1:4" x14ac:dyDescent="0.2">
      <c r="A34" s="3"/>
      <c r="B34" s="2"/>
      <c r="C34" s="5"/>
    </row>
    <row r="35" spans="1:4" x14ac:dyDescent="0.2">
      <c r="A35" s="3"/>
      <c r="C35" s="4"/>
    </row>
    <row r="36" spans="1:4" x14ac:dyDescent="0.2">
      <c r="A36" s="3"/>
      <c r="C36" s="4"/>
    </row>
    <row r="37" spans="1:4" x14ac:dyDescent="0.2">
      <c r="A37" s="3"/>
      <c r="C37" s="4"/>
    </row>
    <row r="38" spans="1:4" x14ac:dyDescent="0.2">
      <c r="A38" s="3"/>
      <c r="C38" s="4"/>
    </row>
    <row r="39" spans="1:4" x14ac:dyDescent="0.2">
      <c r="A39" s="3"/>
      <c r="C39" s="4"/>
    </row>
    <row r="40" spans="1:4" x14ac:dyDescent="0.2">
      <c r="A40" s="3"/>
      <c r="C40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35D5-CE3C-B44D-9AF0-3EA4A8C86978}">
  <dimension ref="A1:AA58"/>
  <sheetViews>
    <sheetView topLeftCell="A41" zoomScale="68" workbookViewId="0">
      <selection activeCell="H35" sqref="H35"/>
    </sheetView>
  </sheetViews>
  <sheetFormatPr baseColWidth="10" defaultRowHeight="16" x14ac:dyDescent="0.2"/>
  <cols>
    <col min="2" max="6" width="11" bestFit="1" customWidth="1"/>
    <col min="7" max="7" width="13.5" bestFit="1" customWidth="1"/>
    <col min="8" max="8" width="12.33203125" bestFit="1" customWidth="1"/>
    <col min="12" max="14" width="11" bestFit="1" customWidth="1"/>
    <col min="15" max="15" width="12.33203125" bestFit="1" customWidth="1"/>
    <col min="16" max="17" width="13.5" bestFit="1" customWidth="1"/>
    <col min="18" max="18" width="11" bestFit="1" customWidth="1"/>
    <col min="21" max="24" width="11" bestFit="1" customWidth="1"/>
    <col min="25" max="25" width="13.1640625" customWidth="1"/>
    <col min="26" max="26" width="12.1640625" bestFit="1" customWidth="1"/>
    <col min="27" max="27" width="11" bestFit="1" customWidth="1"/>
  </cols>
  <sheetData>
    <row r="1" spans="1:27" x14ac:dyDescent="0.2">
      <c r="A1" s="6" t="s">
        <v>47</v>
      </c>
    </row>
    <row r="2" spans="1:27" x14ac:dyDescent="0.2">
      <c r="A2" t="s">
        <v>55</v>
      </c>
    </row>
    <row r="3" spans="1:27" x14ac:dyDescent="0.2">
      <c r="A3" s="6" t="s">
        <v>32</v>
      </c>
      <c r="K3" s="6" t="s">
        <v>35</v>
      </c>
      <c r="T3" s="6" t="s">
        <v>36</v>
      </c>
    </row>
    <row r="4" spans="1:27" x14ac:dyDescent="0.2">
      <c r="A4" s="6"/>
    </row>
    <row r="5" spans="1:27" x14ac:dyDescent="0.2">
      <c r="A5" s="6" t="s">
        <v>33</v>
      </c>
      <c r="K5" s="6" t="s">
        <v>33</v>
      </c>
      <c r="T5" s="6" t="s">
        <v>33</v>
      </c>
    </row>
    <row r="6" spans="1:27" x14ac:dyDescent="0.2">
      <c r="A6" s="9"/>
      <c r="B6" s="9" t="s">
        <v>7</v>
      </c>
      <c r="C6" s="9" t="s">
        <v>13</v>
      </c>
      <c r="D6" s="9" t="s">
        <v>12</v>
      </c>
      <c r="E6" s="9" t="s">
        <v>11</v>
      </c>
      <c r="F6" s="9" t="s">
        <v>10</v>
      </c>
      <c r="G6" s="9" t="s">
        <v>9</v>
      </c>
      <c r="H6" s="9" t="s">
        <v>8</v>
      </c>
      <c r="K6" s="9"/>
      <c r="L6" s="9" t="s">
        <v>7</v>
      </c>
      <c r="M6" s="9" t="s">
        <v>13</v>
      </c>
      <c r="N6" s="9" t="s">
        <v>12</v>
      </c>
      <c r="O6" s="9" t="s">
        <v>11</v>
      </c>
      <c r="P6" s="9" t="s">
        <v>10</v>
      </c>
      <c r="Q6" s="9" t="s">
        <v>9</v>
      </c>
      <c r="R6" s="9" t="s">
        <v>8</v>
      </c>
      <c r="T6" s="9"/>
      <c r="U6" s="9" t="s">
        <v>7</v>
      </c>
      <c r="V6" s="9" t="s">
        <v>13</v>
      </c>
      <c r="W6" s="9" t="s">
        <v>12</v>
      </c>
      <c r="X6" s="9" t="s">
        <v>11</v>
      </c>
      <c r="Y6" s="9" t="s">
        <v>10</v>
      </c>
      <c r="Z6" s="9" t="s">
        <v>9</v>
      </c>
      <c r="AA6" s="9" t="s">
        <v>8</v>
      </c>
    </row>
    <row r="7" spans="1:27" x14ac:dyDescent="0.2">
      <c r="A7" s="9" t="s">
        <v>15</v>
      </c>
      <c r="B7" s="10">
        <f>'[1]Run 1'!$AA$16</f>
        <v>7</v>
      </c>
      <c r="C7" s="10">
        <f>'[2]Run 1'!$AA$16</f>
        <v>16</v>
      </c>
      <c r="D7" s="10">
        <f>'[3]Run 1'!$AA$16</f>
        <v>11</v>
      </c>
      <c r="E7" s="10">
        <f>'[4]Run 1'!$AA$16</f>
        <v>23</v>
      </c>
      <c r="F7" s="10">
        <f>'[5]Run 1'!$AA$16</f>
        <v>28</v>
      </c>
      <c r="G7" s="10">
        <f>'[6]Run 1'!$AA$16</f>
        <v>27</v>
      </c>
      <c r="H7" s="10">
        <f>'[7]Run 1'!$AA$16</f>
        <v>30</v>
      </c>
      <c r="K7" s="9" t="s">
        <v>15</v>
      </c>
      <c r="L7" s="10">
        <f>'[1]Run 1'!$AA$17</f>
        <v>312</v>
      </c>
      <c r="M7" s="10">
        <f>'[2]Run 1'!$AA$17</f>
        <v>334</v>
      </c>
      <c r="N7" s="10">
        <f>'[3]Run 1'!$AA$17</f>
        <v>349</v>
      </c>
      <c r="O7" s="10">
        <f>'[4]Run 1'!$AA$17</f>
        <v>462</v>
      </c>
      <c r="P7" s="10">
        <f>'[5]Run 1'!$AA$17</f>
        <v>551</v>
      </c>
      <c r="Q7" s="10">
        <f>'[6]Run 1'!$AA$17</f>
        <v>409</v>
      </c>
      <c r="R7" s="10">
        <f>'[7]Run 1'!$AA$17</f>
        <v>453</v>
      </c>
      <c r="T7" s="9" t="s">
        <v>15</v>
      </c>
      <c r="U7" s="10">
        <f>'[1]Run 1'!$AA$18</f>
        <v>532</v>
      </c>
      <c r="V7" s="10">
        <f>'[2]Run 1'!$AA$18</f>
        <v>562</v>
      </c>
      <c r="W7" s="10">
        <f>'[3]Run 1'!$AA$18</f>
        <v>574</v>
      </c>
      <c r="X7" s="10">
        <f>'[4]Run 1'!$AA$18</f>
        <v>662</v>
      </c>
      <c r="Y7" s="10">
        <f>'[5]Run 1'!$AA$18</f>
        <v>666</v>
      </c>
      <c r="Z7" s="10">
        <f>'[6]Run 1'!$AA$18</f>
        <v>598</v>
      </c>
      <c r="AA7" s="10">
        <f>'[7]Run 1'!$AA$18</f>
        <v>630</v>
      </c>
    </row>
    <row r="8" spans="1:27" x14ac:dyDescent="0.2">
      <c r="A8" s="9" t="s">
        <v>16</v>
      </c>
      <c r="B8" s="10">
        <f>'[1]Run 2'!$AA$16</f>
        <v>13</v>
      </c>
      <c r="C8" s="10">
        <f>'[2]Run 2'!$AA$16</f>
        <v>11</v>
      </c>
      <c r="D8" s="10">
        <f>'[3]Run 2'!$AA$16</f>
        <v>7</v>
      </c>
      <c r="E8" s="10">
        <f>'[4]Run 2'!$AA$16</f>
        <v>18</v>
      </c>
      <c r="F8" s="10">
        <f>'[5]Run 2'!$AA$16</f>
        <v>38</v>
      </c>
      <c r="G8" s="10">
        <f>'[6]Run 2'!$AA$16</f>
        <v>26</v>
      </c>
      <c r="H8" s="10">
        <f>'[7]Run 2'!$AA$16</f>
        <v>38</v>
      </c>
      <c r="K8" s="9" t="s">
        <v>16</v>
      </c>
      <c r="L8" s="10">
        <f>'[1]Run 2'!$AA$17</f>
        <v>310</v>
      </c>
      <c r="M8" s="10">
        <f>'[2]Run 2'!$AA$17</f>
        <v>362</v>
      </c>
      <c r="N8" s="10">
        <f>'[3]Run 2'!$AA$17</f>
        <v>349</v>
      </c>
      <c r="O8" s="10">
        <f>'[4]Run 2'!$AA$17</f>
        <v>469</v>
      </c>
      <c r="P8" s="10">
        <f>'[5]Run 2'!$AA$17</f>
        <v>519</v>
      </c>
      <c r="Q8" s="10">
        <f>'[6]Run 2'!$AA$17</f>
        <v>367</v>
      </c>
      <c r="R8" s="10">
        <f>'[7]Run 2'!$AA$17</f>
        <v>414</v>
      </c>
      <c r="T8" s="9" t="s">
        <v>16</v>
      </c>
      <c r="U8" s="10">
        <f>'[1]Run 2'!$AA$18</f>
        <v>497</v>
      </c>
      <c r="V8" s="10">
        <f>'[2]Run 2'!$AA$18</f>
        <v>550</v>
      </c>
      <c r="W8" s="10">
        <f>'[3]Run 2'!$AA$18</f>
        <v>570</v>
      </c>
      <c r="X8" s="10">
        <f>'[4]Run 2'!$AA$18</f>
        <v>627</v>
      </c>
      <c r="Y8" s="10">
        <f>'[5]Run 2'!$AA$18</f>
        <v>660</v>
      </c>
      <c r="Z8" s="10">
        <f>'[6]Run 2'!$AA$18</f>
        <v>604</v>
      </c>
      <c r="AA8" s="10">
        <f>'[7]Run 2'!$AA$18</f>
        <v>586</v>
      </c>
    </row>
    <row r="9" spans="1:27" x14ac:dyDescent="0.2">
      <c r="A9" s="9" t="s">
        <v>17</v>
      </c>
      <c r="B9" s="10">
        <f>'[1]Run 3'!$AA$16</f>
        <v>9</v>
      </c>
      <c r="C9" s="10">
        <f>'[2]Run 3'!$AA$16</f>
        <v>8</v>
      </c>
      <c r="D9" s="10">
        <f>'[3]Run 3'!$AA$16</f>
        <v>10</v>
      </c>
      <c r="E9" s="10">
        <f>'[4]Run 3'!$AA$16</f>
        <v>16</v>
      </c>
      <c r="F9" s="10">
        <f>'[5]Run 3'!$AA$16</f>
        <v>20</v>
      </c>
      <c r="G9" s="10">
        <f>'[6]Run 3'!$AA$16</f>
        <v>19</v>
      </c>
      <c r="H9" s="10">
        <f>'[7]Run 3'!$AA$16</f>
        <v>35</v>
      </c>
      <c r="K9" s="9" t="s">
        <v>17</v>
      </c>
      <c r="L9" s="10">
        <f>'[1]Run 3'!$AA$17</f>
        <v>275</v>
      </c>
      <c r="M9" s="10">
        <f>'[2]Run 3'!$AA$17</f>
        <v>333</v>
      </c>
      <c r="N9" s="10">
        <f>'[3]Run 3'!$AA$17</f>
        <v>364</v>
      </c>
      <c r="O9" s="10">
        <f>'[4]Run 3'!$AA$17</f>
        <v>467</v>
      </c>
      <c r="P9" s="10">
        <f>'[5]Run 3'!$AA$17</f>
        <v>510</v>
      </c>
      <c r="Q9" s="10">
        <f>'[6]Run 3'!$AA$17</f>
        <v>429</v>
      </c>
      <c r="R9" s="10">
        <f>'[7]Run 3'!$AA$17</f>
        <v>433</v>
      </c>
      <c r="T9" s="9" t="s">
        <v>17</v>
      </c>
      <c r="U9" s="10">
        <f>'[1]Run 3'!$AA$18</f>
        <v>523</v>
      </c>
      <c r="V9" s="10">
        <f>'[2]Run 3'!$AA$18</f>
        <v>585</v>
      </c>
      <c r="W9" s="10">
        <f>'[3]Run 3'!$AA$18</f>
        <v>563</v>
      </c>
      <c r="X9" s="10">
        <f>'[4]Run 3'!$AA$18</f>
        <v>653</v>
      </c>
      <c r="Y9" s="10">
        <f>'[5]Run 3'!$AA$18</f>
        <v>714</v>
      </c>
      <c r="Z9" s="10">
        <f>'[6]Run 3'!$AA$18</f>
        <v>590</v>
      </c>
      <c r="AA9" s="10">
        <f>'[7]Run 3'!$AA$18</f>
        <v>612</v>
      </c>
    </row>
    <row r="10" spans="1:27" x14ac:dyDescent="0.2">
      <c r="A10" s="9" t="s">
        <v>18</v>
      </c>
      <c r="B10" s="10">
        <f>'[1]Run 4'!$AA$16</f>
        <v>10</v>
      </c>
      <c r="C10" s="10">
        <f>'[2]Run 4'!$AA$16</f>
        <v>19</v>
      </c>
      <c r="D10" s="10">
        <f>'[3]Run 4'!$AA$16</f>
        <v>10</v>
      </c>
      <c r="E10" s="10">
        <f>'[4]Run 4'!$AA$16</f>
        <v>21</v>
      </c>
      <c r="F10" s="10">
        <f>'[5]Run 4'!$AA$16</f>
        <v>25</v>
      </c>
      <c r="G10" s="10">
        <f>'[6]Run 4'!$AA$16</f>
        <v>22</v>
      </c>
      <c r="H10" s="10">
        <f>'[7]Run 4'!$AA$16</f>
        <v>30</v>
      </c>
      <c r="K10" s="9" t="s">
        <v>18</v>
      </c>
      <c r="L10" s="10">
        <f>'[1]Run 4'!$AA$17</f>
        <v>271</v>
      </c>
      <c r="M10" s="10">
        <f>'[2]Run 4'!$AA$17</f>
        <v>349</v>
      </c>
      <c r="N10" s="10">
        <f>'[3]Run 4'!$AA$17</f>
        <v>354</v>
      </c>
      <c r="O10" s="10">
        <f>'[4]Run 4'!$AA$17</f>
        <v>455</v>
      </c>
      <c r="P10" s="10">
        <f>'[5]Run 4'!$AA$17</f>
        <v>462</v>
      </c>
      <c r="Q10" s="10">
        <f>'[6]Run 4'!$AA$17</f>
        <v>395</v>
      </c>
      <c r="R10" s="10">
        <f>'[7]Run 4'!$AA$17</f>
        <v>436</v>
      </c>
      <c r="T10" s="9" t="s">
        <v>18</v>
      </c>
      <c r="U10" s="10">
        <f>'[1]Run 4'!$AA$18</f>
        <v>548</v>
      </c>
      <c r="V10" s="10">
        <f>'[2]Run 4'!$AA$18</f>
        <v>546</v>
      </c>
      <c r="W10" s="10">
        <f>'[3]Run 4'!$AA$18</f>
        <v>589</v>
      </c>
      <c r="X10" s="10">
        <f>'[4]Run 4'!$AA$18</f>
        <v>614</v>
      </c>
      <c r="Y10" s="10">
        <f>'[5]Run 4'!$AA$18</f>
        <v>727</v>
      </c>
      <c r="Z10" s="10">
        <f>'[6]Run 4'!$AA$18</f>
        <v>631</v>
      </c>
      <c r="AA10" s="10">
        <f>'[7]Run 4'!$AA$18</f>
        <v>616</v>
      </c>
    </row>
    <row r="11" spans="1:27" x14ac:dyDescent="0.2">
      <c r="A11" s="9" t="s">
        <v>19</v>
      </c>
      <c r="B11" s="10">
        <f>'[1]Run 5'!$AA$16</f>
        <v>12</v>
      </c>
      <c r="C11" s="10">
        <f>'[2]Run 5'!$AA$16</f>
        <v>13</v>
      </c>
      <c r="D11" s="10">
        <f>'[3]Run 5'!$AA$16</f>
        <v>14</v>
      </c>
      <c r="E11" s="10">
        <f>'[4]Run 5'!$AA$16</f>
        <v>10</v>
      </c>
      <c r="F11" s="10">
        <f>'[5]Run 5'!$AA$16</f>
        <v>31</v>
      </c>
      <c r="G11" s="10">
        <f>'[6]Run 5'!$AA$16</f>
        <v>24</v>
      </c>
      <c r="H11" s="10">
        <f>'[7]Run 5'!$AA$16</f>
        <v>37</v>
      </c>
      <c r="K11" s="9" t="s">
        <v>19</v>
      </c>
      <c r="L11" s="10">
        <f>'[1]Run 5'!$AA$17</f>
        <v>308</v>
      </c>
      <c r="M11" s="10">
        <f>'[2]Run 5'!$AA$17</f>
        <v>333</v>
      </c>
      <c r="N11" s="10">
        <f>'[3]Run 5'!$AA$17</f>
        <v>344</v>
      </c>
      <c r="O11" s="10">
        <f>'[4]Run 5'!$AA$17</f>
        <v>435</v>
      </c>
      <c r="P11" s="10">
        <f>'[5]Run 5'!$AA$17</f>
        <v>494</v>
      </c>
      <c r="Q11" s="10">
        <f>'[6]Run 5'!$AA$17</f>
        <v>433</v>
      </c>
      <c r="R11" s="10">
        <f>'[7]Run 5'!$AA$17</f>
        <v>431</v>
      </c>
      <c r="T11" s="9" t="s">
        <v>19</v>
      </c>
      <c r="U11" s="10">
        <f>'[1]Run 5'!$AA$18</f>
        <v>505</v>
      </c>
      <c r="V11" s="10">
        <f>'[2]Run 5'!$AA$18</f>
        <v>565</v>
      </c>
      <c r="W11" s="10">
        <f>'[3]Run 5'!$AA$18</f>
        <v>560</v>
      </c>
      <c r="X11" s="10">
        <f>'[4]Run 5'!$AA$18</f>
        <v>637</v>
      </c>
      <c r="Y11" s="10">
        <f>'[5]Run 5'!$AA$18</f>
        <v>678</v>
      </c>
      <c r="Z11" s="10">
        <f>'[6]Run 5'!$AA$18</f>
        <v>556</v>
      </c>
      <c r="AA11" s="10">
        <f>'[7]Run 5'!$AA$18</f>
        <v>621</v>
      </c>
    </row>
    <row r="12" spans="1:27" x14ac:dyDescent="0.2">
      <c r="A12" s="9" t="s">
        <v>20</v>
      </c>
      <c r="B12" s="10">
        <f>'[1]Run 6'!$AA$16</f>
        <v>6</v>
      </c>
      <c r="C12" s="10">
        <f>'[2]Run 6'!$AA$16</f>
        <v>13</v>
      </c>
      <c r="D12" s="10">
        <f>'[3]Run 6'!$AA$16</f>
        <v>13</v>
      </c>
      <c r="E12" s="10">
        <f>'[4]Run 6'!$AA$16</f>
        <v>22</v>
      </c>
      <c r="F12" s="10">
        <f>'[5]Run 6'!$AA$16</f>
        <v>26</v>
      </c>
      <c r="G12" s="10">
        <f>'[6]Run 6'!$AA$16</f>
        <v>23</v>
      </c>
      <c r="H12" s="10">
        <f>'[7]Run 6'!$AA$16</f>
        <v>24</v>
      </c>
      <c r="K12" s="9" t="s">
        <v>20</v>
      </c>
      <c r="L12" s="10">
        <f>'[1]Run 6'!$AA$17</f>
        <v>314</v>
      </c>
      <c r="M12" s="10">
        <f>'[2]Run 6'!$AA$17</f>
        <v>361</v>
      </c>
      <c r="N12" s="10">
        <f>'[3]Run 6'!$AA$17</f>
        <v>339</v>
      </c>
      <c r="O12" s="10">
        <f>'[4]Run 6'!$AA$17</f>
        <v>406</v>
      </c>
      <c r="P12" s="10">
        <f>'[5]Run 6'!$AA$17</f>
        <v>509</v>
      </c>
      <c r="Q12" s="10">
        <f>'[6]Run 6'!$AA$17</f>
        <v>404</v>
      </c>
      <c r="R12" s="10">
        <f>'[7]Run 6'!$AA$17</f>
        <v>454</v>
      </c>
      <c r="T12" s="9" t="s">
        <v>20</v>
      </c>
      <c r="U12" s="10">
        <f>'[1]Run 6'!$AA$18</f>
        <v>504</v>
      </c>
      <c r="V12" s="10">
        <f>'[2]Run 6'!$AA$18</f>
        <v>539</v>
      </c>
      <c r="W12" s="10">
        <f>'[3]Run 6'!$AA$18</f>
        <v>585</v>
      </c>
      <c r="X12" s="10">
        <f>'[4]Run 6'!$AA$18</f>
        <v>647</v>
      </c>
      <c r="Y12" s="10">
        <f>'[5]Run 6'!$AA$18</f>
        <v>694</v>
      </c>
      <c r="Z12" s="10">
        <f>'[6]Run 6'!$AA$18</f>
        <v>599</v>
      </c>
      <c r="AA12" s="10">
        <f>'[7]Run 6'!$AA$18</f>
        <v>606</v>
      </c>
    </row>
    <row r="13" spans="1:27" x14ac:dyDescent="0.2">
      <c r="A13" s="9" t="s">
        <v>21</v>
      </c>
      <c r="B13" s="10">
        <f>'[1]Run 7'!$AA$16</f>
        <v>8</v>
      </c>
      <c r="C13" s="10">
        <f>'[2]Run 7'!$AA$16</f>
        <v>17</v>
      </c>
      <c r="D13" s="10">
        <f>'[3]Run 7'!$AA$16</f>
        <v>14</v>
      </c>
      <c r="E13" s="10">
        <f>'[4]Run 7'!$AA$16</f>
        <v>22</v>
      </c>
      <c r="F13" s="10">
        <f>'[5]Run 7'!$AA$16</f>
        <v>28</v>
      </c>
      <c r="G13" s="10">
        <f>'[6]Run 7'!$AA$16</f>
        <v>22</v>
      </c>
      <c r="H13" s="10">
        <f>'[7]Run 7'!$AA$16</f>
        <v>31</v>
      </c>
      <c r="K13" s="9" t="s">
        <v>21</v>
      </c>
      <c r="L13" s="10">
        <f>'[1]Run 7'!$AA$17</f>
        <v>294</v>
      </c>
      <c r="M13" s="10">
        <f>'[2]Run 7'!$AA$17</f>
        <v>347</v>
      </c>
      <c r="N13" s="10">
        <f>'[3]Run 7'!$AA$17</f>
        <v>368</v>
      </c>
      <c r="O13" s="10">
        <f>'[4]Run 7'!$AA$17</f>
        <v>411</v>
      </c>
      <c r="P13" s="10">
        <f>'[5]Run 7'!$AA$17</f>
        <v>494</v>
      </c>
      <c r="Q13" s="10">
        <f>'[6]Run 7'!$AA$17</f>
        <v>400</v>
      </c>
      <c r="R13" s="10">
        <f>'[7]Run 7'!$AA$17</f>
        <v>425</v>
      </c>
      <c r="T13" s="9" t="s">
        <v>21</v>
      </c>
      <c r="U13" s="10">
        <f>'[1]Run 7'!$AA$18</f>
        <v>556</v>
      </c>
      <c r="V13" s="10">
        <f>'[2]Run 7'!$AA$18</f>
        <v>542</v>
      </c>
      <c r="W13" s="10">
        <f>'[3]Run 7'!$AA$18</f>
        <v>567</v>
      </c>
      <c r="X13" s="10">
        <f>'[4]Run 7'!$AA$18</f>
        <v>639</v>
      </c>
      <c r="Y13" s="10">
        <f>'[5]Run 7'!$AA$18</f>
        <v>667</v>
      </c>
      <c r="Z13" s="10">
        <f>'[6]Run 7'!$AA$18</f>
        <v>620</v>
      </c>
      <c r="AA13" s="10">
        <f>'[7]Run 7'!$AA$18</f>
        <v>635</v>
      </c>
    </row>
    <row r="14" spans="1:27" x14ac:dyDescent="0.2">
      <c r="A14" s="9" t="s">
        <v>22</v>
      </c>
      <c r="B14" s="10">
        <f>'[1]Run 8'!$AA$16</f>
        <v>6</v>
      </c>
      <c r="C14" s="10">
        <f>'[2]Run 8'!$AA$16</f>
        <v>16</v>
      </c>
      <c r="D14" s="10">
        <f>'[3]Run 8'!$AA$16</f>
        <v>13</v>
      </c>
      <c r="E14" s="10">
        <f>'[4]Run 8'!$AA$16</f>
        <v>25</v>
      </c>
      <c r="F14" s="10">
        <f>'[5]Run 8'!$AA$16</f>
        <v>23</v>
      </c>
      <c r="G14" s="10">
        <f>'[6]Run 8'!$AA$16</f>
        <v>25</v>
      </c>
      <c r="H14" s="10">
        <f>'[7]Run 8'!$AA$16</f>
        <v>33</v>
      </c>
      <c r="K14" s="9" t="s">
        <v>22</v>
      </c>
      <c r="L14" s="10">
        <f>'[1]Run 8'!$AA$17</f>
        <v>283</v>
      </c>
      <c r="M14" s="10">
        <f>'[2]Run 8'!$AA$17</f>
        <v>308</v>
      </c>
      <c r="N14" s="10">
        <f>'[3]Run 8'!$AA$17</f>
        <v>341</v>
      </c>
      <c r="O14" s="10">
        <f>'[4]Run 8'!$AA$17</f>
        <v>414</v>
      </c>
      <c r="P14" s="10">
        <f>'[5]Run 8'!$AA$17</f>
        <v>502</v>
      </c>
      <c r="Q14" s="10">
        <f>'[6]Run 8'!$AA$17</f>
        <v>375</v>
      </c>
      <c r="R14" s="10">
        <f>'[7]Run 8'!$AA$17</f>
        <v>424</v>
      </c>
      <c r="T14" s="9" t="s">
        <v>22</v>
      </c>
      <c r="U14" s="10">
        <f>'[1]Run 8'!$AA$18</f>
        <v>510</v>
      </c>
      <c r="V14" s="10">
        <f>'[2]Run 8'!$AA$18</f>
        <v>556</v>
      </c>
      <c r="W14" s="10">
        <f>'[3]Run 8'!$AA$18</f>
        <v>609</v>
      </c>
      <c r="X14" s="10">
        <f>'[4]Run 8'!$AA$18</f>
        <v>639</v>
      </c>
      <c r="Y14" s="10">
        <f>'[5]Run 8'!$AA$18</f>
        <v>634</v>
      </c>
      <c r="Z14" s="10">
        <f>'[6]Run 8'!$AA$18</f>
        <v>607</v>
      </c>
      <c r="AA14" s="10">
        <f>'[7]Run 8'!$AA$18</f>
        <v>600</v>
      </c>
    </row>
    <row r="15" spans="1:27" x14ac:dyDescent="0.2">
      <c r="A15" s="9" t="s">
        <v>23</v>
      </c>
      <c r="B15" s="10">
        <f>'[1]Run 9'!$AA$16</f>
        <v>9</v>
      </c>
      <c r="C15" s="10">
        <f>'[2]Run 9'!$AA$16</f>
        <v>17</v>
      </c>
      <c r="D15" s="10">
        <f>'[3]Run 9'!$AA$16</f>
        <v>11</v>
      </c>
      <c r="E15" s="10">
        <f>'[4]Run 9'!$AA$16</f>
        <v>26</v>
      </c>
      <c r="F15" s="10">
        <f>'[5]Run 9'!$AA$16</f>
        <v>13</v>
      </c>
      <c r="G15" s="10">
        <f>'[6]Run 9'!$AA$16</f>
        <v>27</v>
      </c>
      <c r="H15" s="10">
        <f>'[7]Run 9'!$AA$16</f>
        <v>30</v>
      </c>
      <c r="K15" s="9" t="s">
        <v>23</v>
      </c>
      <c r="L15" s="10">
        <f>'[1]Run 9'!$AA$17</f>
        <v>328</v>
      </c>
      <c r="M15" s="10">
        <f>'[2]Run 9'!$AA$17</f>
        <v>323</v>
      </c>
      <c r="N15" s="10">
        <f>'[3]Run 9'!$AA$17</f>
        <v>378</v>
      </c>
      <c r="O15" s="10">
        <f>'[4]Run 9'!$AA$17</f>
        <v>398</v>
      </c>
      <c r="P15" s="10">
        <f>'[5]Run 9'!$AA$17</f>
        <v>516</v>
      </c>
      <c r="Q15" s="10">
        <f>'[6]Run 9'!$AA$17</f>
        <v>401</v>
      </c>
      <c r="R15" s="10">
        <f>'[7]Run 9'!$AA$17</f>
        <v>435</v>
      </c>
      <c r="T15" s="9" t="s">
        <v>23</v>
      </c>
      <c r="U15" s="10">
        <f>'[1]Run 9'!$AA$18</f>
        <v>512</v>
      </c>
      <c r="V15" s="10">
        <f>'[2]Run 9'!$AA$18</f>
        <v>581</v>
      </c>
      <c r="W15" s="10">
        <f>'[3]Run 9'!$AA$18</f>
        <v>592</v>
      </c>
      <c r="X15" s="10">
        <f>'[4]Run 9'!$AA$18</f>
        <v>620</v>
      </c>
      <c r="Y15" s="10">
        <f>'[5]Run 9'!$AA$18</f>
        <v>642</v>
      </c>
      <c r="Z15" s="10">
        <f>'[6]Run 9'!$AA$18</f>
        <v>577</v>
      </c>
      <c r="AA15" s="10">
        <f>'[7]Run 9'!$AA$18</f>
        <v>595</v>
      </c>
    </row>
    <row r="16" spans="1:27" x14ac:dyDescent="0.2">
      <c r="A16" s="9" t="s">
        <v>24</v>
      </c>
      <c r="B16" s="10">
        <f>'[1]Run 10'!$AA$16</f>
        <v>8</v>
      </c>
      <c r="C16" s="10">
        <f>'[2]Run 10'!$AA$16</f>
        <v>13</v>
      </c>
      <c r="D16" s="10">
        <f>'[3]Run 10'!$AA$16</f>
        <v>12</v>
      </c>
      <c r="E16" s="10">
        <f>'[4]Run 10'!$AA$16</f>
        <v>23</v>
      </c>
      <c r="F16" s="10">
        <f>'[5]Run 10'!$AA$16</f>
        <v>33</v>
      </c>
      <c r="G16" s="10">
        <f>'[6]Run 10'!$AA$16</f>
        <v>18</v>
      </c>
      <c r="H16" s="10">
        <f>'[7]Run 10'!$AA$16</f>
        <v>43</v>
      </c>
      <c r="K16" s="9" t="s">
        <v>24</v>
      </c>
      <c r="L16" s="10">
        <f>'[1]Run 10'!$AA$17</f>
        <v>282</v>
      </c>
      <c r="M16" s="10">
        <f>'[2]Run 10'!$AA$17</f>
        <v>366</v>
      </c>
      <c r="N16" s="10">
        <f>'[3]Run 10'!$AA$17</f>
        <v>379</v>
      </c>
      <c r="O16" s="10">
        <f>'[4]Run 10'!$AA$17</f>
        <v>419</v>
      </c>
      <c r="P16" s="10">
        <f>'[5]Run 10'!$AA$17</f>
        <v>477</v>
      </c>
      <c r="Q16" s="10">
        <f>'[6]Run 10'!$AA$17</f>
        <v>411</v>
      </c>
      <c r="R16" s="10">
        <f>'[7]Run 10'!$AA$17</f>
        <v>424</v>
      </c>
      <c r="T16" s="9" t="s">
        <v>24</v>
      </c>
      <c r="U16" s="10">
        <f>'[1]Run 10'!$AA$18</f>
        <v>525</v>
      </c>
      <c r="V16" s="10">
        <f>'[2]Run 10'!$AA$18</f>
        <v>535</v>
      </c>
      <c r="W16" s="10">
        <f>'[3]Run 10'!$AA$18</f>
        <v>583</v>
      </c>
      <c r="X16" s="10">
        <f>'[4]Run 10'!$AA$18</f>
        <v>661</v>
      </c>
      <c r="Y16" s="10">
        <f>'[5]Run 10'!$AA$18</f>
        <v>680</v>
      </c>
      <c r="Z16" s="10">
        <f>'[6]Run 10'!$AA$18</f>
        <v>622</v>
      </c>
      <c r="AA16" s="10">
        <f>'[7]Run 10'!$AA$18</f>
        <v>616</v>
      </c>
    </row>
    <row r="17" spans="1:27" x14ac:dyDescent="0.2">
      <c r="A17" s="9" t="s">
        <v>64</v>
      </c>
      <c r="B17">
        <f>'[1]Run 11'!$AA$16</f>
        <v>14</v>
      </c>
      <c r="C17">
        <f>'[2]Run 11'!$AA$16</f>
        <v>15</v>
      </c>
      <c r="D17">
        <f>'[3]Run 11'!$AA$16</f>
        <v>14</v>
      </c>
      <c r="E17">
        <f>'[4]Run 11'!$AA$16</f>
        <v>17</v>
      </c>
      <c r="F17">
        <f>'[5]Run 11'!$AA$16</f>
        <v>30</v>
      </c>
      <c r="G17">
        <f>'[6]Run 11'!$AA$16</f>
        <v>24</v>
      </c>
      <c r="H17">
        <f>'[7]Run 11'!$AA$16</f>
        <v>36</v>
      </c>
      <c r="K17" s="9" t="s">
        <v>64</v>
      </c>
      <c r="L17">
        <f>'[1]Run 11'!$AA$17</f>
        <v>269</v>
      </c>
      <c r="M17">
        <f>'[2]Run 11'!$AA$17</f>
        <v>360</v>
      </c>
      <c r="N17">
        <f>'[3]Run 11'!$AA$17</f>
        <v>340</v>
      </c>
      <c r="O17">
        <f>'[4]Run 11'!$AA$17</f>
        <v>387</v>
      </c>
      <c r="P17">
        <f>'[5]Run 11'!$AA$17</f>
        <v>491</v>
      </c>
      <c r="Q17">
        <f>'[6]Run 11'!$AA$17</f>
        <v>431</v>
      </c>
      <c r="R17">
        <f>'[7]Run 11'!$AA$17</f>
        <v>429</v>
      </c>
      <c r="T17" s="9" t="s">
        <v>64</v>
      </c>
      <c r="U17">
        <f>'[1]Run 11'!$AA$18</f>
        <v>505</v>
      </c>
      <c r="V17">
        <f>'[2]Run 11'!$AA$18</f>
        <v>507</v>
      </c>
      <c r="W17">
        <f>'[3]Run 11'!$AA$18</f>
        <v>632</v>
      </c>
      <c r="X17">
        <f>'[4]Run 11'!$AA$18</f>
        <v>649</v>
      </c>
      <c r="Y17">
        <f>'[5]Run 11'!$AA$18</f>
        <v>723</v>
      </c>
      <c r="Z17">
        <f>'[6]Run 11'!$AA$18</f>
        <v>583</v>
      </c>
      <c r="AA17">
        <f>'[7]Run 11'!$AA$18</f>
        <v>561</v>
      </c>
    </row>
    <row r="18" spans="1:27" x14ac:dyDescent="0.2">
      <c r="A18" s="9" t="s">
        <v>65</v>
      </c>
      <c r="B18">
        <f>'[1]Run 12'!$AA$16</f>
        <v>13</v>
      </c>
      <c r="C18">
        <f>'[2]Run 12'!$AA$16</f>
        <v>14</v>
      </c>
      <c r="D18">
        <f>'[3]Run 12'!$AA$16</f>
        <v>9</v>
      </c>
      <c r="E18">
        <f>'[4]Run 12'!$AA$16</f>
        <v>12</v>
      </c>
      <c r="F18">
        <f>'[5]Run 12'!$AA$16</f>
        <v>30</v>
      </c>
      <c r="G18">
        <f>'[6]Run 12'!$AA$16</f>
        <v>21</v>
      </c>
      <c r="H18">
        <f>'[7]Run 12'!$AA$16</f>
        <v>41</v>
      </c>
      <c r="K18" s="9" t="s">
        <v>65</v>
      </c>
      <c r="L18">
        <f>'[1]Run 12'!$AA$17</f>
        <v>321</v>
      </c>
      <c r="M18">
        <f>'[2]Run 12'!$AA$17</f>
        <v>330</v>
      </c>
      <c r="N18">
        <f>'[3]Run 12'!$AA$17</f>
        <v>360</v>
      </c>
      <c r="O18">
        <f>'[4]Run 12'!$AA$17</f>
        <v>427</v>
      </c>
      <c r="P18">
        <f>'[5]Run 12'!$AA$17</f>
        <v>509</v>
      </c>
      <c r="Q18">
        <f>'[6]Run 12'!$AA$17</f>
        <v>410</v>
      </c>
      <c r="R18">
        <f>'[7]Run 12'!$AA$17</f>
        <v>412</v>
      </c>
      <c r="T18" s="9" t="s">
        <v>65</v>
      </c>
      <c r="U18">
        <f>'[1]Run 12'!$AA$18</f>
        <v>522</v>
      </c>
      <c r="V18">
        <f>'[2]Run 12'!$AA$18</f>
        <v>547</v>
      </c>
      <c r="W18">
        <f>'[3]Run 12'!$AA$18</f>
        <v>568</v>
      </c>
      <c r="X18">
        <f>'[4]Run 12'!$AA$18</f>
        <v>640</v>
      </c>
      <c r="Y18">
        <f>'[5]Run 12'!$AA$18</f>
        <v>641</v>
      </c>
      <c r="Z18">
        <f>'[6]Run 12'!$AA$18</f>
        <v>614</v>
      </c>
      <c r="AA18">
        <f>'[7]Run 12'!$AA$18</f>
        <v>586</v>
      </c>
    </row>
    <row r="19" spans="1:27" x14ac:dyDescent="0.2">
      <c r="A19" s="9" t="s">
        <v>66</v>
      </c>
      <c r="B19">
        <f>'[1]Run 13'!$AA$16</f>
        <v>11</v>
      </c>
      <c r="C19">
        <f>'[2]Run 13'!$AA$16</f>
        <v>18</v>
      </c>
      <c r="D19">
        <f>'[3]Run 13'!$AA$16</f>
        <v>15</v>
      </c>
      <c r="E19">
        <f>'[4]Run 13'!$AA$16</f>
        <v>21</v>
      </c>
      <c r="F19">
        <f>'[5]Run 13'!$AA$16</f>
        <v>39</v>
      </c>
      <c r="G19">
        <f>'[6]Run 13'!$AA$16</f>
        <v>25</v>
      </c>
      <c r="H19">
        <f>'[7]Run 13'!$AA$16</f>
        <v>37</v>
      </c>
      <c r="K19" s="9" t="s">
        <v>66</v>
      </c>
      <c r="L19">
        <f>'[1]Run 13'!$AA$17</f>
        <v>287</v>
      </c>
      <c r="M19">
        <f>'[2]Run 13'!$AA$17</f>
        <v>342</v>
      </c>
      <c r="N19">
        <f>'[3]Run 13'!$AA$17</f>
        <v>397</v>
      </c>
      <c r="O19">
        <f>'[4]Run 13'!$AA$17</f>
        <v>458</v>
      </c>
      <c r="P19">
        <f>'[5]Run 13'!$AA$17</f>
        <v>483</v>
      </c>
      <c r="Q19">
        <f>'[6]Run 13'!$AA$17</f>
        <v>421</v>
      </c>
      <c r="R19">
        <f>'[7]Run 13'!$AA$17</f>
        <v>411</v>
      </c>
      <c r="T19" s="9" t="s">
        <v>66</v>
      </c>
      <c r="U19">
        <f>'[1]Run 13'!$AA$18</f>
        <v>494</v>
      </c>
      <c r="V19">
        <f>'[2]Run 13'!$AA$18</f>
        <v>586</v>
      </c>
      <c r="W19">
        <f>'[3]Run 13'!$AA$18</f>
        <v>564</v>
      </c>
      <c r="X19">
        <f>'[4]Run 13'!$AA$18</f>
        <v>634</v>
      </c>
      <c r="Y19">
        <f>'[5]Run 13'!$AA$18</f>
        <v>668</v>
      </c>
      <c r="Z19">
        <f>'[6]Run 13'!$AA$18</f>
        <v>602</v>
      </c>
      <c r="AA19">
        <f>'[7]Run 13'!$AA$18</f>
        <v>603</v>
      </c>
    </row>
    <row r="20" spans="1:27" x14ac:dyDescent="0.2">
      <c r="A20" s="9" t="s">
        <v>67</v>
      </c>
      <c r="B20">
        <f>'[1]Run 14'!$AA$16</f>
        <v>7</v>
      </c>
      <c r="C20">
        <f>'[2]Run 14'!$AA$16</f>
        <v>15</v>
      </c>
      <c r="D20">
        <f>'[3]Run 14'!$AA$16</f>
        <v>19</v>
      </c>
      <c r="E20">
        <f>'[4]Run 14'!$AA$16</f>
        <v>14</v>
      </c>
      <c r="F20">
        <f>'[5]Run 14'!$AA$16</f>
        <v>25</v>
      </c>
      <c r="G20">
        <f>'[6]Run 14'!$AA$16</f>
        <v>19</v>
      </c>
      <c r="H20">
        <f>'[7]Run 14'!$AA$16</f>
        <v>28</v>
      </c>
      <c r="K20" s="9" t="s">
        <v>67</v>
      </c>
      <c r="L20">
        <f>'[1]Run 14'!$AA$17</f>
        <v>293</v>
      </c>
      <c r="M20">
        <f>'[2]Run 14'!$AA$17</f>
        <v>344</v>
      </c>
      <c r="N20">
        <f>'[3]Run 14'!$AA$17</f>
        <v>339</v>
      </c>
      <c r="O20">
        <f>'[4]Run 14'!$AA$17</f>
        <v>418</v>
      </c>
      <c r="P20">
        <f>'[5]Run 14'!$AA$17</f>
        <v>523</v>
      </c>
      <c r="Q20">
        <f>'[6]Run 14'!$AA$17</f>
        <v>400</v>
      </c>
      <c r="R20">
        <f>'[7]Run 14'!$AA$17</f>
        <v>417</v>
      </c>
      <c r="T20" s="9" t="s">
        <v>67</v>
      </c>
      <c r="U20">
        <f>'[1]Run 14'!$AA$18</f>
        <v>540</v>
      </c>
      <c r="V20">
        <f>'[2]Run 14'!$AA$18</f>
        <v>553</v>
      </c>
      <c r="W20">
        <f>'[3]Run 14'!$AA$18</f>
        <v>586</v>
      </c>
      <c r="X20">
        <f>'[4]Run 14'!$AA$18</f>
        <v>585</v>
      </c>
      <c r="Y20">
        <f>'[5]Run 14'!$AA$18</f>
        <v>682</v>
      </c>
      <c r="Z20">
        <f>'[6]Run 14'!$AA$18</f>
        <v>611</v>
      </c>
      <c r="AA20">
        <f>'[7]Run 14'!$AA$18</f>
        <v>596</v>
      </c>
    </row>
    <row r="21" spans="1:27" x14ac:dyDescent="0.2">
      <c r="A21" s="9" t="s">
        <v>68</v>
      </c>
      <c r="B21">
        <f>'[1]Run 15'!$AA$16</f>
        <v>7</v>
      </c>
      <c r="C21">
        <f>'[2]Run 15'!$AA$16</f>
        <v>9</v>
      </c>
      <c r="D21">
        <f>'[3]Run 15'!$AA$16</f>
        <v>16</v>
      </c>
      <c r="E21">
        <f>'[4]Run 15'!$AA$16</f>
        <v>22</v>
      </c>
      <c r="F21">
        <f>'[5]Run 15'!$AA$16</f>
        <v>36</v>
      </c>
      <c r="G21">
        <f>'[6]Run 15'!$AA$16</f>
        <v>22</v>
      </c>
      <c r="H21">
        <f>'[7]Run 15'!$AA$16</f>
        <v>38</v>
      </c>
      <c r="K21" s="9" t="s">
        <v>68</v>
      </c>
      <c r="L21">
        <f>'[1]Run 15'!$AA$17</f>
        <v>292</v>
      </c>
      <c r="M21">
        <f>'[2]Run 15'!$AA$17</f>
        <v>334</v>
      </c>
      <c r="N21">
        <f>'[3]Run 15'!$AA$17</f>
        <v>355</v>
      </c>
      <c r="O21">
        <f>'[4]Run 15'!$AA$17</f>
        <v>432</v>
      </c>
      <c r="P21">
        <f>'[5]Run 15'!$AA$17</f>
        <v>496</v>
      </c>
      <c r="Q21">
        <f>'[6]Run 15'!$AA$17</f>
        <v>375</v>
      </c>
      <c r="R21">
        <f>'[7]Run 15'!$AA$17</f>
        <v>438</v>
      </c>
      <c r="T21" s="9" t="s">
        <v>68</v>
      </c>
      <c r="U21">
        <f>'[1]Run 15'!$AA$18</f>
        <v>521</v>
      </c>
      <c r="V21">
        <f>'[2]Run 15'!$AA$18</f>
        <v>539</v>
      </c>
      <c r="W21">
        <f>'[3]Run 15'!$AA$18</f>
        <v>615</v>
      </c>
      <c r="X21">
        <f>'[4]Run 15'!$AA$18</f>
        <v>653</v>
      </c>
      <c r="Y21">
        <f>'[5]Run 15'!$AA$18</f>
        <v>688</v>
      </c>
      <c r="Z21">
        <f>'[6]Run 15'!$AA$18</f>
        <v>565</v>
      </c>
      <c r="AA21">
        <f>'[7]Run 15'!$AA$18</f>
        <v>603</v>
      </c>
    </row>
    <row r="22" spans="1:27" x14ac:dyDescent="0.2">
      <c r="A22" s="9" t="s">
        <v>69</v>
      </c>
      <c r="B22">
        <f>'[1]Run 16'!$AA$16</f>
        <v>12</v>
      </c>
      <c r="C22">
        <f>'[2]Run 16'!$AA$16</f>
        <v>15</v>
      </c>
      <c r="D22">
        <f>'[3]Run 16'!$AA$16</f>
        <v>15</v>
      </c>
      <c r="E22">
        <f>'[4]Run 16'!$AA$16</f>
        <v>24</v>
      </c>
      <c r="F22">
        <f>'[5]Run 16'!$AA$16</f>
        <v>25</v>
      </c>
      <c r="G22">
        <f>'[6]Run 16'!$AA$16</f>
        <v>33</v>
      </c>
      <c r="H22">
        <f>'[7]Run 16'!$AA$16</f>
        <v>33</v>
      </c>
      <c r="K22" s="9" t="s">
        <v>69</v>
      </c>
      <c r="L22">
        <f>'[1]Run 16'!$AA$17</f>
        <v>337</v>
      </c>
      <c r="M22">
        <f>'[2]Run 16'!$AA$17</f>
        <v>336</v>
      </c>
      <c r="N22">
        <f>'[3]Run 16'!$AA$17</f>
        <v>331</v>
      </c>
      <c r="O22">
        <f>'[4]Run 16'!$AA$17</f>
        <v>452</v>
      </c>
      <c r="P22">
        <f>'[5]Run 16'!$AA$17</f>
        <v>501</v>
      </c>
      <c r="Q22">
        <f>'[6]Run 16'!$AA$17</f>
        <v>393</v>
      </c>
      <c r="R22">
        <f>'[7]Run 16'!$AA$17</f>
        <v>413</v>
      </c>
      <c r="T22" s="9" t="s">
        <v>69</v>
      </c>
      <c r="U22">
        <f>'[1]Run 16'!$AA$18</f>
        <v>499</v>
      </c>
      <c r="V22">
        <f>'[2]Run 16'!$AA$18</f>
        <v>566</v>
      </c>
      <c r="W22">
        <f>'[3]Run 16'!$AA$18</f>
        <v>581</v>
      </c>
      <c r="X22">
        <f>'[4]Run 16'!$AA$18</f>
        <v>622</v>
      </c>
      <c r="Y22">
        <f>'[5]Run 16'!$AA$18</f>
        <v>730</v>
      </c>
      <c r="Z22">
        <f>'[6]Run 16'!$AA$18</f>
        <v>608</v>
      </c>
      <c r="AA22">
        <f>'[7]Run 16'!$AA$18</f>
        <v>641</v>
      </c>
    </row>
    <row r="23" spans="1:27" x14ac:dyDescent="0.2">
      <c r="A23" s="9" t="s">
        <v>70</v>
      </c>
      <c r="B23">
        <f>'[1]Run 17'!$AA$16</f>
        <v>13</v>
      </c>
      <c r="C23">
        <f>'[2]Run 17'!$AA$16</f>
        <v>8</v>
      </c>
      <c r="D23">
        <f>'[3]Run 17'!$AA$16</f>
        <v>12</v>
      </c>
      <c r="E23">
        <f>'[4]Run 17'!$AA$16</f>
        <v>16</v>
      </c>
      <c r="F23">
        <f>'[5]Run 17'!$AA$16</f>
        <v>27</v>
      </c>
      <c r="G23">
        <f>'[6]Run 17'!$AA$16</f>
        <v>24</v>
      </c>
      <c r="H23">
        <f>'[7]Run 17'!$AA$16</f>
        <v>34</v>
      </c>
      <c r="K23" s="9" t="s">
        <v>70</v>
      </c>
      <c r="L23">
        <f>'[1]Run 17'!$AA$17</f>
        <v>310</v>
      </c>
      <c r="M23">
        <f>'[2]Run 17'!$AA$17</f>
        <v>357</v>
      </c>
      <c r="N23">
        <f>'[3]Run 17'!$AA$17</f>
        <v>373</v>
      </c>
      <c r="O23">
        <f>'[4]Run 17'!$AA$17</f>
        <v>442</v>
      </c>
      <c r="P23">
        <f>'[5]Run 17'!$AA$17</f>
        <v>523</v>
      </c>
      <c r="Q23">
        <f>'[6]Run 17'!$AA$17</f>
        <v>433</v>
      </c>
      <c r="R23">
        <f>'[7]Run 17'!$AA$17</f>
        <v>434</v>
      </c>
      <c r="T23" s="9" t="s">
        <v>70</v>
      </c>
      <c r="U23">
        <f>'[1]Run 17'!$AA$18</f>
        <v>499</v>
      </c>
      <c r="V23">
        <f>'[2]Run 17'!$AA$18</f>
        <v>567</v>
      </c>
      <c r="W23">
        <f>'[3]Run 17'!$AA$18</f>
        <v>591</v>
      </c>
      <c r="X23">
        <f>'[4]Run 17'!$AA$18</f>
        <v>597</v>
      </c>
      <c r="Y23">
        <f>'[5]Run 17'!$AA$18</f>
        <v>659</v>
      </c>
      <c r="Z23">
        <f>'[6]Run 17'!$AA$18</f>
        <v>611</v>
      </c>
      <c r="AA23">
        <f>'[7]Run 17'!$AA$18</f>
        <v>620</v>
      </c>
    </row>
    <row r="24" spans="1:27" x14ac:dyDescent="0.2">
      <c r="A24" s="9" t="s">
        <v>71</v>
      </c>
      <c r="B24">
        <f>'[1]Run 18'!$AA$16</f>
        <v>8</v>
      </c>
      <c r="C24">
        <f>'[2]Run 18'!$AA$16</f>
        <v>11</v>
      </c>
      <c r="D24">
        <f>'[3]Run 18'!$AA$16</f>
        <v>16</v>
      </c>
      <c r="E24">
        <f>'[4]Run 18'!$AA$16</f>
        <v>21</v>
      </c>
      <c r="F24">
        <f>'[5]Run 18'!$AA$16</f>
        <v>28</v>
      </c>
      <c r="G24">
        <f>'[6]Run 18'!$AA$16</f>
        <v>23</v>
      </c>
      <c r="H24">
        <f>'[7]Run 18'!$AA$16</f>
        <v>33</v>
      </c>
      <c r="K24" s="9" t="s">
        <v>71</v>
      </c>
      <c r="L24">
        <f>'[1]Run 18'!$AA$17</f>
        <v>319</v>
      </c>
      <c r="M24">
        <f>'[2]Run 18'!$AA$17</f>
        <v>316</v>
      </c>
      <c r="N24">
        <f>'[3]Run 18'!$AA$17</f>
        <v>380</v>
      </c>
      <c r="O24">
        <f>'[4]Run 18'!$AA$17</f>
        <v>441</v>
      </c>
      <c r="P24">
        <f>'[5]Run 18'!$AA$17</f>
        <v>477</v>
      </c>
      <c r="Q24">
        <f>'[6]Run 18'!$AA$17</f>
        <v>414</v>
      </c>
      <c r="R24">
        <f>'[7]Run 18'!$AA$17</f>
        <v>402</v>
      </c>
      <c r="T24" s="9" t="s">
        <v>71</v>
      </c>
      <c r="U24">
        <f>'[1]Run 18'!$AA$18</f>
        <v>489</v>
      </c>
      <c r="V24">
        <f>'[2]Run 18'!$AA$18</f>
        <v>558</v>
      </c>
      <c r="W24">
        <f>'[3]Run 18'!$AA$18</f>
        <v>578</v>
      </c>
      <c r="X24">
        <f>'[4]Run 18'!$AA$18</f>
        <v>622</v>
      </c>
      <c r="Y24">
        <f>'[5]Run 18'!$AA$18</f>
        <v>690</v>
      </c>
      <c r="Z24">
        <f>'[6]Run 18'!$AA$18</f>
        <v>575</v>
      </c>
      <c r="AA24">
        <f>'[7]Run 18'!$AA$18</f>
        <v>584</v>
      </c>
    </row>
    <row r="25" spans="1:27" x14ac:dyDescent="0.2">
      <c r="A25" s="9" t="s">
        <v>72</v>
      </c>
      <c r="B25">
        <f>'[1]Run 19'!$AA$16</f>
        <v>4</v>
      </c>
      <c r="C25">
        <f>'[2]Run 19'!$AA$16</f>
        <v>9</v>
      </c>
      <c r="D25">
        <f>'[3]Run 19'!$AA$16</f>
        <v>18</v>
      </c>
      <c r="E25">
        <f>'[4]Run 19'!$AA$16</f>
        <v>21</v>
      </c>
      <c r="F25">
        <f>'[5]Run 19'!$AA$16</f>
        <v>24</v>
      </c>
      <c r="G25">
        <f>'[6]Run 19'!$AA$16</f>
        <v>18</v>
      </c>
      <c r="H25">
        <f>'[7]Run 19'!$AA$16</f>
        <v>39</v>
      </c>
      <c r="K25" s="9" t="s">
        <v>72</v>
      </c>
      <c r="L25">
        <f>'[1]Run 19'!$AA$17</f>
        <v>268</v>
      </c>
      <c r="M25">
        <f>'[2]Run 19'!$AA$17</f>
        <v>334</v>
      </c>
      <c r="N25">
        <f>'[3]Run 19'!$AA$17</f>
        <v>358</v>
      </c>
      <c r="O25">
        <f>'[4]Run 19'!$AA$17</f>
        <v>440</v>
      </c>
      <c r="P25">
        <f>'[5]Run 19'!$AA$17</f>
        <v>517</v>
      </c>
      <c r="Q25">
        <f>'[6]Run 19'!$AA$17</f>
        <v>453</v>
      </c>
      <c r="R25">
        <f>'[7]Run 19'!$AA$17</f>
        <v>408</v>
      </c>
      <c r="T25" s="9" t="s">
        <v>72</v>
      </c>
      <c r="U25">
        <f>'[1]Run 19'!$AA$18</f>
        <v>519</v>
      </c>
      <c r="V25">
        <f>'[2]Run 19'!$AA$18</f>
        <v>545</v>
      </c>
      <c r="W25">
        <f>'[3]Run 19'!$AA$18</f>
        <v>574</v>
      </c>
      <c r="X25">
        <f>'[4]Run 19'!$AA$18</f>
        <v>630</v>
      </c>
      <c r="Y25">
        <f>'[5]Run 19'!$AA$18</f>
        <v>698</v>
      </c>
      <c r="Z25">
        <f>'[6]Run 19'!$AA$18</f>
        <v>575</v>
      </c>
      <c r="AA25">
        <f>'[7]Run 19'!$AA$18</f>
        <v>593</v>
      </c>
    </row>
    <row r="26" spans="1:27" x14ac:dyDescent="0.2">
      <c r="A26" s="11" t="s">
        <v>73</v>
      </c>
      <c r="B26" s="8">
        <f>'[1]Run 20'!$AA$16</f>
        <v>14</v>
      </c>
      <c r="C26" s="8">
        <f>'[2]Run 20'!$AA$16</f>
        <v>12</v>
      </c>
      <c r="D26" s="8">
        <f>'[3]Run 20'!$AA$16</f>
        <v>17</v>
      </c>
      <c r="E26" s="8">
        <f>'[4]Run 20'!$AA$16</f>
        <v>19</v>
      </c>
      <c r="F26" s="8">
        <f>'[5]Run 20'!$AA$16</f>
        <v>30</v>
      </c>
      <c r="G26" s="8">
        <f>'[6]Run 20'!$AA$16</f>
        <v>13</v>
      </c>
      <c r="H26" s="8">
        <f>'[7]Run 20'!$AA$16</f>
        <v>48</v>
      </c>
      <c r="K26" s="11" t="s">
        <v>73</v>
      </c>
      <c r="L26" s="8">
        <f>'[1]Run 20'!$AA$17</f>
        <v>303</v>
      </c>
      <c r="M26" s="8">
        <f>'[2]Run 20'!$AA$17</f>
        <v>364</v>
      </c>
      <c r="N26" s="8">
        <f>'[3]Run 20'!$AA$17</f>
        <v>349</v>
      </c>
      <c r="O26" s="8">
        <f>'[4]Run 20'!$AA$17</f>
        <v>418</v>
      </c>
      <c r="P26" s="8">
        <f>'[5]Run 20'!$AA$17</f>
        <v>494</v>
      </c>
      <c r="Q26" s="8">
        <f>'[6]Run 20'!$AA$17</f>
        <v>401</v>
      </c>
      <c r="R26" s="8">
        <f>'[7]Run 20'!$AA$17</f>
        <v>424</v>
      </c>
      <c r="T26" s="11" t="s">
        <v>73</v>
      </c>
      <c r="U26" s="8">
        <f>'[1]Run 20'!$AA$18</f>
        <v>504</v>
      </c>
      <c r="V26" s="8">
        <f>'[2]Run 20'!$AA$18</f>
        <v>582</v>
      </c>
      <c r="W26" s="8">
        <f>'[3]Run 20'!$AA$18</f>
        <v>607</v>
      </c>
      <c r="X26" s="8">
        <f>'[4]Run 20'!$AA$18</f>
        <v>640</v>
      </c>
      <c r="Y26" s="8">
        <f>'[5]Run 20'!$AA$18</f>
        <v>675</v>
      </c>
      <c r="Z26" s="8">
        <f>'[6]Run 20'!$AA$18</f>
        <v>571</v>
      </c>
      <c r="AA26" s="8">
        <f>'[7]Run 20'!$AA$18</f>
        <v>610</v>
      </c>
    </row>
    <row r="27" spans="1:27" x14ac:dyDescent="0.2">
      <c r="A27" s="9" t="s">
        <v>27</v>
      </c>
      <c r="B27">
        <f t="shared" ref="B27:H27" si="0">SUM(B7:B26)/20</f>
        <v>9.5500000000000007</v>
      </c>
      <c r="C27">
        <f t="shared" si="0"/>
        <v>13.45</v>
      </c>
      <c r="D27">
        <f t="shared" si="0"/>
        <v>13.3</v>
      </c>
      <c r="E27">
        <f t="shared" si="0"/>
        <v>19.649999999999999</v>
      </c>
      <c r="F27">
        <f t="shared" si="0"/>
        <v>27.95</v>
      </c>
      <c r="G27">
        <f t="shared" si="0"/>
        <v>22.75</v>
      </c>
      <c r="H27">
        <f t="shared" si="0"/>
        <v>34.9</v>
      </c>
      <c r="K27" s="9" t="s">
        <v>27</v>
      </c>
      <c r="L27">
        <f t="shared" ref="L27:R27" si="1">SUM(L7:L26)/20</f>
        <v>298.8</v>
      </c>
      <c r="M27">
        <f t="shared" si="1"/>
        <v>341.65</v>
      </c>
      <c r="N27">
        <f t="shared" si="1"/>
        <v>357.35</v>
      </c>
      <c r="O27">
        <f t="shared" si="1"/>
        <v>432.55</v>
      </c>
      <c r="P27">
        <f t="shared" si="1"/>
        <v>502.4</v>
      </c>
      <c r="Q27">
        <f t="shared" si="1"/>
        <v>407.75</v>
      </c>
      <c r="R27">
        <f t="shared" si="1"/>
        <v>425.85</v>
      </c>
      <c r="T27" s="9" t="s">
        <v>27</v>
      </c>
      <c r="U27">
        <f t="shared" ref="U27:AA27" si="2">SUM(U7:U26)/20</f>
        <v>515.20000000000005</v>
      </c>
      <c r="V27">
        <f t="shared" si="2"/>
        <v>555.54999999999995</v>
      </c>
      <c r="W27">
        <f t="shared" si="2"/>
        <v>584.4</v>
      </c>
      <c r="X27">
        <f t="shared" si="2"/>
        <v>633.54999999999995</v>
      </c>
      <c r="Y27">
        <f t="shared" si="2"/>
        <v>680.8</v>
      </c>
      <c r="Z27">
        <f t="shared" si="2"/>
        <v>595.95000000000005</v>
      </c>
      <c r="AA27">
        <f t="shared" si="2"/>
        <v>605.70000000000005</v>
      </c>
    </row>
    <row r="28" spans="1:27" x14ac:dyDescent="0.2">
      <c r="A28" s="9" t="s">
        <v>58</v>
      </c>
      <c r="B28" s="22">
        <f>B27/B27-100%</f>
        <v>0</v>
      </c>
      <c r="C28" s="22">
        <f>C27/B27-100%</f>
        <v>0.40837696335078522</v>
      </c>
      <c r="D28" s="22">
        <f>D27/B27-100%</f>
        <v>0.39267015706806285</v>
      </c>
      <c r="E28" s="22">
        <f>E27/B27-100%</f>
        <v>1.0575916230366489</v>
      </c>
      <c r="F28" s="22">
        <f>F27/B27-100%</f>
        <v>1.9267015706806281</v>
      </c>
      <c r="G28" s="22">
        <f>G27/B27-100%</f>
        <v>1.3821989528795808</v>
      </c>
      <c r="H28" s="21">
        <f>H27/B27-100%</f>
        <v>2.6544502617801045</v>
      </c>
      <c r="K28" s="9" t="s">
        <v>58</v>
      </c>
      <c r="L28" s="22">
        <f>L27/L27-100%</f>
        <v>0</v>
      </c>
      <c r="M28" s="22">
        <f>M27/L27-100%</f>
        <v>0.1434069611780453</v>
      </c>
      <c r="N28" s="22">
        <f>N27/L27-100%</f>
        <v>0.19595046854082998</v>
      </c>
      <c r="O28" s="22">
        <f>O27/L27-100%</f>
        <v>0.44762382864792505</v>
      </c>
      <c r="P28" s="21">
        <f>P27/L27-100%</f>
        <v>0.68139223560910289</v>
      </c>
      <c r="Q28" s="22">
        <f>Q27/L27-100%</f>
        <v>0.36462516733601058</v>
      </c>
      <c r="R28" s="22">
        <f>R27/L27-100%</f>
        <v>0.42520080321285136</v>
      </c>
      <c r="T28" s="9" t="s">
        <v>58</v>
      </c>
      <c r="U28" s="13">
        <v>0</v>
      </c>
      <c r="V28" s="12">
        <f>V27/U27-100%</f>
        <v>7.8319099378881818E-2</v>
      </c>
      <c r="W28" s="12">
        <f>W27/U27-100%</f>
        <v>0.13431677018633525</v>
      </c>
      <c r="X28" s="12">
        <f>X27/U27-100%</f>
        <v>0.22971661490683215</v>
      </c>
      <c r="Y28" s="21">
        <f>Y27/U27-100%</f>
        <v>0.32142857142857117</v>
      </c>
      <c r="Z28" s="12">
        <f>Z27/U27-100%</f>
        <v>0.15673524844720488</v>
      </c>
      <c r="AA28" s="12">
        <f>AA27/U27-100%</f>
        <v>0.17565993788819867</v>
      </c>
    </row>
    <row r="29" spans="1:27" x14ac:dyDescent="0.2">
      <c r="A29" s="9" t="s">
        <v>28</v>
      </c>
      <c r="C29">
        <f>_xlfn.T.TEST(B7:B26,C7:C26, 2, 1)</f>
        <v>8.9451676302878473E-4</v>
      </c>
      <c r="D29">
        <f>_xlfn.T.TEST(B7:B26,D7:D26, 2, 1)</f>
        <v>3.0923853568693084E-3</v>
      </c>
      <c r="E29">
        <f>_xlfn.T.TEST(B7:B26,E7:E26, 2, 1)</f>
        <v>8.8075728650319947E-7</v>
      </c>
      <c r="F29">
        <f>_xlfn.T.TEST(B7:B26,F7:F26, 2, 1)</f>
        <v>1.6191855021211421E-11</v>
      </c>
      <c r="G29">
        <f>_xlfn.T.TEST(B7:B26,G7:G26, 2, 1)</f>
        <v>2.3798702107277605E-10</v>
      </c>
      <c r="H29">
        <f>_xlfn.T.TEST(B7:B26,H7:H26, 2, 1)</f>
        <v>3.8616710536312783E-15</v>
      </c>
      <c r="K29" s="9" t="s">
        <v>28</v>
      </c>
      <c r="M29">
        <f>_xlfn.T.TEST(L7:L26,M7:M26, 2, 1)</f>
        <v>1.8924370199707601E-6</v>
      </c>
      <c r="N29">
        <f>_xlfn.T.TEST(L7:L26,N7:N26, 2, 1)</f>
        <v>1.2364580244185788E-8</v>
      </c>
      <c r="O29">
        <f>_xlfn.T.TEST(L7:L26,O7:O26, 2, 1)</f>
        <v>4.8486270986650977E-14</v>
      </c>
      <c r="P29">
        <f>_xlfn.T.TEST(L7:L26,P7:P26, 2, 1)</f>
        <v>1.769730729851026E-19</v>
      </c>
      <c r="Q29">
        <f>_xlfn.T.TEST(L7:L26,Q7:Q26, 2, 1)</f>
        <v>9.4496628637612977E-12</v>
      </c>
      <c r="R29">
        <f>_xlfn.T.TEST(L7:L26,R7:R26, 2, 1)</f>
        <v>2.6189982835733917E-15</v>
      </c>
      <c r="T29" s="9" t="s">
        <v>28</v>
      </c>
      <c r="V29">
        <f>_xlfn.T.TEST(U7:U26,V7:V26, 2, 1)</f>
        <v>9.0688001875992193E-6</v>
      </c>
      <c r="W29">
        <f>_xlfn.T.TEST(U7:U26,W7:W26, 2, 1)</f>
        <v>9.2588365311025022E-10</v>
      </c>
      <c r="X29">
        <f>_xlfn.T.TEST(U7:U26,X7:X26, 2, 1)</f>
        <v>3.4699396282724809E-14</v>
      </c>
      <c r="Y29">
        <f>_xlfn.T.TEST(U7:U26,Y7:Y26, 2, 1)</f>
        <v>2.7022565500682977E-15</v>
      </c>
      <c r="Z29" s="24">
        <f>_xlfn.T.TEST(U7:U26,Z7:Z26, 2, 1)</f>
        <v>3.8860661483701208E-13</v>
      </c>
      <c r="AA29">
        <f>_xlfn.T.TEST(U7:U26,AA7:AA26, 2, 1)</f>
        <v>1.3837893114146011E-13</v>
      </c>
    </row>
    <row r="30" spans="1:27" x14ac:dyDescent="0.2">
      <c r="A30" s="9"/>
      <c r="B30" s="10"/>
      <c r="C30" s="10"/>
      <c r="D30" s="10"/>
      <c r="E30" s="10"/>
      <c r="F30" s="10"/>
      <c r="G30" s="10"/>
      <c r="H30" s="10"/>
    </row>
    <row r="31" spans="1:27" x14ac:dyDescent="0.2">
      <c r="A31" s="9"/>
      <c r="B31" s="10"/>
      <c r="C31" s="10"/>
      <c r="D31" s="10"/>
      <c r="E31" s="10"/>
      <c r="F31" s="10"/>
      <c r="G31" s="10"/>
      <c r="H31" s="10"/>
    </row>
    <row r="32" spans="1:27" x14ac:dyDescent="0.2">
      <c r="A32" s="6" t="s">
        <v>32</v>
      </c>
      <c r="B32" s="9"/>
      <c r="C32" s="9"/>
      <c r="D32" s="9"/>
      <c r="E32" s="9"/>
      <c r="F32" s="9"/>
      <c r="G32" s="9"/>
      <c r="H32" s="9"/>
      <c r="K32" s="6" t="s">
        <v>35</v>
      </c>
      <c r="T32" s="6" t="s">
        <v>36</v>
      </c>
    </row>
    <row r="33" spans="1:27" x14ac:dyDescent="0.2">
      <c r="A33" s="9"/>
      <c r="B33" s="10"/>
      <c r="C33" s="10"/>
      <c r="D33" s="10"/>
      <c r="E33" s="10"/>
      <c r="F33" s="10"/>
      <c r="G33" s="10"/>
      <c r="H33" s="10"/>
    </row>
    <row r="34" spans="1:27" x14ac:dyDescent="0.2">
      <c r="A34" s="6" t="s">
        <v>34</v>
      </c>
      <c r="B34" s="10"/>
      <c r="C34" s="10"/>
      <c r="D34" s="10"/>
      <c r="E34" s="10"/>
      <c r="F34" s="10"/>
      <c r="G34" s="10"/>
      <c r="H34" s="10"/>
      <c r="K34" s="6" t="s">
        <v>34</v>
      </c>
      <c r="L34" s="10"/>
      <c r="M34" s="10"/>
      <c r="N34" s="10"/>
      <c r="O34" s="10"/>
      <c r="P34" s="10"/>
      <c r="Q34" s="10"/>
      <c r="R34" s="10"/>
      <c r="T34" s="6" t="s">
        <v>34</v>
      </c>
      <c r="U34" s="10"/>
      <c r="V34" s="10"/>
      <c r="W34" s="10"/>
      <c r="X34" s="10"/>
      <c r="Y34" s="10"/>
      <c r="Z34" s="10"/>
      <c r="AA34" s="10"/>
    </row>
    <row r="35" spans="1:27" x14ac:dyDescent="0.2">
      <c r="A35" s="9"/>
      <c r="B35" s="9" t="s">
        <v>7</v>
      </c>
      <c r="C35" s="9" t="s">
        <v>13</v>
      </c>
      <c r="D35" s="9" t="s">
        <v>12</v>
      </c>
      <c r="E35" s="9" t="s">
        <v>11</v>
      </c>
      <c r="F35" s="9" t="s">
        <v>10</v>
      </c>
      <c r="G35" s="9" t="s">
        <v>9</v>
      </c>
      <c r="H35" s="9" t="s">
        <v>8</v>
      </c>
      <c r="K35" s="9"/>
      <c r="L35" s="9" t="s">
        <v>7</v>
      </c>
      <c r="M35" s="9" t="s">
        <v>13</v>
      </c>
      <c r="N35" s="9" t="s">
        <v>12</v>
      </c>
      <c r="O35" s="9" t="s">
        <v>11</v>
      </c>
      <c r="P35" s="9" t="s">
        <v>10</v>
      </c>
      <c r="Q35" s="9" t="s">
        <v>9</v>
      </c>
      <c r="R35" s="9" t="s">
        <v>8</v>
      </c>
      <c r="T35" s="9"/>
      <c r="U35" s="9" t="s">
        <v>7</v>
      </c>
      <c r="V35" s="9" t="s">
        <v>13</v>
      </c>
      <c r="W35" s="9" t="s">
        <v>12</v>
      </c>
      <c r="X35" s="9" t="s">
        <v>11</v>
      </c>
      <c r="Y35" s="9" t="s">
        <v>10</v>
      </c>
      <c r="Z35" s="9" t="s">
        <v>9</v>
      </c>
      <c r="AA35" s="9" t="s">
        <v>8</v>
      </c>
    </row>
    <row r="36" spans="1:27" x14ac:dyDescent="0.2">
      <c r="A36" s="9" t="s">
        <v>15</v>
      </c>
      <c r="B36" s="10">
        <f>'[1]Run 1'!$AB$16</f>
        <v>1016</v>
      </c>
      <c r="C36" s="10">
        <f>'[2]Run 1'!$AB$16</f>
        <v>1051</v>
      </c>
      <c r="D36" s="10">
        <f>'[3]Run 1'!$AB$16</f>
        <v>993</v>
      </c>
      <c r="E36" s="10">
        <f>'[4]Run 1'!$AB$16</f>
        <v>990</v>
      </c>
      <c r="F36" s="10">
        <f>'[5]Run 1'!$AB$16</f>
        <v>986</v>
      </c>
      <c r="G36" s="10">
        <f>'[6]Run 1'!$AB$16</f>
        <v>989</v>
      </c>
      <c r="H36" s="10">
        <f>'[7]Run 1'!$AB$16</f>
        <v>939</v>
      </c>
      <c r="K36" s="9" t="s">
        <v>15</v>
      </c>
      <c r="L36" s="10">
        <f>'[1]Run 1'!$AB$17</f>
        <v>2299</v>
      </c>
      <c r="M36" s="10">
        <f>'[2]Run 1'!$AB$17</f>
        <v>2194</v>
      </c>
      <c r="N36" s="10">
        <f>'[3]Run 1'!$AB$17</f>
        <v>2210</v>
      </c>
      <c r="O36" s="10">
        <f>'[4]Run 1'!$AB$17</f>
        <v>2099</v>
      </c>
      <c r="P36" s="10">
        <f>'[5]Run 1'!$AB$17</f>
        <v>2079</v>
      </c>
      <c r="Q36" s="10">
        <f>'[6]Run 1'!$AB$17</f>
        <v>2159</v>
      </c>
      <c r="R36" s="10">
        <f>'[7]Run 1'!$AB$17</f>
        <v>2121</v>
      </c>
      <c r="T36" s="9" t="s">
        <v>15</v>
      </c>
      <c r="U36" s="10">
        <f>'[1]Run 1'!$AB$18</f>
        <v>1164</v>
      </c>
      <c r="V36" s="10">
        <f>'[2]Run 1'!$AB$18</f>
        <v>1173</v>
      </c>
      <c r="W36" s="10">
        <f>'[3]Run 1'!$AB$18</f>
        <v>1193</v>
      </c>
      <c r="X36" s="10">
        <f>'[4]Run 1'!$AB$18</f>
        <v>1094</v>
      </c>
      <c r="Y36" s="10">
        <f>'[5]Run 1'!$AB$18</f>
        <v>1020</v>
      </c>
      <c r="Z36" s="10">
        <f>'[6]Run 1'!$AB$18</f>
        <v>1148</v>
      </c>
      <c r="AA36" s="10">
        <f>'[7]Run 1'!$AB$18</f>
        <v>1157</v>
      </c>
    </row>
    <row r="37" spans="1:27" x14ac:dyDescent="0.2">
      <c r="A37" s="9" t="s">
        <v>16</v>
      </c>
      <c r="B37" s="10">
        <f>'[1]Run 2'!$AB$16</f>
        <v>1005</v>
      </c>
      <c r="C37" s="10">
        <f>'[2]Run 2'!$AB$16</f>
        <v>985</v>
      </c>
      <c r="D37" s="10">
        <f>'[3]Run 2'!$AB$16</f>
        <v>1001</v>
      </c>
      <c r="E37" s="10">
        <f>'[4]Run 2'!$AB$16</f>
        <v>998</v>
      </c>
      <c r="F37" s="10">
        <f>'[5]Run 2'!$AB$16</f>
        <v>1049</v>
      </c>
      <c r="G37" s="10">
        <f>'[6]Run 2'!$AB$16</f>
        <v>998</v>
      </c>
      <c r="H37" s="10">
        <f>'[7]Run 2'!$AB$16</f>
        <v>957</v>
      </c>
      <c r="K37" s="9" t="s">
        <v>16</v>
      </c>
      <c r="L37" s="10">
        <f>'[1]Run 2'!$AB$17</f>
        <v>2256</v>
      </c>
      <c r="M37" s="10">
        <f>'[2]Run 2'!$AB$17</f>
        <v>2248</v>
      </c>
      <c r="N37" s="10">
        <f>'[3]Run 2'!$AB$17</f>
        <v>2236</v>
      </c>
      <c r="O37" s="10">
        <f>'[4]Run 2'!$AB$17</f>
        <v>2147</v>
      </c>
      <c r="P37" s="10">
        <f>'[5]Run 2'!$AB$17</f>
        <v>2039</v>
      </c>
      <c r="Q37" s="10">
        <f>'[6]Run 2'!$AB$17</f>
        <v>2196</v>
      </c>
      <c r="R37" s="10">
        <f>'[7]Run 2'!$AB$17</f>
        <v>2184</v>
      </c>
      <c r="T37" s="9" t="s">
        <v>16</v>
      </c>
      <c r="U37" s="10">
        <f>'[1]Run 2'!$AB$18</f>
        <v>1249</v>
      </c>
      <c r="V37" s="10">
        <f>'[2]Run 2'!$AB$18</f>
        <v>1174</v>
      </c>
      <c r="W37" s="10">
        <f>'[3]Run 2'!$AB$18</f>
        <v>1167</v>
      </c>
      <c r="X37" s="10">
        <f>'[4]Run 2'!$AB$18</f>
        <v>1071</v>
      </c>
      <c r="Y37" s="10">
        <f>'[5]Run 2'!$AB$18</f>
        <v>1025</v>
      </c>
      <c r="Z37" s="10">
        <f>'[6]Run 2'!$AB$18</f>
        <v>1139</v>
      </c>
      <c r="AA37" s="10">
        <f>'[7]Run 2'!$AB$18</f>
        <v>1151</v>
      </c>
    </row>
    <row r="38" spans="1:27" x14ac:dyDescent="0.2">
      <c r="A38" s="9" t="s">
        <v>17</v>
      </c>
      <c r="B38" s="10">
        <f>'[1]Run 3'!$AB$16</f>
        <v>1000</v>
      </c>
      <c r="C38" s="10">
        <f>'[2]Run 3'!$AB$16</f>
        <v>1025</v>
      </c>
      <c r="D38" s="10">
        <f>'[3]Run 3'!$AB$16</f>
        <v>968</v>
      </c>
      <c r="E38" s="10">
        <f>'[4]Run 3'!$AB$16</f>
        <v>1036</v>
      </c>
      <c r="F38" s="10">
        <f>'[5]Run 3'!$AB$16</f>
        <v>997</v>
      </c>
      <c r="G38" s="10">
        <f>'[6]Run 3'!$AB$16</f>
        <v>984</v>
      </c>
      <c r="H38" s="10">
        <f>'[7]Run 3'!$AB$16</f>
        <v>979</v>
      </c>
      <c r="K38" s="9" t="s">
        <v>17</v>
      </c>
      <c r="L38" s="10">
        <f>'[1]Run 3'!$AB$17</f>
        <v>2308</v>
      </c>
      <c r="M38" s="10">
        <f>'[2]Run 3'!$AB$17</f>
        <v>2207</v>
      </c>
      <c r="N38" s="10">
        <f>'[3]Run 3'!$AB$17</f>
        <v>2284</v>
      </c>
      <c r="O38" s="10">
        <f>'[4]Run 3'!$AB$17</f>
        <v>2079</v>
      </c>
      <c r="P38" s="10">
        <f>'[5]Run 3'!$AB$17</f>
        <v>2071</v>
      </c>
      <c r="Q38" s="10">
        <f>'[6]Run 3'!$AB$17</f>
        <v>2148</v>
      </c>
      <c r="R38" s="10">
        <f>'[7]Run 3'!$AB$17</f>
        <v>2088</v>
      </c>
      <c r="T38" s="9" t="s">
        <v>17</v>
      </c>
      <c r="U38" s="10">
        <f>'[1]Run 3'!$AB$18</f>
        <v>1215</v>
      </c>
      <c r="V38" s="10">
        <f>'[2]Run 3'!$AB$18</f>
        <v>1172</v>
      </c>
      <c r="W38" s="10">
        <f>'[3]Run 3'!$AB$18</f>
        <v>1141</v>
      </c>
      <c r="X38" s="10">
        <f>'[4]Run 3'!$AB$18</f>
        <v>1079</v>
      </c>
      <c r="Y38" s="10">
        <f>'[5]Run 3'!$AB$18</f>
        <v>1018</v>
      </c>
      <c r="Z38" s="10">
        <f>'[6]Run 3'!$AB$18</f>
        <v>1160</v>
      </c>
      <c r="AA38" s="10">
        <f>'[7]Run 3'!$AB$18</f>
        <v>1183</v>
      </c>
    </row>
    <row r="39" spans="1:27" x14ac:dyDescent="0.2">
      <c r="A39" s="9" t="s">
        <v>18</v>
      </c>
      <c r="B39" s="10">
        <f>'[1]Run 4'!$AB$16</f>
        <v>1030</v>
      </c>
      <c r="C39" s="10">
        <f>'[2]Run 4'!$AB$16</f>
        <v>991</v>
      </c>
      <c r="D39" s="10">
        <f>'[3]Run 4'!$AB$16</f>
        <v>999</v>
      </c>
      <c r="E39" s="10">
        <f>'[4]Run 4'!$AB$16</f>
        <v>1024</v>
      </c>
      <c r="F39" s="10">
        <f>'[5]Run 4'!$AB$16</f>
        <v>1027</v>
      </c>
      <c r="G39" s="10">
        <f>'[6]Run 4'!$AB$16</f>
        <v>952</v>
      </c>
      <c r="H39" s="10">
        <f>'[7]Run 4'!$AB$16</f>
        <v>907</v>
      </c>
      <c r="K39" s="9" t="s">
        <v>18</v>
      </c>
      <c r="L39" s="10">
        <f>'[1]Run 4'!$AB$17</f>
        <v>2248</v>
      </c>
      <c r="M39" s="10">
        <f>'[2]Run 4'!$AB$17</f>
        <v>2229</v>
      </c>
      <c r="N39" s="10">
        <f>'[3]Run 4'!$AB$17</f>
        <v>2187</v>
      </c>
      <c r="O39" s="10">
        <f>'[4]Run 4'!$AB$17</f>
        <v>2156</v>
      </c>
      <c r="P39" s="10">
        <f>'[5]Run 4'!$AB$17</f>
        <v>2054</v>
      </c>
      <c r="Q39" s="10">
        <f>'[6]Run 4'!$AB$17</f>
        <v>2179</v>
      </c>
      <c r="R39" s="10">
        <f>'[7]Run 4'!$AB$17</f>
        <v>2196</v>
      </c>
      <c r="T39" s="9" t="s">
        <v>18</v>
      </c>
      <c r="U39" s="10">
        <f>'[1]Run 4'!$AB$18</f>
        <v>1223</v>
      </c>
      <c r="V39" s="10">
        <f>'[2]Run 4'!$AB$18</f>
        <v>1196</v>
      </c>
      <c r="W39" s="10">
        <f>'[3]Run 4'!$AB$18</f>
        <v>1191</v>
      </c>
      <c r="X39" s="10">
        <f>'[4]Run 4'!$AB$18</f>
        <v>1060</v>
      </c>
      <c r="Y39" s="10">
        <f>'[5]Run 4'!$AB$18</f>
        <v>1035</v>
      </c>
      <c r="Z39" s="10">
        <f>'[6]Run 4'!$AB$18</f>
        <v>1151</v>
      </c>
      <c r="AA39" s="10">
        <f>'[7]Run 4'!$AB$18</f>
        <v>1145</v>
      </c>
    </row>
    <row r="40" spans="1:27" x14ac:dyDescent="0.2">
      <c r="A40" s="9" t="s">
        <v>19</v>
      </c>
      <c r="B40" s="10">
        <f>'[1]Run 5'!$AB$16</f>
        <v>1007</v>
      </c>
      <c r="C40" s="10">
        <f>'[2]Run 5'!$AB$16</f>
        <v>1008</v>
      </c>
      <c r="D40" s="10">
        <f>'[3]Run 5'!$AB$16</f>
        <v>1079</v>
      </c>
      <c r="E40" s="10">
        <f>'[4]Run 5'!$AB$16</f>
        <v>936</v>
      </c>
      <c r="F40" s="10">
        <f>'[5]Run 5'!$AB$16</f>
        <v>1017</v>
      </c>
      <c r="G40" s="10">
        <f>'[6]Run 5'!$AB$16</f>
        <v>1001</v>
      </c>
      <c r="H40" s="10">
        <f>'[7]Run 5'!$AB$16</f>
        <v>963</v>
      </c>
      <c r="K40" s="9" t="s">
        <v>19</v>
      </c>
      <c r="L40" s="10">
        <f>'[1]Run 5'!$AB$17</f>
        <v>2323</v>
      </c>
      <c r="M40" s="10">
        <f>'[2]Run 5'!$AB$17</f>
        <v>2210</v>
      </c>
      <c r="N40" s="10">
        <f>'[3]Run 5'!$AB$17</f>
        <v>2192</v>
      </c>
      <c r="O40" s="10">
        <f>'[4]Run 5'!$AB$17</f>
        <v>2186</v>
      </c>
      <c r="P40" s="10">
        <f>'[5]Run 5'!$AB$17</f>
        <v>2056</v>
      </c>
      <c r="Q40" s="10">
        <f>'[6]Run 5'!$AB$17</f>
        <v>2180</v>
      </c>
      <c r="R40" s="10">
        <f>'[7]Run 5'!$AB$17</f>
        <v>2173</v>
      </c>
      <c r="T40" s="9" t="s">
        <v>19</v>
      </c>
      <c r="U40" s="10">
        <f>'[1]Run 5'!$AB$18</f>
        <v>1175</v>
      </c>
      <c r="V40" s="10">
        <f>'[2]Run 5'!$AB$18</f>
        <v>1201</v>
      </c>
      <c r="W40" s="10">
        <f>'[3]Run 5'!$AB$18</f>
        <v>1141</v>
      </c>
      <c r="X40" s="10">
        <f>'[4]Run 5'!$AB$18</f>
        <v>1126</v>
      </c>
      <c r="Y40" s="10">
        <f>'[5]Run 5'!$AB$18</f>
        <v>1054</v>
      </c>
      <c r="Z40" s="10">
        <f>'[6]Run 5'!$AB$18</f>
        <v>1136</v>
      </c>
      <c r="AA40" s="10">
        <f>'[7]Run 5'!$AB$18</f>
        <v>1105</v>
      </c>
    </row>
    <row r="41" spans="1:27" x14ac:dyDescent="0.2">
      <c r="A41" s="9" t="s">
        <v>20</v>
      </c>
      <c r="B41" s="10">
        <f>'[1]Run 6'!$AB$16</f>
        <v>984</v>
      </c>
      <c r="C41" s="10">
        <f>'[2]Run 6'!$AB$16</f>
        <v>989</v>
      </c>
      <c r="D41" s="10">
        <f>'[3]Run 6'!$AB$16</f>
        <v>991</v>
      </c>
      <c r="E41" s="10">
        <f>'[4]Run 6'!$AB$16</f>
        <v>1025</v>
      </c>
      <c r="F41" s="10">
        <f>'[5]Run 6'!$AB$16</f>
        <v>981</v>
      </c>
      <c r="G41" s="10">
        <f>'[6]Run 6'!$AB$16</f>
        <v>1003</v>
      </c>
      <c r="H41" s="10">
        <f>'[7]Run 6'!$AB$16</f>
        <v>979</v>
      </c>
      <c r="K41" s="9" t="s">
        <v>20</v>
      </c>
      <c r="L41" s="10">
        <f>'[1]Run 6'!$AB$17</f>
        <v>2326</v>
      </c>
      <c r="M41" s="10">
        <f>'[2]Run 6'!$AB$17</f>
        <v>2212</v>
      </c>
      <c r="N41" s="10">
        <f>'[3]Run 6'!$AB$17</f>
        <v>2188</v>
      </c>
      <c r="O41" s="10">
        <f>'[4]Run 6'!$AB$17</f>
        <v>2080</v>
      </c>
      <c r="P41" s="10">
        <f>'[5]Run 6'!$AB$17</f>
        <v>2050</v>
      </c>
      <c r="Q41" s="10">
        <f>'[6]Run 6'!$AB$17</f>
        <v>2178</v>
      </c>
      <c r="R41" s="10">
        <f>'[7]Run 6'!$AB$17</f>
        <v>2112</v>
      </c>
      <c r="T41" s="9" t="s">
        <v>20</v>
      </c>
      <c r="U41" s="10">
        <f>'[1]Run 6'!$AB$18</f>
        <v>1196</v>
      </c>
      <c r="V41" s="10">
        <f>'[2]Run 6'!$AB$18</f>
        <v>1216</v>
      </c>
      <c r="W41" s="10">
        <f>'[3]Run 6'!$AB$18</f>
        <v>1214</v>
      </c>
      <c r="X41" s="10">
        <f>'[4]Run 6'!$AB$18</f>
        <v>1150</v>
      </c>
      <c r="Y41" s="10">
        <f>'[5]Run 6'!$AB$18</f>
        <v>1070</v>
      </c>
      <c r="Z41" s="10">
        <f>'[6]Run 6'!$AB$18</f>
        <v>1123</v>
      </c>
      <c r="AA41" s="10">
        <f>'[7]Run 6'!$AB$18</f>
        <v>1155</v>
      </c>
    </row>
    <row r="42" spans="1:27" x14ac:dyDescent="0.2">
      <c r="A42" s="9" t="s">
        <v>21</v>
      </c>
      <c r="B42" s="10">
        <f>'[1]Run 7'!$AB$16</f>
        <v>997</v>
      </c>
      <c r="C42" s="10">
        <f>'[2]Run 7'!$AB$16</f>
        <v>1000</v>
      </c>
      <c r="D42" s="10">
        <f>'[3]Run 7'!$AB$16</f>
        <v>967</v>
      </c>
      <c r="E42" s="10">
        <f>'[4]Run 7'!$AB$16</f>
        <v>1032</v>
      </c>
      <c r="F42" s="10">
        <f>'[5]Run 7'!$AB$16</f>
        <v>1004</v>
      </c>
      <c r="G42" s="10">
        <f>'[6]Run 7'!$AB$16</f>
        <v>1050</v>
      </c>
      <c r="H42" s="10">
        <f>'[7]Run 7'!$AB$16</f>
        <v>1035</v>
      </c>
      <c r="K42" s="9" t="s">
        <v>21</v>
      </c>
      <c r="L42" s="10">
        <f>'[1]Run 7'!$AB$17</f>
        <v>2254</v>
      </c>
      <c r="M42" s="10">
        <f>'[2]Run 7'!$AB$17</f>
        <v>2237</v>
      </c>
      <c r="N42" s="10">
        <f>'[3]Run 7'!$AB$17</f>
        <v>2244</v>
      </c>
      <c r="O42" s="10">
        <f>'[4]Run 7'!$AB$17</f>
        <v>2127</v>
      </c>
      <c r="P42" s="10">
        <f>'[5]Run 7'!$AB$17</f>
        <v>2056</v>
      </c>
      <c r="Q42" s="10">
        <f>'[6]Run 7'!$AB$17</f>
        <v>2157</v>
      </c>
      <c r="R42" s="10">
        <f>'[7]Run 7'!$AB$17</f>
        <v>2186</v>
      </c>
      <c r="T42" s="9" t="s">
        <v>21</v>
      </c>
      <c r="U42" s="10">
        <f>'[1]Run 7'!$AB$18</f>
        <v>1221</v>
      </c>
      <c r="V42" s="10">
        <f>'[2]Run 7'!$AB$18</f>
        <v>1187</v>
      </c>
      <c r="W42" s="10">
        <f>'[3]Run 7'!$AB$18</f>
        <v>1170</v>
      </c>
      <c r="X42" s="10">
        <f>'[4]Run 7'!$AB$18</f>
        <v>1099</v>
      </c>
      <c r="Y42" s="10">
        <f>'[5]Run 7'!$AB$18</f>
        <v>1081</v>
      </c>
      <c r="Z42" s="10">
        <f>'[6]Run 7'!$AB$18</f>
        <v>1081</v>
      </c>
      <c r="AA42" s="10">
        <f>'[7]Run 7'!$AB$18</f>
        <v>1018</v>
      </c>
    </row>
    <row r="43" spans="1:27" x14ac:dyDescent="0.2">
      <c r="A43" s="9" t="s">
        <v>22</v>
      </c>
      <c r="B43" s="10">
        <f>'[1]Run 8'!$AB$16</f>
        <v>1033</v>
      </c>
      <c r="C43" s="10">
        <f>'[2]Run 8'!$AB$16</f>
        <v>1061</v>
      </c>
      <c r="D43" s="10">
        <f>'[3]Run 8'!$AB$16</f>
        <v>1010</v>
      </c>
      <c r="E43" s="10">
        <f>'[4]Run 8'!$AB$16</f>
        <v>982</v>
      </c>
      <c r="F43" s="10">
        <f>'[5]Run 8'!$AB$16</f>
        <v>982</v>
      </c>
      <c r="G43" s="10">
        <f>'[6]Run 8'!$AB$16</f>
        <v>1010</v>
      </c>
      <c r="H43" s="10">
        <f>'[7]Run 8'!$AB$16</f>
        <v>1024</v>
      </c>
      <c r="K43" s="9" t="s">
        <v>22</v>
      </c>
      <c r="L43" s="10">
        <f>'[1]Run 8'!$AB$17</f>
        <v>2280</v>
      </c>
      <c r="M43" s="10">
        <f>'[2]Run 8'!$AB$17</f>
        <v>2250</v>
      </c>
      <c r="N43" s="10">
        <f>'[3]Run 8'!$AB$17</f>
        <v>2202</v>
      </c>
      <c r="O43" s="10">
        <f>'[4]Run 8'!$AB$17</f>
        <v>2144</v>
      </c>
      <c r="P43" s="10">
        <f>'[5]Run 8'!$AB$17</f>
        <v>2137</v>
      </c>
      <c r="Q43" s="10">
        <f>'[6]Run 8'!$AB$17</f>
        <v>2142</v>
      </c>
      <c r="R43" s="10">
        <f>'[7]Run 8'!$AB$17</f>
        <v>2100</v>
      </c>
      <c r="T43" s="9" t="s">
        <v>22</v>
      </c>
      <c r="U43" s="10">
        <f>'[1]Run 8'!$AB$18</f>
        <v>1218</v>
      </c>
      <c r="V43" s="10">
        <f>'[2]Run 8'!$AB$18</f>
        <v>1139</v>
      </c>
      <c r="W43" s="10">
        <f>'[3]Run 8'!$AB$18</f>
        <v>1155</v>
      </c>
      <c r="X43" s="10">
        <f>'[4]Run 8'!$AB$18</f>
        <v>1126</v>
      </c>
      <c r="Y43" s="10">
        <f>'[5]Run 8'!$AB$18</f>
        <v>1052</v>
      </c>
      <c r="Z43" s="10">
        <f>'[6]Run 8'!$AB$18</f>
        <v>1171</v>
      </c>
      <c r="AA43" s="10">
        <f>'[7]Run 8'!$AB$18</f>
        <v>1149</v>
      </c>
    </row>
    <row r="44" spans="1:27" x14ac:dyDescent="0.2">
      <c r="A44" s="9" t="s">
        <v>23</v>
      </c>
      <c r="B44" s="10">
        <f>'[1]Run 9'!$AB$16</f>
        <v>988</v>
      </c>
      <c r="C44" s="10">
        <f>'[2]Run 9'!$AB$16</f>
        <v>1017</v>
      </c>
      <c r="D44" s="10">
        <f>'[3]Run 9'!$AB$16</f>
        <v>992</v>
      </c>
      <c r="E44" s="10">
        <f>'[4]Run 9'!$AB$16</f>
        <v>1027</v>
      </c>
      <c r="F44" s="10">
        <f>'[5]Run 9'!$AB$16</f>
        <v>944</v>
      </c>
      <c r="G44" s="10">
        <f>'[6]Run 9'!$AB$16</f>
        <v>1053</v>
      </c>
      <c r="H44" s="10">
        <f>'[7]Run 9'!$AB$16</f>
        <v>978</v>
      </c>
      <c r="K44" s="9" t="s">
        <v>23</v>
      </c>
      <c r="L44" s="10">
        <f>'[1]Run 9'!$AB$17</f>
        <v>2302</v>
      </c>
      <c r="M44" s="10">
        <f>'[2]Run 9'!$AB$17</f>
        <v>2217</v>
      </c>
      <c r="N44" s="10">
        <f>'[3]Run 9'!$AB$17</f>
        <v>2173</v>
      </c>
      <c r="O44" s="10">
        <f>'[4]Run 9'!$AB$17</f>
        <v>2161</v>
      </c>
      <c r="P44" s="10">
        <f>'[5]Run 9'!$AB$17</f>
        <v>2125</v>
      </c>
      <c r="Q44" s="10">
        <f>'[6]Run 9'!$AB$17</f>
        <v>2139</v>
      </c>
      <c r="R44" s="10">
        <f>'[7]Run 9'!$AB$17</f>
        <v>2160</v>
      </c>
      <c r="T44" s="9" t="s">
        <v>23</v>
      </c>
      <c r="U44" s="10">
        <f>'[1]Run 9'!$AB$18</f>
        <v>1191</v>
      </c>
      <c r="V44" s="10">
        <f>'[2]Run 9'!$AB$18</f>
        <v>1175</v>
      </c>
      <c r="W44" s="10">
        <f>'[3]Run 9'!$AB$18</f>
        <v>1184</v>
      </c>
      <c r="X44" s="10">
        <f>'[4]Run 9'!$AB$18</f>
        <v>1098</v>
      </c>
      <c r="Y44" s="10">
        <f>'[5]Run 9'!$AB$18</f>
        <v>1090</v>
      </c>
      <c r="Z44" s="10">
        <f>'[6]Run 9'!$AB$18</f>
        <v>1133</v>
      </c>
      <c r="AA44" s="10">
        <f>'[7]Run 9'!$AB$18</f>
        <v>1132</v>
      </c>
    </row>
    <row r="45" spans="1:27" x14ac:dyDescent="0.2">
      <c r="A45" s="9" t="s">
        <v>24</v>
      </c>
      <c r="B45" s="10">
        <f>'[1]Run 10'!$AB$16</f>
        <v>975</v>
      </c>
      <c r="C45" s="10">
        <f>'[2]Run 10'!$AB$16</f>
        <v>1018</v>
      </c>
      <c r="D45" s="10">
        <f>'[3]Run 10'!$AB$16</f>
        <v>966</v>
      </c>
      <c r="E45" s="10">
        <f>'[4]Run 10'!$AB$16</f>
        <v>1035</v>
      </c>
      <c r="F45" s="10">
        <f>'[5]Run 10'!$AB$16</f>
        <v>1040</v>
      </c>
      <c r="G45" s="10">
        <f>'[6]Run 10'!$AB$16</f>
        <v>982</v>
      </c>
      <c r="H45" s="10">
        <f>'[7]Run 10'!$AB$16</f>
        <v>973</v>
      </c>
      <c r="K45" s="9" t="s">
        <v>24</v>
      </c>
      <c r="L45" s="10">
        <f>'[1]Run 10'!$AB$17</f>
        <v>2314</v>
      </c>
      <c r="M45" s="10">
        <f>'[2]Run 10'!$AB$17</f>
        <v>2179</v>
      </c>
      <c r="N45" s="10">
        <f>'[3]Run 10'!$AB$17</f>
        <v>2228</v>
      </c>
      <c r="O45" s="10">
        <f>'[4]Run 10'!$AB$17</f>
        <v>2114</v>
      </c>
      <c r="P45" s="10">
        <f>'[5]Run 10'!$AB$17</f>
        <v>2065</v>
      </c>
      <c r="Q45" s="10">
        <f>'[6]Run 10'!$AB$17</f>
        <v>2207</v>
      </c>
      <c r="R45" s="10">
        <f>'[7]Run 10'!$AB$17</f>
        <v>2170</v>
      </c>
      <c r="T45" s="9" t="s">
        <v>24</v>
      </c>
      <c r="U45" s="10">
        <f>'[1]Run 10'!$AB$18</f>
        <v>1226</v>
      </c>
      <c r="V45" s="10">
        <f>'[2]Run 10'!$AB$18</f>
        <v>1219</v>
      </c>
      <c r="W45" s="10">
        <f>'[3]Run 10'!$AB$18</f>
        <v>1162</v>
      </c>
      <c r="X45" s="10">
        <f>'[4]Run 10'!$AB$18</f>
        <v>1078</v>
      </c>
      <c r="Y45" s="10">
        <f>'[5]Run 10'!$AB$18</f>
        <v>1035</v>
      </c>
      <c r="Z45" s="10">
        <f>'[6]Run 10'!$AB$18</f>
        <v>1090</v>
      </c>
      <c r="AA45" s="10">
        <f>'[7]Run 10'!$AB$18</f>
        <v>1104</v>
      </c>
    </row>
    <row r="46" spans="1:27" x14ac:dyDescent="0.2">
      <c r="A46" s="9" t="s">
        <v>64</v>
      </c>
      <c r="B46">
        <f>'[1]Run 11'!$AB$16</f>
        <v>1013</v>
      </c>
      <c r="C46">
        <f>'[2]Run 11'!$AB$16</f>
        <v>1019</v>
      </c>
      <c r="D46">
        <f>'[3]Run 11'!$AB$16</f>
        <v>983</v>
      </c>
      <c r="E46">
        <f>'[4]Run 11'!$AB$16</f>
        <v>990</v>
      </c>
      <c r="F46">
        <f>'[5]Run 11'!$AB$16</f>
        <v>982</v>
      </c>
      <c r="G46">
        <f>'[6]Run 11'!$AB$16</f>
        <v>999</v>
      </c>
      <c r="H46">
        <f>'[7]Run 11'!$AB$16</f>
        <v>961</v>
      </c>
      <c r="K46" s="9" t="s">
        <v>64</v>
      </c>
      <c r="L46">
        <f>'[1]Run 11'!$AB$17</f>
        <v>2331</v>
      </c>
      <c r="M46">
        <f>'[2]Run 11'!$AB$17</f>
        <v>2237</v>
      </c>
      <c r="N46">
        <f>'[3]Run 11'!$AB$17</f>
        <v>2213</v>
      </c>
      <c r="O46">
        <f>'[4]Run 11'!$AB$17</f>
        <v>2226</v>
      </c>
      <c r="P46">
        <f>'[5]Run 11'!$AB$17</f>
        <v>2056</v>
      </c>
      <c r="Q46">
        <f>'[6]Run 11'!$AB$17</f>
        <v>2203</v>
      </c>
      <c r="R46">
        <f>'[7]Run 11'!$AB$17</f>
        <v>2202</v>
      </c>
      <c r="T46" s="9" t="s">
        <v>64</v>
      </c>
      <c r="U46">
        <f>'[1]Run 11'!$AB$18</f>
        <v>1198</v>
      </c>
      <c r="V46">
        <f>'[2]Run 11'!$AB$18</f>
        <v>1192</v>
      </c>
      <c r="W46">
        <f>'[3]Run 11'!$AB$18</f>
        <v>1148</v>
      </c>
      <c r="X46">
        <f>'[4]Run 11'!$AB$18</f>
        <v>1061</v>
      </c>
      <c r="Y46">
        <f>'[5]Run 11'!$AB$18</f>
        <v>1048</v>
      </c>
      <c r="Z46">
        <f>'[6]Run 11'!$AB$18</f>
        <v>1090</v>
      </c>
      <c r="AA46">
        <f>'[7]Run 11'!$AB$18</f>
        <v>1141</v>
      </c>
    </row>
    <row r="47" spans="1:27" x14ac:dyDescent="0.2">
      <c r="A47" s="9" t="s">
        <v>65</v>
      </c>
      <c r="B47">
        <f>'[1]Run 12'!$AB$16</f>
        <v>1036</v>
      </c>
      <c r="C47">
        <f>'[2]Run 12'!$AB$16</f>
        <v>1014</v>
      </c>
      <c r="D47">
        <f>'[3]Run 12'!$AB$16</f>
        <v>973</v>
      </c>
      <c r="E47">
        <f>'[4]Run 12'!$AB$16</f>
        <v>995</v>
      </c>
      <c r="F47">
        <f>'[5]Run 12'!$AB$16</f>
        <v>1001</v>
      </c>
      <c r="G47">
        <f>'[6]Run 12'!$AB$16</f>
        <v>989</v>
      </c>
      <c r="H47">
        <f>'[7]Run 12'!$AB$16</f>
        <v>1020</v>
      </c>
      <c r="K47" s="9" t="s">
        <v>65</v>
      </c>
      <c r="L47">
        <f>'[1]Run 12'!$AB$17</f>
        <v>2293</v>
      </c>
      <c r="M47">
        <f>'[2]Run 12'!$AB$17</f>
        <v>2221</v>
      </c>
      <c r="N47">
        <f>'[3]Run 12'!$AB$17</f>
        <v>2277</v>
      </c>
      <c r="O47">
        <f>'[4]Run 12'!$AB$17</f>
        <v>2121</v>
      </c>
      <c r="P47">
        <f>'[5]Run 12'!$AB$17</f>
        <v>2087</v>
      </c>
      <c r="Q47">
        <f>'[6]Run 12'!$AB$17</f>
        <v>2168</v>
      </c>
      <c r="R47">
        <f>'[7]Run 12'!$AB$17</f>
        <v>2144</v>
      </c>
      <c r="T47" s="9" t="s">
        <v>65</v>
      </c>
      <c r="U47">
        <f>'[1]Run 12'!$AB$18</f>
        <v>1145</v>
      </c>
      <c r="V47">
        <f>'[2]Run 12'!$AB$18</f>
        <v>1204</v>
      </c>
      <c r="W47">
        <f>'[3]Run 12'!$AB$18</f>
        <v>1143</v>
      </c>
      <c r="X47">
        <f>'[4]Run 12'!$AB$18</f>
        <v>1135</v>
      </c>
      <c r="Y47">
        <f>'[5]Run 12'!$AB$18</f>
        <v>1062</v>
      </c>
      <c r="Z47">
        <f>'[6]Run 12'!$AB$18</f>
        <v>1128</v>
      </c>
      <c r="AA47">
        <f>'[7]Run 12'!$AB$18</f>
        <v>1127</v>
      </c>
    </row>
    <row r="48" spans="1:27" x14ac:dyDescent="0.2">
      <c r="A48" s="9" t="s">
        <v>66</v>
      </c>
      <c r="B48">
        <f>'[1]Run 13'!$AB$16</f>
        <v>1019</v>
      </c>
      <c r="C48">
        <f>'[2]Run 13'!$AB$16</f>
        <v>984</v>
      </c>
      <c r="D48">
        <f>'[3]Run 13'!$AB$16</f>
        <v>997</v>
      </c>
      <c r="E48">
        <f>'[4]Run 13'!$AB$16</f>
        <v>1008</v>
      </c>
      <c r="F48">
        <f>'[5]Run 13'!$AB$16</f>
        <v>996</v>
      </c>
      <c r="G48">
        <f>'[6]Run 13'!$AB$16</f>
        <v>990</v>
      </c>
      <c r="H48">
        <f>'[7]Run 13'!$AB$16</f>
        <v>1012</v>
      </c>
      <c r="K48" s="9" t="s">
        <v>66</v>
      </c>
      <c r="L48">
        <f>'[1]Run 13'!$AB$17</f>
        <v>2317</v>
      </c>
      <c r="M48">
        <f>'[2]Run 13'!$AB$17</f>
        <v>2252</v>
      </c>
      <c r="N48">
        <f>'[3]Run 13'!$AB$17</f>
        <v>2196</v>
      </c>
      <c r="O48">
        <f>'[4]Run 13'!$AB$17</f>
        <v>2068</v>
      </c>
      <c r="P48">
        <f>'[5]Run 13'!$AB$17</f>
        <v>2091</v>
      </c>
      <c r="Q48">
        <f>'[6]Run 13'!$AB$17</f>
        <v>2178</v>
      </c>
      <c r="R48">
        <f>'[7]Run 13'!$AB$17</f>
        <v>2148</v>
      </c>
      <c r="T48" s="9" t="s">
        <v>66</v>
      </c>
      <c r="U48">
        <f>'[1]Run 13'!$AB$18</f>
        <v>1202</v>
      </c>
      <c r="V48">
        <f>'[2]Run 13'!$AB$18</f>
        <v>1148</v>
      </c>
      <c r="W48">
        <f>'[3]Run 13'!$AB$18</f>
        <v>1161</v>
      </c>
      <c r="X48">
        <f>'[4]Run 13'!$AB$18</f>
        <v>1141</v>
      </c>
      <c r="Y48">
        <f>'[5]Run 13'!$AB$18</f>
        <v>1053</v>
      </c>
      <c r="Z48">
        <f>'[6]Run 13'!$AB$18</f>
        <v>1114</v>
      </c>
      <c r="AA48">
        <f>'[7]Run 13'!$AB$18</f>
        <v>1119</v>
      </c>
    </row>
    <row r="49" spans="1:27" x14ac:dyDescent="0.2">
      <c r="A49" s="9" t="s">
        <v>67</v>
      </c>
      <c r="B49">
        <f>'[1]Run 14'!$AB$16</f>
        <v>998</v>
      </c>
      <c r="C49">
        <f>'[2]Run 14'!$AB$16</f>
        <v>1011</v>
      </c>
      <c r="D49">
        <f>'[3]Run 14'!$AB$16</f>
        <v>937</v>
      </c>
      <c r="E49">
        <f>'[4]Run 14'!$AB$16</f>
        <v>1021</v>
      </c>
      <c r="F49">
        <f>'[5]Run 14'!$AB$16</f>
        <v>1024</v>
      </c>
      <c r="G49">
        <f>'[6]Run 14'!$AB$16</f>
        <v>949</v>
      </c>
      <c r="H49">
        <f>'[7]Run 14'!$AB$16</f>
        <v>997</v>
      </c>
      <c r="K49" s="9" t="s">
        <v>67</v>
      </c>
      <c r="L49">
        <f>'[1]Run 14'!$AB$17</f>
        <v>2278</v>
      </c>
      <c r="M49">
        <f>'[2]Run 14'!$AB$17</f>
        <v>2196</v>
      </c>
      <c r="N49">
        <f>'[3]Run 14'!$AB$17</f>
        <v>2270</v>
      </c>
      <c r="O49">
        <f>'[4]Run 14'!$AB$17</f>
        <v>2156</v>
      </c>
      <c r="P49">
        <f>'[5]Run 14'!$AB$17</f>
        <v>2020</v>
      </c>
      <c r="Q49">
        <f>'[6]Run 14'!$AB$17</f>
        <v>2256</v>
      </c>
      <c r="R49">
        <f>'[7]Run 14'!$AB$17</f>
        <v>2185</v>
      </c>
      <c r="T49" s="9" t="s">
        <v>67</v>
      </c>
      <c r="U49">
        <f>'[1]Run 14'!$AB$18</f>
        <v>1214</v>
      </c>
      <c r="V49">
        <f>'[2]Run 14'!$AB$18</f>
        <v>1211</v>
      </c>
      <c r="W49">
        <f>'[3]Run 14'!$AB$18</f>
        <v>1179</v>
      </c>
      <c r="X49">
        <f>'[4]Run 14'!$AB$18</f>
        <v>1136</v>
      </c>
      <c r="Y49">
        <f>'[5]Run 14'!$AB$18</f>
        <v>1056</v>
      </c>
      <c r="Z49">
        <f>'[6]Run 14'!$AB$18</f>
        <v>1095</v>
      </c>
      <c r="AA49">
        <f>'[7]Run 14'!$AB$18</f>
        <v>1107</v>
      </c>
    </row>
    <row r="50" spans="1:27" x14ac:dyDescent="0.2">
      <c r="A50" s="9" t="s">
        <v>68</v>
      </c>
      <c r="B50">
        <f>'[1]Run 15'!$AB$16</f>
        <v>1077</v>
      </c>
      <c r="C50">
        <f>'[2]Run 15'!$AB$16</f>
        <v>1012</v>
      </c>
      <c r="D50">
        <f>'[3]Run 15'!$AB$16</f>
        <v>983</v>
      </c>
      <c r="E50">
        <f>'[4]Run 15'!$AB$16</f>
        <v>983</v>
      </c>
      <c r="F50">
        <f>'[5]Run 15'!$AB$16</f>
        <v>1006</v>
      </c>
      <c r="G50">
        <f>'[6]Run 15'!$AB$16</f>
        <v>1019</v>
      </c>
      <c r="H50">
        <f>'[7]Run 15'!$AB$16</f>
        <v>969</v>
      </c>
      <c r="K50" s="9" t="s">
        <v>68</v>
      </c>
      <c r="L50">
        <f>'[1]Run 15'!$AB$17</f>
        <v>2244</v>
      </c>
      <c r="M50">
        <f>'[2]Run 15'!$AB$17</f>
        <v>2168</v>
      </c>
      <c r="N50">
        <f>'[3]Run 15'!$AB$17</f>
        <v>2217</v>
      </c>
      <c r="O50">
        <f>'[4]Run 15'!$AB$17</f>
        <v>2151</v>
      </c>
      <c r="P50">
        <f>'[5]Run 15'!$AB$17</f>
        <v>2061</v>
      </c>
      <c r="Q50">
        <f>'[6]Run 15'!$AB$17</f>
        <v>2267</v>
      </c>
      <c r="R50">
        <f>'[7]Run 15'!$AB$17</f>
        <v>2150</v>
      </c>
      <c r="T50" s="9" t="s">
        <v>68</v>
      </c>
      <c r="U50">
        <f>'[1]Run 15'!$AB$18</f>
        <v>1189</v>
      </c>
      <c r="V50">
        <f>'[2]Run 15'!$AB$18</f>
        <v>1268</v>
      </c>
      <c r="W50">
        <f>'[3]Run 15'!$AB$18</f>
        <v>1144</v>
      </c>
      <c r="X50">
        <f>'[4]Run 15'!$AB$18</f>
        <v>1089</v>
      </c>
      <c r="Y50">
        <f>'[5]Run 15'!$AB$18</f>
        <v>1043</v>
      </c>
      <c r="Z50">
        <f>'[6]Run 15'!$AB$18</f>
        <v>1082</v>
      </c>
      <c r="AA50">
        <f>'[7]Run 15'!$AB$18</f>
        <v>1132</v>
      </c>
    </row>
    <row r="51" spans="1:27" x14ac:dyDescent="0.2">
      <c r="A51" s="9" t="s">
        <v>69</v>
      </c>
      <c r="B51">
        <f>'[1]Run 16'!$AB$16</f>
        <v>996</v>
      </c>
      <c r="C51">
        <f>'[2]Run 16'!$AB$16</f>
        <v>1009</v>
      </c>
      <c r="D51">
        <f>'[3]Run 16'!$AB$16</f>
        <v>1007</v>
      </c>
      <c r="E51">
        <f>'[4]Run 16'!$AB$16</f>
        <v>988</v>
      </c>
      <c r="F51">
        <f>'[5]Run 16'!$AB$16</f>
        <v>1037</v>
      </c>
      <c r="G51">
        <f>'[6]Run 16'!$AB$16</f>
        <v>967</v>
      </c>
      <c r="H51">
        <f>'[7]Run 16'!$AB$16</f>
        <v>976</v>
      </c>
      <c r="K51" s="9" t="s">
        <v>69</v>
      </c>
      <c r="L51">
        <f>'[1]Run 16'!$AB$17</f>
        <v>2235</v>
      </c>
      <c r="M51">
        <f>'[2]Run 16'!$AB$17</f>
        <v>2218</v>
      </c>
      <c r="N51">
        <f>'[3]Run 16'!$AB$17</f>
        <v>2210</v>
      </c>
      <c r="O51">
        <f>'[4]Run 16'!$AB$17</f>
        <v>2171</v>
      </c>
      <c r="P51">
        <f>'[5]Run 16'!$AB$17</f>
        <v>1998</v>
      </c>
      <c r="Q51">
        <f>'[6]Run 16'!$AB$17</f>
        <v>2152</v>
      </c>
      <c r="R51">
        <f>'[7]Run 16'!$AB$17</f>
        <v>2106</v>
      </c>
      <c r="T51" s="9" t="s">
        <v>69</v>
      </c>
      <c r="U51">
        <f>'[1]Run 16'!$AB$18</f>
        <v>1251</v>
      </c>
      <c r="V51">
        <f>'[2]Run 16'!$AB$18</f>
        <v>1186</v>
      </c>
      <c r="W51">
        <f>'[3]Run 16'!$AB$18</f>
        <v>1186</v>
      </c>
      <c r="X51">
        <f>'[4]Run 16'!$AB$18</f>
        <v>1073</v>
      </c>
      <c r="Y51">
        <f>'[5]Run 16'!$AB$18</f>
        <v>1039</v>
      </c>
      <c r="Z51">
        <f>'[6]Run 16'!$AB$18</f>
        <v>1177</v>
      </c>
      <c r="AA51">
        <f>'[7]Run 16'!$AB$18</f>
        <v>1161</v>
      </c>
    </row>
    <row r="52" spans="1:27" x14ac:dyDescent="0.2">
      <c r="A52" s="9" t="s">
        <v>70</v>
      </c>
      <c r="B52">
        <f>'[1]Run 17'!$AB$16</f>
        <v>992</v>
      </c>
      <c r="C52">
        <f>'[2]Run 17'!$AB$16</f>
        <v>1006</v>
      </c>
      <c r="D52">
        <f>'[3]Run 17'!$AB$16</f>
        <v>931</v>
      </c>
      <c r="E52">
        <f>'[4]Run 17'!$AB$16</f>
        <v>1032</v>
      </c>
      <c r="F52">
        <f>'[5]Run 17'!$AB$16</f>
        <v>975</v>
      </c>
      <c r="G52">
        <f>'[6]Run 17'!$AB$16</f>
        <v>961</v>
      </c>
      <c r="H52">
        <f>'[7]Run 17'!$AB$16</f>
        <v>972</v>
      </c>
      <c r="K52" s="9" t="s">
        <v>70</v>
      </c>
      <c r="L52">
        <f>'[1]Run 17'!$AB$17</f>
        <v>2254</v>
      </c>
      <c r="M52">
        <f>'[2]Run 17'!$AB$17</f>
        <v>2197</v>
      </c>
      <c r="N52">
        <f>'[3]Run 17'!$AB$17</f>
        <v>2276</v>
      </c>
      <c r="O52">
        <f>'[4]Run 17'!$AB$17</f>
        <v>2214</v>
      </c>
      <c r="P52">
        <f>'[5]Run 17'!$AB$17</f>
        <v>2124</v>
      </c>
      <c r="Q52">
        <f>'[6]Run 17'!$AB$17</f>
        <v>2159</v>
      </c>
      <c r="R52">
        <f>'[7]Run 17'!$AB$17</f>
        <v>2138</v>
      </c>
      <c r="T52" s="9" t="s">
        <v>70</v>
      </c>
      <c r="U52">
        <f>'[1]Run 17'!$AB$18</f>
        <v>1262</v>
      </c>
      <c r="V52">
        <f>'[2]Run 17'!$AB$18</f>
        <v>1195</v>
      </c>
      <c r="W52">
        <f>'[3]Run 17'!$AB$18</f>
        <v>1147</v>
      </c>
      <c r="X52">
        <f>'[4]Run 17'!$AB$18</f>
        <v>1029</v>
      </c>
      <c r="Y52">
        <f>'[5]Run 17'!$AB$18</f>
        <v>1022</v>
      </c>
      <c r="Z52">
        <f>'[6]Run 17'!$AB$18</f>
        <v>1142</v>
      </c>
      <c r="AA52">
        <f>'[7]Run 17'!$AB$18</f>
        <v>1132</v>
      </c>
    </row>
    <row r="53" spans="1:27" x14ac:dyDescent="0.2">
      <c r="A53" s="9" t="s">
        <v>71</v>
      </c>
      <c r="B53">
        <f>'[1]Run 18'!$AB$16</f>
        <v>1006</v>
      </c>
      <c r="C53">
        <f>'[2]Run 18'!$AB$16</f>
        <v>993</v>
      </c>
      <c r="D53">
        <f>'[3]Run 18'!$AB$16</f>
        <v>1021</v>
      </c>
      <c r="E53">
        <f>'[4]Run 18'!$AB$16</f>
        <v>972</v>
      </c>
      <c r="F53">
        <f>'[5]Run 18'!$AB$16</f>
        <v>1025</v>
      </c>
      <c r="G53">
        <f>'[6]Run 18'!$AB$16</f>
        <v>1025</v>
      </c>
      <c r="H53">
        <f>'[7]Run 18'!$AB$16</f>
        <v>927</v>
      </c>
      <c r="K53" s="9" t="s">
        <v>71</v>
      </c>
      <c r="L53">
        <f>'[1]Run 18'!$AB$17</f>
        <v>2341</v>
      </c>
      <c r="M53">
        <f>'[2]Run 18'!$AB$17</f>
        <v>2302</v>
      </c>
      <c r="N53">
        <f>'[3]Run 18'!$AB$17</f>
        <v>2177</v>
      </c>
      <c r="O53">
        <f>'[4]Run 18'!$AB$17</f>
        <v>2117</v>
      </c>
      <c r="P53">
        <f>'[5]Run 18'!$AB$17</f>
        <v>2023</v>
      </c>
      <c r="Q53">
        <f>'[6]Run 18'!$AB$17</f>
        <v>2138</v>
      </c>
      <c r="R53">
        <f>'[7]Run 18'!$AB$17</f>
        <v>2215</v>
      </c>
      <c r="T53" s="9" t="s">
        <v>71</v>
      </c>
      <c r="U53">
        <f>'[1]Run 18'!$AB$18</f>
        <v>1167</v>
      </c>
      <c r="V53">
        <f>'[2]Run 18'!$AB$18</f>
        <v>1150</v>
      </c>
      <c r="W53">
        <f>'[3]Run 18'!$AB$18</f>
        <v>1158</v>
      </c>
      <c r="X53">
        <f>'[4]Run 18'!$AB$18</f>
        <v>1157</v>
      </c>
      <c r="Y53">
        <f>'[5]Run 18'!$AB$18</f>
        <v>1087</v>
      </c>
      <c r="Z53">
        <f>'[6]Run 18'!$AB$18</f>
        <v>1155</v>
      </c>
      <c r="AA53">
        <f>'[7]Run 18'!$AB$18</f>
        <v>1169</v>
      </c>
    </row>
    <row r="54" spans="1:27" x14ac:dyDescent="0.2">
      <c r="A54" s="9" t="s">
        <v>72</v>
      </c>
      <c r="B54">
        <f>'[1]Run 19'!$AB$16</f>
        <v>1039</v>
      </c>
      <c r="C54">
        <f>'[2]Run 19'!$AB$16</f>
        <v>1028</v>
      </c>
      <c r="D54">
        <f>'[3]Run 19'!$AB$16</f>
        <v>998</v>
      </c>
      <c r="E54">
        <f>'[4]Run 19'!$AB$16</f>
        <v>990</v>
      </c>
      <c r="F54">
        <f>'[5]Run 19'!$AB$16</f>
        <v>1000</v>
      </c>
      <c r="G54">
        <f>'[6]Run 19'!$AB$16</f>
        <v>1013</v>
      </c>
      <c r="H54">
        <f>'[7]Run 19'!$AB$16</f>
        <v>1008</v>
      </c>
      <c r="K54" s="9" t="s">
        <v>72</v>
      </c>
      <c r="L54">
        <f>'[1]Run 19'!$AB$17</f>
        <v>2277</v>
      </c>
      <c r="M54">
        <f>'[2]Run 19'!$AB$17</f>
        <v>2252</v>
      </c>
      <c r="N54">
        <f>'[3]Run 19'!$AB$17</f>
        <v>2216</v>
      </c>
      <c r="O54">
        <f>'[4]Run 19'!$AB$17</f>
        <v>2071</v>
      </c>
      <c r="P54">
        <f>'[5]Run 19'!$AB$17</f>
        <v>2038</v>
      </c>
      <c r="Q54">
        <f>'[6]Run 19'!$AB$17</f>
        <v>2148</v>
      </c>
      <c r="R54">
        <f>'[7]Run 19'!$AB$17</f>
        <v>2138</v>
      </c>
      <c r="T54" s="9" t="s">
        <v>72</v>
      </c>
      <c r="U54">
        <f>'[1]Run 19'!$AB$18</f>
        <v>1223</v>
      </c>
      <c r="V54">
        <f>'[2]Run 19'!$AB$18</f>
        <v>1162</v>
      </c>
      <c r="W54">
        <f>'[3]Run 19'!$AB$18</f>
        <v>1166</v>
      </c>
      <c r="X54">
        <f>'[4]Run 19'!$AB$18</f>
        <v>1178</v>
      </c>
      <c r="Y54">
        <f>'[5]Run 19'!$AB$18</f>
        <v>1053</v>
      </c>
      <c r="Z54">
        <f>'[6]Run 19'!$AB$18</f>
        <v>1123</v>
      </c>
      <c r="AA54">
        <f>'[7]Run 19'!$AB$18</f>
        <v>1144</v>
      </c>
    </row>
    <row r="55" spans="1:27" x14ac:dyDescent="0.2">
      <c r="A55" s="11" t="s">
        <v>73</v>
      </c>
      <c r="B55" s="8">
        <f>'[1]Run 20'!$AB$16</f>
        <v>1004</v>
      </c>
      <c r="C55" s="8">
        <f>'[2]Run 20'!$AB$16</f>
        <v>969</v>
      </c>
      <c r="D55" s="8">
        <f>'[3]Run 20'!$AB$16</f>
        <v>992</v>
      </c>
      <c r="E55" s="8">
        <f>'[4]Run 20'!$AB$16</f>
        <v>978</v>
      </c>
      <c r="F55" s="8">
        <f>'[5]Run 20'!$AB$16</f>
        <v>985</v>
      </c>
      <c r="G55" s="8">
        <f>'[6]Run 20'!$AB$16</f>
        <v>967</v>
      </c>
      <c r="H55" s="8">
        <f>'[7]Run 20'!$AB$16</f>
        <v>1011</v>
      </c>
      <c r="K55" s="11" t="s">
        <v>73</v>
      </c>
      <c r="L55" s="8">
        <f>'[1]Run 20'!$AB$17</f>
        <v>2285</v>
      </c>
      <c r="M55" s="8">
        <f>'[2]Run 20'!$AB$17</f>
        <v>2227</v>
      </c>
      <c r="N55" s="8">
        <f>'[3]Run 20'!$AB$17</f>
        <v>2230</v>
      </c>
      <c r="O55" s="8">
        <f>'[4]Run 20'!$AB$17</f>
        <v>2157</v>
      </c>
      <c r="P55" s="8">
        <f>'[5]Run 20'!$AB$17</f>
        <v>2094</v>
      </c>
      <c r="Q55" s="8">
        <f>'[6]Run 20'!$AB$17</f>
        <v>2212</v>
      </c>
      <c r="R55" s="8">
        <f>'[7]Run 20'!$AB$17</f>
        <v>2116</v>
      </c>
      <c r="T55" s="11" t="s">
        <v>73</v>
      </c>
      <c r="U55" s="8">
        <f>'[1]Run 20'!$AB$18</f>
        <v>1220</v>
      </c>
      <c r="V55" s="8">
        <f>'[2]Run 20'!$AB$18</f>
        <v>1176</v>
      </c>
      <c r="W55" s="8">
        <f>'[3]Run 20'!$AB$18</f>
        <v>1135</v>
      </c>
      <c r="X55" s="8">
        <f>'[4]Run 20'!$AB$18</f>
        <v>1118</v>
      </c>
      <c r="Y55" s="8">
        <f>'[5]Run 20'!$AB$18</f>
        <v>1052</v>
      </c>
      <c r="Z55" s="8">
        <f>'[6]Run 20'!$AB$18</f>
        <v>1166</v>
      </c>
      <c r="AA55" s="8">
        <f>'[7]Run 20'!$AB$18</f>
        <v>1121</v>
      </c>
    </row>
    <row r="56" spans="1:27" x14ac:dyDescent="0.2">
      <c r="A56" s="9" t="s">
        <v>27</v>
      </c>
      <c r="B56">
        <f t="shared" ref="B56:H56" si="3">SUM(B36:B55)/20</f>
        <v>1010.75</v>
      </c>
      <c r="C56">
        <f t="shared" si="3"/>
        <v>1009.5</v>
      </c>
      <c r="D56">
        <f t="shared" si="3"/>
        <v>989.4</v>
      </c>
      <c r="E56">
        <f t="shared" si="3"/>
        <v>1002.1</v>
      </c>
      <c r="F56">
        <f t="shared" si="3"/>
        <v>1002.9</v>
      </c>
      <c r="G56">
        <f t="shared" si="3"/>
        <v>995.05</v>
      </c>
      <c r="H56">
        <f t="shared" si="3"/>
        <v>979.35</v>
      </c>
      <c r="K56" s="9" t="s">
        <v>27</v>
      </c>
      <c r="L56">
        <f t="shared" ref="L56:R56" si="4">SUM(L36:L55)/20</f>
        <v>2288.25</v>
      </c>
      <c r="M56">
        <f t="shared" si="4"/>
        <v>2222.65</v>
      </c>
      <c r="N56">
        <f t="shared" si="4"/>
        <v>2221.3000000000002</v>
      </c>
      <c r="O56">
        <f t="shared" si="4"/>
        <v>2137.25</v>
      </c>
      <c r="P56">
        <f t="shared" si="4"/>
        <v>2066.1999999999998</v>
      </c>
      <c r="Q56">
        <f t="shared" si="4"/>
        <v>2178.3000000000002</v>
      </c>
      <c r="R56">
        <f t="shared" si="4"/>
        <v>2151.6</v>
      </c>
      <c r="T56" s="9" t="s">
        <v>27</v>
      </c>
      <c r="U56">
        <f t="shared" ref="U56:AA56" si="5">SUM(U36:U55)/20</f>
        <v>1207.45</v>
      </c>
      <c r="V56">
        <f t="shared" si="5"/>
        <v>1187.2</v>
      </c>
      <c r="W56">
        <f t="shared" si="5"/>
        <v>1164.25</v>
      </c>
      <c r="X56">
        <f t="shared" si="5"/>
        <v>1104.9000000000001</v>
      </c>
      <c r="Y56">
        <f t="shared" si="5"/>
        <v>1049.75</v>
      </c>
      <c r="Z56">
        <f t="shared" si="5"/>
        <v>1130.2</v>
      </c>
      <c r="AA56">
        <f t="shared" si="5"/>
        <v>1132.5999999999999</v>
      </c>
    </row>
    <row r="57" spans="1:27" x14ac:dyDescent="0.2">
      <c r="A57" s="9" t="s">
        <v>58</v>
      </c>
      <c r="B57" s="22">
        <f>B56/B56-100%</f>
        <v>0</v>
      </c>
      <c r="C57" s="22">
        <f>C56/B56-100%</f>
        <v>-1.2367054167696789E-3</v>
      </c>
      <c r="D57" s="22">
        <f>D56/B56-100%</f>
        <v>-2.1122928518426898E-2</v>
      </c>
      <c r="E57" s="22">
        <f>E56/B56-100%</f>
        <v>-8.5580014840465068E-3</v>
      </c>
      <c r="F57" s="22">
        <f>F56/B56-100%</f>
        <v>-7.7665100173138768E-3</v>
      </c>
      <c r="G57" s="22">
        <f>G56/B56-100%</f>
        <v>-1.5533020034627754E-2</v>
      </c>
      <c r="H57" s="21">
        <f>H56/B56-100%</f>
        <v>-3.1066040069255507E-2</v>
      </c>
      <c r="K57" s="9" t="s">
        <v>58</v>
      </c>
      <c r="L57" s="22">
        <f>L56/L56-100%</f>
        <v>0</v>
      </c>
      <c r="M57" s="22">
        <f>M56/L56-100%</f>
        <v>-2.8668196219818642E-2</v>
      </c>
      <c r="N57" s="22">
        <f>N56/L56-100%</f>
        <v>-2.9258166721293444E-2</v>
      </c>
      <c r="O57" s="22">
        <f>O56/L56-100%</f>
        <v>-6.5989293127936222E-2</v>
      </c>
      <c r="P57" s="21">
        <f>P56/L56-100%</f>
        <v>-9.7039222112968559E-2</v>
      </c>
      <c r="Q57" s="22">
        <f>Q56/L56-100%</f>
        <v>-4.8049819731235566E-2</v>
      </c>
      <c r="R57" s="22">
        <f>R56/L56-100%</f>
        <v>-5.9718125204850869E-2</v>
      </c>
      <c r="T57" s="9" t="s">
        <v>58</v>
      </c>
      <c r="U57" s="13">
        <v>0</v>
      </c>
      <c r="V57" s="12">
        <f>V56/U56-100%</f>
        <v>-1.677088078181288E-2</v>
      </c>
      <c r="W57" s="12">
        <f>W56/U56-100%</f>
        <v>-3.5777879001200885E-2</v>
      </c>
      <c r="X57" s="12">
        <f>X56/U56-100%</f>
        <v>-8.493105304567472E-2</v>
      </c>
      <c r="Y57" s="21">
        <f>Y56/U56-100%</f>
        <v>-0.13060582218725414</v>
      </c>
      <c r="Z57" s="12">
        <f>Z56/U56-100%</f>
        <v>-6.3977804463952959E-2</v>
      </c>
      <c r="AA57" s="12">
        <f>AA56/U56-100%</f>
        <v>-6.1990144519441959E-2</v>
      </c>
    </row>
    <row r="58" spans="1:27" x14ac:dyDescent="0.2">
      <c r="A58" s="9" t="s">
        <v>28</v>
      </c>
      <c r="C58" s="19">
        <f>_xlfn.T.TEST(B36:B55,C36:C55, 2, 1)</f>
        <v>0.84576269896546918</v>
      </c>
      <c r="D58">
        <f>_xlfn.T.TEST(B36:B55,D36:D55, 2, 1)</f>
        <v>1.4564037128562125E-2</v>
      </c>
      <c r="E58" s="19">
        <f>_xlfn.T.TEST(B36:B55,E36:E55, 2, 1)</f>
        <v>0.37070601838025474</v>
      </c>
      <c r="F58" s="19">
        <f>_xlfn.T.TEST(B36:B55,F36:F55, 2, 1)</f>
        <v>0.32754990187741362</v>
      </c>
      <c r="G58" s="19">
        <f>_xlfn.T.TEST(B36:B55,G36:G55, 2, 1)</f>
        <v>6.0000294457707548E-2</v>
      </c>
      <c r="H58">
        <f>_xlfn.T.TEST(B36:B55,H36:H55, 2, 1)</f>
        <v>2.337896335580862E-3</v>
      </c>
      <c r="K58" s="9" t="s">
        <v>28</v>
      </c>
      <c r="M58">
        <f>_xlfn.T.TEST(L36:L55,M36:M55, 2, 1)</f>
        <v>3.1018463224684606E-7</v>
      </c>
      <c r="N58">
        <f>_xlfn.T.TEST(L36:L55,N36:N55, 2, 1)</f>
        <v>1.9920402429886895E-5</v>
      </c>
      <c r="O58">
        <f>_xlfn.T.TEST(L36:L55,O36:O55, 2, 1)</f>
        <v>1.0826672749583048E-9</v>
      </c>
      <c r="P58">
        <f>_xlfn.T.TEST(L36:L55,P36:P55, 2, 1)</f>
        <v>8.6544635558232505E-15</v>
      </c>
      <c r="Q58">
        <f>_xlfn.T.TEST(L36:L55,Q36:Q55, 2, 1)</f>
        <v>1.4233841153933284E-8</v>
      </c>
      <c r="R58">
        <f>_xlfn.T.TEST(L36:L55,R36:R55, 2, 1)</f>
        <v>3.8924697147828695E-11</v>
      </c>
      <c r="T58" s="9" t="s">
        <v>28</v>
      </c>
      <c r="V58">
        <f>_xlfn.T.TEST(U36:U55,V36:V55, 2, 1)</f>
        <v>5.184962855987512E-2</v>
      </c>
      <c r="W58">
        <f>_xlfn.T.TEST(U36:U55,W36:W55, 2, 1)</f>
        <v>3.3237385395174914E-5</v>
      </c>
      <c r="X58">
        <f>_xlfn.T.TEST(U36:U55,X36:X55, 2, 1)</f>
        <v>2.7901879852906313E-7</v>
      </c>
      <c r="Y58">
        <f>_xlfn.T.TEST(U36:U55,Y36:Y55, 2, 1)</f>
        <v>1.398098164181388E-12</v>
      </c>
      <c r="Z58" s="24">
        <f>_xlfn.T.TEST(U36:U55,Z36:Z55, 2, 1)</f>
        <v>4.7363868441520441E-8</v>
      </c>
      <c r="AA58">
        <f>_xlfn.T.TEST(U36:U55,AA36:AA55, 2, 1)</f>
        <v>8.7979466835907035E-7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738E-3823-9647-A3E7-BB252C63B3AF}">
  <dimension ref="A1:AA16"/>
  <sheetViews>
    <sheetView topLeftCell="D22" zoomScale="91" zoomScaleNormal="150" workbookViewId="0">
      <selection activeCell="X15" sqref="X15"/>
    </sheetView>
  </sheetViews>
  <sheetFormatPr baseColWidth="10" defaultRowHeight="16" x14ac:dyDescent="0.2"/>
  <cols>
    <col min="1" max="1" width="10.83203125" style="6"/>
    <col min="5" max="7" width="11" bestFit="1" customWidth="1"/>
    <col min="8" max="8" width="12.83203125" bestFit="1" customWidth="1"/>
    <col min="11" max="11" width="10.83203125" style="6"/>
    <col min="12" max="12" width="11" bestFit="1" customWidth="1"/>
    <col min="13" max="18" width="12.83203125" bestFit="1" customWidth="1"/>
    <col min="20" max="20" width="10.83203125" style="6"/>
    <col min="21" max="22" width="11" bestFit="1" customWidth="1"/>
    <col min="23" max="24" width="12.83203125" bestFit="1" customWidth="1"/>
    <col min="25" max="25" width="11.6640625" bestFit="1" customWidth="1"/>
    <col min="26" max="27" width="12.83203125" bestFit="1" customWidth="1"/>
  </cols>
  <sheetData>
    <row r="1" spans="1:27" x14ac:dyDescent="0.2">
      <c r="A1" s="6" t="s">
        <v>46</v>
      </c>
    </row>
    <row r="4" spans="1:27" x14ac:dyDescent="0.2">
      <c r="A4" s="6" t="s">
        <v>49</v>
      </c>
      <c r="K4" s="6" t="s">
        <v>44</v>
      </c>
      <c r="T4" s="6" t="s">
        <v>48</v>
      </c>
    </row>
    <row r="5" spans="1:27" s="6" customFormat="1" x14ac:dyDescent="0.2">
      <c r="B5" s="6" t="s">
        <v>7</v>
      </c>
      <c r="C5" s="6" t="s">
        <v>13</v>
      </c>
      <c r="D5" s="6" t="s">
        <v>12</v>
      </c>
      <c r="E5" s="6" t="s">
        <v>11</v>
      </c>
      <c r="F5" s="6" t="s">
        <v>10</v>
      </c>
      <c r="G5" s="6" t="s">
        <v>9</v>
      </c>
      <c r="H5" s="6" t="s">
        <v>8</v>
      </c>
      <c r="L5" s="6" t="s">
        <v>7</v>
      </c>
      <c r="M5" s="6" t="s">
        <v>13</v>
      </c>
      <c r="N5" s="6" t="s">
        <v>12</v>
      </c>
      <c r="O5" s="6" t="s">
        <v>11</v>
      </c>
      <c r="P5" s="6" t="s">
        <v>10</v>
      </c>
      <c r="Q5" s="6" t="s">
        <v>9</v>
      </c>
      <c r="R5" s="6" t="s">
        <v>8</v>
      </c>
      <c r="U5" s="6" t="s">
        <v>7</v>
      </c>
      <c r="V5" s="6" t="s">
        <v>13</v>
      </c>
      <c r="W5" s="6" t="s">
        <v>12</v>
      </c>
      <c r="X5" s="6" t="s">
        <v>11</v>
      </c>
      <c r="Y5" s="6" t="s">
        <v>10</v>
      </c>
      <c r="Z5" s="6" t="s">
        <v>9</v>
      </c>
      <c r="AA5" s="6" t="s">
        <v>8</v>
      </c>
    </row>
    <row r="6" spans="1:27" x14ac:dyDescent="0.2">
      <c r="A6" s="6" t="s">
        <v>39</v>
      </c>
      <c r="B6">
        <v>9.5500000000000007</v>
      </c>
      <c r="C6">
        <v>13.45</v>
      </c>
      <c r="D6">
        <v>13.3</v>
      </c>
      <c r="E6">
        <v>19.649999999999999</v>
      </c>
      <c r="F6">
        <v>27.95</v>
      </c>
      <c r="G6">
        <v>22.75</v>
      </c>
      <c r="H6">
        <v>34.9</v>
      </c>
      <c r="K6" s="6" t="s">
        <v>39</v>
      </c>
      <c r="L6">
        <v>298.8</v>
      </c>
      <c r="M6">
        <v>341.65</v>
      </c>
      <c r="N6">
        <v>357.35</v>
      </c>
      <c r="O6">
        <v>432.55</v>
      </c>
      <c r="P6">
        <v>502.4</v>
      </c>
      <c r="Q6">
        <v>407.75</v>
      </c>
      <c r="R6">
        <v>425.85</v>
      </c>
      <c r="T6" s="6" t="s">
        <v>39</v>
      </c>
      <c r="U6">
        <v>515.20000000000005</v>
      </c>
      <c r="V6">
        <v>555.54999999999995</v>
      </c>
      <c r="W6">
        <v>584.4</v>
      </c>
      <c r="X6">
        <v>633.54999999999995</v>
      </c>
      <c r="Y6">
        <v>680.8</v>
      </c>
      <c r="Z6">
        <v>595.95000000000005</v>
      </c>
      <c r="AA6">
        <v>605.70000000000005</v>
      </c>
    </row>
    <row r="7" spans="1:27" x14ac:dyDescent="0.2">
      <c r="A7" s="9" t="s">
        <v>58</v>
      </c>
      <c r="B7" s="12">
        <v>0</v>
      </c>
      <c r="C7" s="12">
        <v>0.40837696335078522</v>
      </c>
      <c r="D7" s="12">
        <v>0.39267015706806285</v>
      </c>
      <c r="E7" s="12">
        <v>1.0575916230366489</v>
      </c>
      <c r="F7" s="22">
        <v>1.9267015706806281</v>
      </c>
      <c r="G7" s="12">
        <v>1.3821989528795808</v>
      </c>
      <c r="H7" s="21">
        <v>2.6544502617801045</v>
      </c>
      <c r="K7" s="9" t="s">
        <v>58</v>
      </c>
      <c r="L7" s="12">
        <v>0</v>
      </c>
      <c r="M7" s="12">
        <v>0.1434069611780453</v>
      </c>
      <c r="N7" s="12">
        <v>0.19595046854082998</v>
      </c>
      <c r="O7" s="31">
        <v>0.44762382864792505</v>
      </c>
      <c r="P7" s="26">
        <v>0.68139223560910289</v>
      </c>
      <c r="Q7" s="12">
        <v>0.36462516733601058</v>
      </c>
      <c r="R7" s="12">
        <v>0.42520080321285136</v>
      </c>
      <c r="T7" s="9" t="s">
        <v>58</v>
      </c>
      <c r="U7" s="13">
        <v>0</v>
      </c>
      <c r="V7" s="12">
        <v>7.8319099378881818E-2</v>
      </c>
      <c r="W7" s="12">
        <v>0.13431677018633525</v>
      </c>
      <c r="X7" s="31">
        <v>0.22971661490683215</v>
      </c>
      <c r="Y7" s="26">
        <v>0.32142857142857117</v>
      </c>
      <c r="Z7" s="12">
        <v>0.15673524844720488</v>
      </c>
      <c r="AA7" s="12">
        <v>0.17565993788819867</v>
      </c>
    </row>
    <row r="8" spans="1:27" x14ac:dyDescent="0.2">
      <c r="A8" s="6" t="s">
        <v>28</v>
      </c>
      <c r="C8">
        <v>8.9451676302878473E-4</v>
      </c>
      <c r="D8">
        <v>3.0923853568693084E-3</v>
      </c>
      <c r="E8">
        <v>8.8075728650319947E-7</v>
      </c>
      <c r="F8">
        <v>1.6191855021211421E-11</v>
      </c>
      <c r="G8">
        <v>2.3798702107277605E-10</v>
      </c>
      <c r="H8" s="27">
        <v>3.8616710536312783E-15</v>
      </c>
      <c r="K8" s="6" t="s">
        <v>28</v>
      </c>
      <c r="M8">
        <v>1.8924370199707601E-6</v>
      </c>
      <c r="N8">
        <v>1.2364580244185788E-8</v>
      </c>
      <c r="O8">
        <v>4.8486270986650977E-14</v>
      </c>
      <c r="P8">
        <v>1.769730729851026E-19</v>
      </c>
      <c r="Q8">
        <v>9.4496628637612977E-12</v>
      </c>
      <c r="R8">
        <v>2.6189982835733917E-15</v>
      </c>
      <c r="T8" s="6" t="s">
        <v>28</v>
      </c>
      <c r="V8">
        <v>9.0688001875992193E-6</v>
      </c>
      <c r="W8">
        <v>9.2588365311025022E-10</v>
      </c>
      <c r="X8">
        <v>3.4699396282724809E-14</v>
      </c>
      <c r="Y8">
        <v>2.7022565500682977E-15</v>
      </c>
      <c r="Z8">
        <v>3.8860661483701208E-13</v>
      </c>
      <c r="AA8">
        <v>1.3837893114146011E-13</v>
      </c>
    </row>
    <row r="12" spans="1:27" s="6" customFormat="1" x14ac:dyDescent="0.2">
      <c r="A12" s="6" t="s">
        <v>41</v>
      </c>
      <c r="K12" s="6" t="s">
        <v>40</v>
      </c>
      <c r="T12" s="6" t="s">
        <v>42</v>
      </c>
    </row>
    <row r="13" spans="1:27" s="6" customFormat="1" x14ac:dyDescent="0.2">
      <c r="B13" s="6" t="s">
        <v>7</v>
      </c>
      <c r="C13" s="6" t="s">
        <v>13</v>
      </c>
      <c r="D13" s="6" t="s">
        <v>12</v>
      </c>
      <c r="E13" s="6" t="s">
        <v>11</v>
      </c>
      <c r="F13" s="6" t="s">
        <v>10</v>
      </c>
      <c r="G13" s="6" t="s">
        <v>9</v>
      </c>
      <c r="H13" s="6" t="s">
        <v>8</v>
      </c>
      <c r="L13" s="6" t="s">
        <v>7</v>
      </c>
      <c r="M13" s="6" t="s">
        <v>13</v>
      </c>
      <c r="N13" s="6" t="s">
        <v>12</v>
      </c>
      <c r="O13" s="6" t="s">
        <v>11</v>
      </c>
      <c r="P13" s="6" t="s">
        <v>10</v>
      </c>
      <c r="Q13" s="6" t="s">
        <v>9</v>
      </c>
      <c r="R13" s="6" t="s">
        <v>8</v>
      </c>
      <c r="U13" s="6" t="s">
        <v>7</v>
      </c>
      <c r="V13" s="6" t="s">
        <v>13</v>
      </c>
      <c r="W13" s="6" t="s">
        <v>12</v>
      </c>
      <c r="X13" s="6" t="s">
        <v>11</v>
      </c>
      <c r="Y13" s="6" t="s">
        <v>10</v>
      </c>
      <c r="Z13" s="6" t="s">
        <v>9</v>
      </c>
      <c r="AA13" s="6" t="s">
        <v>8</v>
      </c>
    </row>
    <row r="14" spans="1:27" x14ac:dyDescent="0.2">
      <c r="A14" s="6" t="s">
        <v>38</v>
      </c>
      <c r="B14">
        <v>1010.75</v>
      </c>
      <c r="C14">
        <v>1009.5</v>
      </c>
      <c r="D14">
        <v>989.4</v>
      </c>
      <c r="E14">
        <v>1002.1</v>
      </c>
      <c r="F14">
        <v>1002.9</v>
      </c>
      <c r="G14">
        <v>995.05</v>
      </c>
      <c r="H14">
        <v>979.35</v>
      </c>
      <c r="K14" s="6" t="s">
        <v>38</v>
      </c>
      <c r="L14">
        <v>2288.25</v>
      </c>
      <c r="M14">
        <v>2222.65</v>
      </c>
      <c r="N14">
        <v>2221.3000000000002</v>
      </c>
      <c r="O14">
        <v>2137.25</v>
      </c>
      <c r="P14">
        <v>2066.1999999999998</v>
      </c>
      <c r="Q14">
        <v>2178.3000000000002</v>
      </c>
      <c r="R14">
        <v>2151.6</v>
      </c>
      <c r="T14" s="6" t="s">
        <v>38</v>
      </c>
      <c r="U14">
        <v>1207.45</v>
      </c>
      <c r="V14">
        <v>1187.2</v>
      </c>
      <c r="W14">
        <v>1164.25</v>
      </c>
      <c r="X14">
        <v>1104.9000000000001</v>
      </c>
      <c r="Y14">
        <v>1049.75</v>
      </c>
      <c r="Z14">
        <v>1130.2</v>
      </c>
      <c r="AA14">
        <v>1132.5999999999999</v>
      </c>
    </row>
    <row r="15" spans="1:27" x14ac:dyDescent="0.2">
      <c r="A15" s="9" t="s">
        <v>58</v>
      </c>
      <c r="B15" s="12">
        <v>0</v>
      </c>
      <c r="C15" s="12">
        <v>-1.2367054167696789E-3</v>
      </c>
      <c r="D15" s="12">
        <v>-2.1122928518426898E-2</v>
      </c>
      <c r="E15" s="12">
        <v>-8.5580014840465068E-3</v>
      </c>
      <c r="F15" s="22">
        <v>-7.7665100173138768E-3</v>
      </c>
      <c r="G15" s="12">
        <v>-1.5533020034627754E-2</v>
      </c>
      <c r="H15" s="21">
        <v>-3.1066040069255507E-2</v>
      </c>
      <c r="K15" s="9" t="s">
        <v>58</v>
      </c>
      <c r="L15" s="12">
        <v>0</v>
      </c>
      <c r="M15" s="12">
        <v>-2.8668196219818642E-2</v>
      </c>
      <c r="N15" s="12">
        <v>-2.9258166721293444E-2</v>
      </c>
      <c r="O15" s="31">
        <v>-6.5989293127936222E-2</v>
      </c>
      <c r="P15" s="26">
        <v>-9.7039222112968559E-2</v>
      </c>
      <c r="Q15" s="12">
        <v>-4.8049819731235566E-2</v>
      </c>
      <c r="R15" s="12">
        <v>-5.9718125204850869E-2</v>
      </c>
      <c r="T15" s="9" t="s">
        <v>58</v>
      </c>
      <c r="U15" s="13">
        <v>0</v>
      </c>
      <c r="V15" s="12">
        <v>-1.677088078181288E-2</v>
      </c>
      <c r="W15" s="12">
        <v>-3.5777879001200885E-2</v>
      </c>
      <c r="X15" s="31">
        <v>-8.493105304567472E-2</v>
      </c>
      <c r="Y15" s="26">
        <v>-0.13060582218725414</v>
      </c>
      <c r="Z15" s="12">
        <v>-6.3977804463952959E-2</v>
      </c>
      <c r="AA15" s="12">
        <v>-6.1990144519441959E-2</v>
      </c>
    </row>
    <row r="16" spans="1:27" x14ac:dyDescent="0.2">
      <c r="A16" s="6" t="s">
        <v>28</v>
      </c>
      <c r="C16" s="19">
        <v>0.84576269896546918</v>
      </c>
      <c r="D16">
        <v>1.4564037128562125E-2</v>
      </c>
      <c r="E16" s="19">
        <v>0.37070601838025474</v>
      </c>
      <c r="F16" s="19">
        <v>0.32754990187741362</v>
      </c>
      <c r="G16" s="19">
        <v>6.0000294457707548E-2</v>
      </c>
      <c r="H16">
        <v>2.337896335580862E-3</v>
      </c>
      <c r="K16" s="6" t="s">
        <v>28</v>
      </c>
      <c r="M16">
        <v>3.1018463224684606E-7</v>
      </c>
      <c r="N16">
        <v>1.9920402429886895E-5</v>
      </c>
      <c r="O16">
        <v>1.0826672749583048E-9</v>
      </c>
      <c r="P16">
        <v>8.6544635558232505E-15</v>
      </c>
      <c r="Q16">
        <v>1.4233841153933284E-8</v>
      </c>
      <c r="R16">
        <v>3.8924697147828695E-11</v>
      </c>
      <c r="T16" s="6" t="s">
        <v>28</v>
      </c>
      <c r="V16" s="19">
        <v>5.184962855987512E-2</v>
      </c>
      <c r="W16">
        <v>3.3237385395174914E-5</v>
      </c>
      <c r="X16">
        <v>2.7901879852906313E-7</v>
      </c>
      <c r="Y16">
        <v>1.398098164181388E-12</v>
      </c>
      <c r="Z16">
        <v>4.7363868441520441E-8</v>
      </c>
      <c r="AA16">
        <v>8.7979466835907035E-7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8E56-BE21-9A41-8AE5-32181251676B}">
  <dimension ref="A1:AA16"/>
  <sheetViews>
    <sheetView topLeftCell="A5" zoomScale="90" zoomScaleNormal="69" workbookViewId="0">
      <selection activeCell="S29" sqref="S29"/>
    </sheetView>
  </sheetViews>
  <sheetFormatPr baseColWidth="10" defaultRowHeight="16" x14ac:dyDescent="0.2"/>
  <cols>
    <col min="1" max="1" width="10.83203125" style="6"/>
    <col min="11" max="11" width="10.83203125" style="6"/>
    <col min="20" max="20" width="10.83203125" style="6"/>
  </cols>
  <sheetData>
    <row r="1" spans="1:27" x14ac:dyDescent="0.2">
      <c r="A1" s="6" t="s">
        <v>37</v>
      </c>
    </row>
    <row r="4" spans="1:27" x14ac:dyDescent="0.2">
      <c r="A4" s="6" t="s">
        <v>32</v>
      </c>
      <c r="K4" s="6" t="s">
        <v>35</v>
      </c>
      <c r="T4" s="6" t="s">
        <v>36</v>
      </c>
    </row>
    <row r="5" spans="1:27" s="6" customFormat="1" x14ac:dyDescent="0.2">
      <c r="B5" s="6" t="s">
        <v>7</v>
      </c>
      <c r="C5" s="6" t="s">
        <v>13</v>
      </c>
      <c r="D5" s="6" t="s">
        <v>12</v>
      </c>
      <c r="E5" s="6" t="s">
        <v>11</v>
      </c>
      <c r="F5" s="6" t="s">
        <v>10</v>
      </c>
      <c r="G5" s="6" t="s">
        <v>9</v>
      </c>
      <c r="H5" s="6" t="s">
        <v>8</v>
      </c>
      <c r="L5" s="6" t="s">
        <v>7</v>
      </c>
      <c r="M5" s="6" t="s">
        <v>13</v>
      </c>
      <c r="N5" s="6" t="s">
        <v>12</v>
      </c>
      <c r="O5" s="6" t="s">
        <v>11</v>
      </c>
      <c r="P5" s="6" t="s">
        <v>10</v>
      </c>
      <c r="Q5" s="6" t="s">
        <v>9</v>
      </c>
      <c r="R5" s="6" t="s">
        <v>8</v>
      </c>
      <c r="U5" s="6" t="s">
        <v>7</v>
      </c>
      <c r="V5" s="6" t="s">
        <v>13</v>
      </c>
      <c r="W5" s="6" t="s">
        <v>12</v>
      </c>
      <c r="X5" s="6" t="s">
        <v>11</v>
      </c>
      <c r="Y5" s="6" t="s">
        <v>10</v>
      </c>
      <c r="Z5" s="6" t="s">
        <v>9</v>
      </c>
      <c r="AA5" s="6" t="s">
        <v>8</v>
      </c>
    </row>
    <row r="6" spans="1:27" x14ac:dyDescent="0.2">
      <c r="A6" s="6" t="s">
        <v>43</v>
      </c>
      <c r="B6">
        <v>8.8000000000000007</v>
      </c>
      <c r="C6">
        <v>14.3</v>
      </c>
      <c r="D6">
        <v>11.5</v>
      </c>
      <c r="E6">
        <v>20.6</v>
      </c>
      <c r="F6">
        <v>26.5</v>
      </c>
      <c r="G6">
        <v>23.3</v>
      </c>
      <c r="H6">
        <v>33.1</v>
      </c>
      <c r="K6" s="6" t="s">
        <v>44</v>
      </c>
      <c r="L6">
        <v>297.7</v>
      </c>
      <c r="M6">
        <v>341.6</v>
      </c>
      <c r="N6">
        <v>356.5</v>
      </c>
      <c r="O6">
        <v>433.6</v>
      </c>
      <c r="P6">
        <v>503.4</v>
      </c>
      <c r="Q6">
        <v>402.4</v>
      </c>
      <c r="R6">
        <v>432.9</v>
      </c>
      <c r="T6" s="6" t="s">
        <v>45</v>
      </c>
      <c r="U6">
        <v>521.20000000000005</v>
      </c>
      <c r="V6">
        <v>556.1</v>
      </c>
      <c r="W6">
        <v>579.20000000000005</v>
      </c>
      <c r="X6">
        <v>639.9</v>
      </c>
      <c r="Y6">
        <v>676.2</v>
      </c>
      <c r="Z6">
        <v>600.4</v>
      </c>
      <c r="AA6">
        <v>611.70000000000005</v>
      </c>
    </row>
    <row r="7" spans="1:27" x14ac:dyDescent="0.2">
      <c r="A7" s="6" t="s">
        <v>29</v>
      </c>
      <c r="B7">
        <v>1</v>
      </c>
      <c r="C7">
        <v>162.5</v>
      </c>
      <c r="D7">
        <v>130.68181818181816</v>
      </c>
      <c r="E7">
        <v>234.09090909090909</v>
      </c>
      <c r="F7">
        <v>301.13636363636363</v>
      </c>
      <c r="G7">
        <v>264.77272727272725</v>
      </c>
      <c r="H7">
        <v>376.13636363636363</v>
      </c>
      <c r="K7" s="6" t="s">
        <v>29</v>
      </c>
      <c r="L7">
        <v>1</v>
      </c>
      <c r="M7">
        <v>114.74638898219686</v>
      </c>
      <c r="N7">
        <v>119.75142761168962</v>
      </c>
      <c r="O7">
        <v>145.64998320456837</v>
      </c>
      <c r="P7">
        <v>169.09640577762849</v>
      </c>
      <c r="Q7">
        <v>135.16963385959019</v>
      </c>
      <c r="R7">
        <v>145.41484716157206</v>
      </c>
      <c r="T7" s="6" t="s">
        <v>29</v>
      </c>
      <c r="U7">
        <v>1</v>
      </c>
      <c r="V7">
        <v>106.69608595548733</v>
      </c>
      <c r="W7">
        <v>111.12816577129701</v>
      </c>
      <c r="X7">
        <v>122.77436684574057</v>
      </c>
      <c r="Y7">
        <v>129.73906369915579</v>
      </c>
      <c r="Z7">
        <v>115.19570222563314</v>
      </c>
      <c r="AA7">
        <v>117.36377590176515</v>
      </c>
    </row>
    <row r="8" spans="1:27" x14ac:dyDescent="0.2">
      <c r="A8" s="6" t="s">
        <v>28</v>
      </c>
      <c r="C8">
        <v>3.958241844699297E-3</v>
      </c>
      <c r="D8">
        <v>5.7206435189629562E-2</v>
      </c>
      <c r="E8">
        <v>3.0516316830208945E-4</v>
      </c>
      <c r="F8">
        <v>1.0962661501583422E-5</v>
      </c>
      <c r="G8">
        <v>6.1161769254132278E-7</v>
      </c>
      <c r="H8">
        <v>5.244010327352842E-8</v>
      </c>
      <c r="K8" s="6" t="s">
        <v>28</v>
      </c>
      <c r="M8">
        <v>6.6003877375235694E-4</v>
      </c>
      <c r="N8">
        <v>4.4328931318060804E-5</v>
      </c>
      <c r="O8">
        <v>1.2444930216628887E-6</v>
      </c>
      <c r="P8">
        <v>8.5729296353433898E-11</v>
      </c>
      <c r="Q8">
        <v>1.1463234797241385E-6</v>
      </c>
      <c r="R8">
        <v>4.3387458109863416E-9</v>
      </c>
      <c r="T8" s="6" t="s">
        <v>28</v>
      </c>
      <c r="V8">
        <v>3.8742459882857632E-3</v>
      </c>
      <c r="W8">
        <v>5.6670890305808912E-5</v>
      </c>
      <c r="X8">
        <v>1.2049688029247546E-7</v>
      </c>
      <c r="Y8">
        <v>3.7129521146267792E-8</v>
      </c>
      <c r="Z8">
        <v>3.3232373776620616E-7</v>
      </c>
      <c r="AA8">
        <v>4.0908413738661723E-9</v>
      </c>
    </row>
    <row r="12" spans="1:27" s="6" customFormat="1" x14ac:dyDescent="0.2">
      <c r="A12" s="6" t="s">
        <v>32</v>
      </c>
      <c r="K12" s="6" t="s">
        <v>35</v>
      </c>
      <c r="T12" s="6" t="s">
        <v>36</v>
      </c>
    </row>
    <row r="13" spans="1:27" s="6" customFormat="1" x14ac:dyDescent="0.2">
      <c r="B13" s="6" t="s">
        <v>7</v>
      </c>
      <c r="C13" s="6" t="s">
        <v>13</v>
      </c>
      <c r="D13" s="6" t="s">
        <v>12</v>
      </c>
      <c r="E13" s="6" t="s">
        <v>11</v>
      </c>
      <c r="F13" s="6" t="s">
        <v>10</v>
      </c>
      <c r="G13" s="6" t="s">
        <v>9</v>
      </c>
      <c r="H13" s="6" t="s">
        <v>8</v>
      </c>
      <c r="L13" s="6" t="s">
        <v>7</v>
      </c>
      <c r="M13" s="6" t="s">
        <v>13</v>
      </c>
      <c r="N13" s="6" t="s">
        <v>12</v>
      </c>
      <c r="O13" s="6" t="s">
        <v>11</v>
      </c>
      <c r="P13" s="6" t="s">
        <v>10</v>
      </c>
      <c r="Q13" s="6" t="s">
        <v>9</v>
      </c>
      <c r="R13" s="6" t="s">
        <v>8</v>
      </c>
      <c r="U13" s="6" t="s">
        <v>7</v>
      </c>
      <c r="V13" s="6" t="s">
        <v>13</v>
      </c>
      <c r="W13" s="6" t="s">
        <v>12</v>
      </c>
      <c r="X13" s="6" t="s">
        <v>11</v>
      </c>
      <c r="Y13" s="6" t="s">
        <v>10</v>
      </c>
      <c r="Z13" s="6" t="s">
        <v>9</v>
      </c>
      <c r="AA13" s="6" t="s">
        <v>8</v>
      </c>
    </row>
    <row r="14" spans="1:27" x14ac:dyDescent="0.2">
      <c r="A14" s="6" t="s">
        <v>41</v>
      </c>
      <c r="B14">
        <v>1003.5</v>
      </c>
      <c r="C14">
        <v>1014.5</v>
      </c>
      <c r="D14">
        <v>996.6</v>
      </c>
      <c r="E14">
        <v>1008.5</v>
      </c>
      <c r="F14">
        <v>1002.7</v>
      </c>
      <c r="G14">
        <v>1002.2</v>
      </c>
      <c r="H14">
        <v>973.4</v>
      </c>
      <c r="K14" s="6" t="s">
        <v>40</v>
      </c>
      <c r="L14">
        <v>2291</v>
      </c>
      <c r="M14">
        <v>2218.3000000000002</v>
      </c>
      <c r="N14">
        <v>2214.4</v>
      </c>
      <c r="O14">
        <v>2129.3000000000002</v>
      </c>
      <c r="P14">
        <v>2073.1999999999998</v>
      </c>
      <c r="Q14">
        <v>2168.5</v>
      </c>
      <c r="R14">
        <v>2149</v>
      </c>
      <c r="T14" s="6" t="s">
        <v>42</v>
      </c>
      <c r="U14">
        <v>1207.8</v>
      </c>
      <c r="V14">
        <v>1185.2</v>
      </c>
      <c r="W14">
        <v>1171.8</v>
      </c>
      <c r="X14">
        <v>1098.0999999999999</v>
      </c>
      <c r="Y14">
        <v>1048</v>
      </c>
      <c r="Z14">
        <v>1133.2</v>
      </c>
      <c r="AA14">
        <v>1129.9000000000001</v>
      </c>
    </row>
    <row r="15" spans="1:27" x14ac:dyDescent="0.2">
      <c r="A15" s="6" t="s">
        <v>29</v>
      </c>
      <c r="B15">
        <v>1</v>
      </c>
      <c r="C15">
        <v>101.09616342800199</v>
      </c>
      <c r="D15">
        <v>99.312406576980564</v>
      </c>
      <c r="E15">
        <v>100.49825610363727</v>
      </c>
      <c r="F15">
        <v>99.920279023418047</v>
      </c>
      <c r="G15">
        <v>99.870453413054307</v>
      </c>
      <c r="H15">
        <v>97.00049825610364</v>
      </c>
      <c r="K15" s="6" t="s">
        <v>29</v>
      </c>
      <c r="L15">
        <v>1</v>
      </c>
      <c r="M15">
        <v>96.826713225665657</v>
      </c>
      <c r="N15">
        <v>96.656481885639465</v>
      </c>
      <c r="O15">
        <v>92.941946748144929</v>
      </c>
      <c r="P15">
        <v>90.49323439546049</v>
      </c>
      <c r="Q15">
        <v>94.652989960715843</v>
      </c>
      <c r="R15">
        <v>93.8018332605849</v>
      </c>
      <c r="T15" s="6" t="s">
        <v>29</v>
      </c>
      <c r="U15">
        <v>1</v>
      </c>
      <c r="V15">
        <v>98.128829276370269</v>
      </c>
      <c r="W15">
        <v>97.019374068554399</v>
      </c>
      <c r="X15">
        <v>90.917370425567142</v>
      </c>
      <c r="Y15">
        <v>86.76933267097202</v>
      </c>
      <c r="Z15">
        <v>93.82348070872662</v>
      </c>
      <c r="AA15">
        <v>93.550256665010778</v>
      </c>
    </row>
    <row r="16" spans="1:27" x14ac:dyDescent="0.2">
      <c r="A16" s="6" t="s">
        <v>28</v>
      </c>
      <c r="C16">
        <v>0.21327076329631861</v>
      </c>
      <c r="D16">
        <v>0.50323649292398231</v>
      </c>
      <c r="E16">
        <v>0.72800699247589629</v>
      </c>
      <c r="F16">
        <v>0.94575313686693319</v>
      </c>
      <c r="G16">
        <v>0.92228174527413775</v>
      </c>
      <c r="H16">
        <v>6.4176121102479902E-2</v>
      </c>
      <c r="K16" s="6" t="s">
        <v>28</v>
      </c>
      <c r="M16">
        <v>1.0640031555914093E-3</v>
      </c>
      <c r="N16">
        <v>6.5233759711815734E-4</v>
      </c>
      <c r="O16">
        <v>4.6831786985165181E-6</v>
      </c>
      <c r="P16">
        <v>4.5088982248370556E-8</v>
      </c>
      <c r="Q16">
        <v>2.440116637683721E-6</v>
      </c>
      <c r="R16">
        <v>3.8248140845042657E-5</v>
      </c>
      <c r="T16" s="6" t="s">
        <v>28</v>
      </c>
      <c r="V16">
        <v>8.1520256609566563E-2</v>
      </c>
      <c r="W16">
        <v>1.5923114076590635E-2</v>
      </c>
      <c r="X16">
        <v>4.0609761388178705E-5</v>
      </c>
      <c r="Y16">
        <v>4.4792966225452197E-7</v>
      </c>
      <c r="Z16">
        <v>2.9544301900892556E-4</v>
      </c>
      <c r="AA16">
        <v>1.4929145687628672E-3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326F-1E36-8B48-B124-53415F9CFD9D}">
  <dimension ref="A1:AA62"/>
  <sheetViews>
    <sheetView zoomScale="75" workbookViewId="0">
      <selection activeCell="X58" sqref="X58"/>
    </sheetView>
  </sheetViews>
  <sheetFormatPr baseColWidth="10" defaultRowHeight="16" x14ac:dyDescent="0.2"/>
  <cols>
    <col min="6" max="6" width="13.33203125" bestFit="1" customWidth="1"/>
  </cols>
  <sheetData>
    <row r="1" spans="1:27" x14ac:dyDescent="0.2">
      <c r="A1" s="6" t="s">
        <v>51</v>
      </c>
    </row>
    <row r="2" spans="1:27" x14ac:dyDescent="0.2">
      <c r="A2" t="s">
        <v>55</v>
      </c>
    </row>
    <row r="4" spans="1:27" x14ac:dyDescent="0.2">
      <c r="A4" s="6" t="s">
        <v>52</v>
      </c>
      <c r="K4" s="6" t="s">
        <v>53</v>
      </c>
      <c r="T4" s="6" t="s">
        <v>54</v>
      </c>
    </row>
    <row r="5" spans="1:27" x14ac:dyDescent="0.2">
      <c r="A5" s="6"/>
    </row>
    <row r="6" spans="1:27" x14ac:dyDescent="0.2">
      <c r="A6" s="6" t="s">
        <v>33</v>
      </c>
      <c r="K6" s="6" t="s">
        <v>33</v>
      </c>
      <c r="T6" s="6" t="s">
        <v>33</v>
      </c>
    </row>
    <row r="7" spans="1:27" x14ac:dyDescent="0.2">
      <c r="A7" s="9"/>
      <c r="B7" s="9" t="s">
        <v>7</v>
      </c>
      <c r="C7" s="9" t="s">
        <v>13</v>
      </c>
      <c r="D7" s="9" t="s">
        <v>12</v>
      </c>
      <c r="E7" s="9" t="s">
        <v>11</v>
      </c>
      <c r="F7" s="9" t="s">
        <v>10</v>
      </c>
      <c r="G7" s="6" t="s">
        <v>9</v>
      </c>
      <c r="H7" s="9" t="s">
        <v>8</v>
      </c>
      <c r="K7" s="9"/>
      <c r="L7" s="9" t="s">
        <v>7</v>
      </c>
      <c r="M7" s="9" t="s">
        <v>13</v>
      </c>
      <c r="N7" s="9" t="s">
        <v>12</v>
      </c>
      <c r="O7" s="9" t="s">
        <v>11</v>
      </c>
      <c r="P7" s="9" t="s">
        <v>10</v>
      </c>
      <c r="Q7" s="6" t="s">
        <v>9</v>
      </c>
      <c r="R7" s="9" t="s">
        <v>8</v>
      </c>
      <c r="T7" s="9"/>
      <c r="U7" s="9" t="s">
        <v>7</v>
      </c>
      <c r="V7" s="9" t="s">
        <v>13</v>
      </c>
      <c r="W7" s="9" t="s">
        <v>12</v>
      </c>
      <c r="X7" s="9" t="s">
        <v>11</v>
      </c>
      <c r="Y7" s="9" t="s">
        <v>10</v>
      </c>
      <c r="Z7" s="9" t="s">
        <v>9</v>
      </c>
      <c r="AA7" s="9" t="s">
        <v>8</v>
      </c>
    </row>
    <row r="8" spans="1:27" x14ac:dyDescent="0.2">
      <c r="A8" s="9" t="s">
        <v>15</v>
      </c>
      <c r="B8" s="10">
        <f>'[1]Run 1'!$AA$21</f>
        <v>66</v>
      </c>
      <c r="C8" s="10">
        <f>'[2]Run 1'!$AA$21</f>
        <v>91</v>
      </c>
      <c r="D8" s="10">
        <f>'[3]Run 1'!$AA$21</f>
        <v>79</v>
      </c>
      <c r="E8" s="10">
        <f>'[4]Run 1'!$AA$21</f>
        <v>140</v>
      </c>
      <c r="F8" s="10">
        <f>'[5]Run 1'!$AA$21</f>
        <v>162</v>
      </c>
      <c r="G8">
        <f>'[6]Run 1'!$AA$21</f>
        <v>112</v>
      </c>
      <c r="H8" s="10">
        <f>'[7]Run 1'!$AA$21</f>
        <v>123</v>
      </c>
      <c r="K8" s="9" t="s">
        <v>15</v>
      </c>
      <c r="L8" s="10">
        <f>'[1]Run 1'!$AA$22</f>
        <v>516</v>
      </c>
      <c r="M8" s="10">
        <f>'[2]Run 1'!$AA$22</f>
        <v>546</v>
      </c>
      <c r="N8" s="10">
        <f>'[3]Run 1'!$AA$22</f>
        <v>573</v>
      </c>
      <c r="O8" s="10">
        <f>'[4]Run 1'!$AA$22</f>
        <v>706</v>
      </c>
      <c r="P8" s="10">
        <f>'[5]Run 1'!$AA$22</f>
        <v>759</v>
      </c>
      <c r="Q8">
        <f>'[6]Run 1'!$AA$22</f>
        <v>621</v>
      </c>
      <c r="R8" s="10">
        <f>'[7]Run 1'!$AA$22</f>
        <v>670</v>
      </c>
      <c r="T8" s="9" t="s">
        <v>15</v>
      </c>
      <c r="U8" s="10">
        <f>'[1]Run 1'!$AA$23</f>
        <v>269</v>
      </c>
      <c r="V8" s="10">
        <f>'[2]Run 1'!$AA$23</f>
        <v>275</v>
      </c>
      <c r="W8" s="10">
        <f>'[3]Run 1'!$AA$23</f>
        <v>282</v>
      </c>
      <c r="X8" s="10">
        <f>'[4]Run 1'!$AA$23</f>
        <v>301</v>
      </c>
      <c r="Y8" s="10">
        <f>'[5]Run 1'!$AA$23</f>
        <v>324</v>
      </c>
      <c r="Z8" s="10">
        <f>'[6]Run 1'!$AA$23</f>
        <v>301</v>
      </c>
      <c r="AA8" s="10">
        <f>'[7]Run 1'!$AA$23</f>
        <v>320</v>
      </c>
    </row>
    <row r="9" spans="1:27" x14ac:dyDescent="0.2">
      <c r="A9" s="9" t="s">
        <v>16</v>
      </c>
      <c r="B9" s="10">
        <f>'[1]Run 2'!$AA$21</f>
        <v>68</v>
      </c>
      <c r="C9" s="10">
        <f>'[2]Run 2'!$AA$21</f>
        <v>91</v>
      </c>
      <c r="D9" s="10">
        <f>'[3]Run 2'!$AA$21</f>
        <v>103</v>
      </c>
      <c r="E9" s="10">
        <f>'[4]Run 2'!$AA$21</f>
        <v>105</v>
      </c>
      <c r="F9" s="10">
        <f>'[5]Run 2'!$AA$21</f>
        <v>156</v>
      </c>
      <c r="G9">
        <f>'[6]Run 2'!$AA$21</f>
        <v>111</v>
      </c>
      <c r="H9" s="10">
        <f>'[7]Run 2'!$AA$21</f>
        <v>133</v>
      </c>
      <c r="K9" s="9" t="s">
        <v>16</v>
      </c>
      <c r="L9" s="10">
        <f>'[1]Run 2'!$AA$22</f>
        <v>486</v>
      </c>
      <c r="M9" s="10">
        <f>'[2]Run 2'!$AA$22</f>
        <v>560</v>
      </c>
      <c r="N9" s="10">
        <f>'[3]Run 2'!$AA$22</f>
        <v>550</v>
      </c>
      <c r="O9" s="10">
        <f>'[4]Run 2'!$AA$22</f>
        <v>701</v>
      </c>
      <c r="P9" s="10">
        <f>'[5]Run 2'!$AA$22</f>
        <v>767</v>
      </c>
      <c r="Q9">
        <f>'[6]Run 2'!$AA$22</f>
        <v>590</v>
      </c>
      <c r="R9" s="10">
        <f>'[7]Run 2'!$AA$22</f>
        <v>649</v>
      </c>
      <c r="T9" s="9" t="s">
        <v>16</v>
      </c>
      <c r="U9" s="10">
        <f>'[1]Run 2'!$AA$23</f>
        <v>266</v>
      </c>
      <c r="V9" s="10">
        <f>'[2]Run 2'!$AA$23</f>
        <v>272</v>
      </c>
      <c r="W9" s="10">
        <f>'[3]Run 2'!$AA$23</f>
        <v>273</v>
      </c>
      <c r="X9" s="10">
        <f>'[4]Run 2'!$AA$23</f>
        <v>308</v>
      </c>
      <c r="Y9" s="10">
        <f>'[5]Run 2'!$AA$23</f>
        <v>294</v>
      </c>
      <c r="Z9" s="10">
        <f>'[6]Run 2'!$AA$23</f>
        <v>296</v>
      </c>
      <c r="AA9" s="10">
        <f>'[7]Run 2'!$AA$23</f>
        <v>256</v>
      </c>
    </row>
    <row r="10" spans="1:27" x14ac:dyDescent="0.2">
      <c r="A10" s="9" t="s">
        <v>17</v>
      </c>
      <c r="B10" s="10">
        <f>'[1]Run 3'!$AA$21</f>
        <v>74</v>
      </c>
      <c r="C10" s="10">
        <f>'[2]Run 3'!$AA$21</f>
        <v>98</v>
      </c>
      <c r="D10" s="10">
        <f>'[3]Run 3'!$AA$21</f>
        <v>101</v>
      </c>
      <c r="E10" s="10">
        <f>'[4]Run 3'!$AA$21</f>
        <v>130</v>
      </c>
      <c r="F10" s="10">
        <f>'[5]Run 3'!$AA$21</f>
        <v>165</v>
      </c>
      <c r="G10">
        <f>'[6]Run 3'!$AA$21</f>
        <v>130</v>
      </c>
      <c r="H10" s="10">
        <f>'[7]Run 3'!$AA$21</f>
        <v>123</v>
      </c>
      <c r="K10" s="9" t="s">
        <v>17</v>
      </c>
      <c r="L10" s="10">
        <f>'[1]Run 3'!$AA$22</f>
        <v>487</v>
      </c>
      <c r="M10" s="10">
        <f>'[2]Run 3'!$AA$22</f>
        <v>537</v>
      </c>
      <c r="N10" s="10">
        <f>'[3]Run 3'!$AA$22</f>
        <v>552</v>
      </c>
      <c r="O10" s="10">
        <f>'[4]Run 3'!$AA$22</f>
        <v>693</v>
      </c>
      <c r="P10" s="10">
        <f>'[5]Run 3'!$AA$22</f>
        <v>789</v>
      </c>
      <c r="Q10">
        <f>'[6]Run 3'!$AA$22</f>
        <v>619</v>
      </c>
      <c r="R10" s="10">
        <f>'[7]Run 3'!$AA$22</f>
        <v>682</v>
      </c>
      <c r="T10" s="9" t="s">
        <v>17</v>
      </c>
      <c r="U10" s="10">
        <f>'[1]Run 3'!$AA$23</f>
        <v>246</v>
      </c>
      <c r="V10" s="10">
        <f>'[2]Run 3'!$AA$23</f>
        <v>291</v>
      </c>
      <c r="W10" s="10">
        <f>'[3]Run 3'!$AA$23</f>
        <v>284</v>
      </c>
      <c r="X10" s="10">
        <f>'[4]Run 3'!$AA$23</f>
        <v>313</v>
      </c>
      <c r="Y10" s="10">
        <f>'[5]Run 3'!$AA$23</f>
        <v>290</v>
      </c>
      <c r="Z10" s="10">
        <f>'[6]Run 3'!$AA$23</f>
        <v>289</v>
      </c>
      <c r="AA10" s="10">
        <f>'[7]Run 3'!$AA$23</f>
        <v>275</v>
      </c>
    </row>
    <row r="11" spans="1:27" x14ac:dyDescent="0.2">
      <c r="A11" s="9" t="s">
        <v>18</v>
      </c>
      <c r="B11" s="10">
        <f>'[1]Run 4'!$AA$21</f>
        <v>83</v>
      </c>
      <c r="C11" s="10">
        <f>'[2]Run 4'!$AA$21</f>
        <v>95</v>
      </c>
      <c r="D11" s="10">
        <f>'[3]Run 4'!$AA$21</f>
        <v>106</v>
      </c>
      <c r="E11" s="10">
        <f>'[4]Run 4'!$AA$21</f>
        <v>124</v>
      </c>
      <c r="F11" s="10">
        <f>'[5]Run 4'!$AA$21</f>
        <v>134</v>
      </c>
      <c r="G11">
        <f>'[6]Run 4'!$AA$21</f>
        <v>120</v>
      </c>
      <c r="H11" s="10">
        <f>'[7]Run 4'!$AA$21</f>
        <v>120</v>
      </c>
      <c r="K11" s="9" t="s">
        <v>18</v>
      </c>
      <c r="L11" s="10">
        <f>'[1]Run 4'!$AA$22</f>
        <v>489</v>
      </c>
      <c r="M11" s="10">
        <f>'[2]Run 4'!$AA$22</f>
        <v>547</v>
      </c>
      <c r="N11" s="10">
        <f>'[3]Run 4'!$AA$22</f>
        <v>555</v>
      </c>
      <c r="O11" s="10">
        <f>'[4]Run 4'!$AA$22</f>
        <v>656</v>
      </c>
      <c r="P11" s="10">
        <f>'[5]Run 4'!$AA$22</f>
        <v>796</v>
      </c>
      <c r="Q11">
        <f>'[6]Run 4'!$AA$22</f>
        <v>659</v>
      </c>
      <c r="R11" s="10">
        <f>'[7]Run 4'!$AA$22</f>
        <v>674</v>
      </c>
      <c r="T11" s="9" t="s">
        <v>18</v>
      </c>
      <c r="U11" s="10">
        <f>'[1]Run 4'!$AA$23</f>
        <v>257</v>
      </c>
      <c r="V11" s="10">
        <f>'[2]Run 4'!$AA$23</f>
        <v>272</v>
      </c>
      <c r="W11" s="10">
        <f>'[3]Run 4'!$AA$23</f>
        <v>292</v>
      </c>
      <c r="X11" s="10">
        <f>'[4]Run 4'!$AA$23</f>
        <v>310</v>
      </c>
      <c r="Y11" s="10">
        <f>'[5]Run 4'!$AA$23</f>
        <v>284</v>
      </c>
      <c r="Z11" s="10">
        <f>'[6]Run 4'!$AA$23</f>
        <v>269</v>
      </c>
      <c r="AA11" s="10">
        <f>'[7]Run 4'!$AA$23</f>
        <v>288</v>
      </c>
    </row>
    <row r="12" spans="1:27" x14ac:dyDescent="0.2">
      <c r="A12" s="9" t="s">
        <v>19</v>
      </c>
      <c r="B12" s="10">
        <f>'[1]Run 5'!$AA$21</f>
        <v>72</v>
      </c>
      <c r="C12" s="10">
        <f>'[2]Run 5'!$AA$21</f>
        <v>92</v>
      </c>
      <c r="D12" s="10">
        <f>'[3]Run 5'!$AA$21</f>
        <v>96</v>
      </c>
      <c r="E12" s="10">
        <f>'[4]Run 5'!$AA$21</f>
        <v>130</v>
      </c>
      <c r="F12" s="10">
        <f>'[5]Run 5'!$AA$21</f>
        <v>142</v>
      </c>
      <c r="G12">
        <f>'[6]Run 5'!$AA$21</f>
        <v>117</v>
      </c>
      <c r="H12" s="10">
        <f>'[7]Run 5'!$AA$21</f>
        <v>144</v>
      </c>
      <c r="K12" s="9" t="s">
        <v>19</v>
      </c>
      <c r="L12" s="10">
        <f>'[1]Run 5'!$AA$22</f>
        <v>479</v>
      </c>
      <c r="M12" s="10">
        <f>'[2]Run 5'!$AA$22</f>
        <v>568</v>
      </c>
      <c r="N12" s="10">
        <f>'[3]Run 5'!$AA$22</f>
        <v>557</v>
      </c>
      <c r="O12" s="10">
        <f>'[4]Run 5'!$AA$22</f>
        <v>642</v>
      </c>
      <c r="P12" s="10">
        <f>'[5]Run 5'!$AA$22</f>
        <v>737</v>
      </c>
      <c r="Q12">
        <f>'[6]Run 5'!$AA$22</f>
        <v>608</v>
      </c>
      <c r="R12" s="10">
        <f>'[7]Run 5'!$AA$22</f>
        <v>625</v>
      </c>
      <c r="T12" s="9" t="s">
        <v>19</v>
      </c>
      <c r="U12" s="10">
        <f>'[1]Run 5'!$AA$23</f>
        <v>274</v>
      </c>
      <c r="V12" s="10">
        <f>'[2]Run 5'!$AA$23</f>
        <v>251</v>
      </c>
      <c r="W12" s="10">
        <f>'[3]Run 5'!$AA$23</f>
        <v>265</v>
      </c>
      <c r="X12" s="10">
        <f>'[4]Run 5'!$AA$23</f>
        <v>310</v>
      </c>
      <c r="Y12" s="10">
        <f>'[5]Run 5'!$AA$23</f>
        <v>324</v>
      </c>
      <c r="Z12" s="10">
        <f>'[6]Run 5'!$AA$23</f>
        <v>288</v>
      </c>
      <c r="AA12" s="10">
        <f>'[7]Run 5'!$AA$23</f>
        <v>320</v>
      </c>
    </row>
    <row r="13" spans="1:27" x14ac:dyDescent="0.2">
      <c r="A13" s="9" t="s">
        <v>20</v>
      </c>
      <c r="B13" s="10">
        <f>'[1]Run 6'!$AA$21</f>
        <v>85</v>
      </c>
      <c r="C13" s="10">
        <f>'[2]Run 6'!$AA$21</f>
        <v>91</v>
      </c>
      <c r="D13" s="10">
        <f>'[3]Run 6'!$AA$21</f>
        <v>104</v>
      </c>
      <c r="E13" s="10">
        <f>'[4]Run 6'!$AA$21</f>
        <v>113</v>
      </c>
      <c r="F13" s="10">
        <f>'[5]Run 6'!$AA$21</f>
        <v>148</v>
      </c>
      <c r="G13">
        <f>'[6]Run 6'!$AA$21</f>
        <v>114</v>
      </c>
      <c r="H13" s="10">
        <f>'[7]Run 6'!$AA$21</f>
        <v>128</v>
      </c>
      <c r="K13" s="9" t="s">
        <v>20</v>
      </c>
      <c r="L13" s="10">
        <f>'[1]Run 6'!$AA$22</f>
        <v>469</v>
      </c>
      <c r="M13" s="10">
        <f>'[2]Run 6'!$AA$22</f>
        <v>552</v>
      </c>
      <c r="N13" s="10">
        <f>'[3]Run 6'!$AA$22</f>
        <v>560</v>
      </c>
      <c r="O13" s="10">
        <f>'[4]Run 6'!$AA$22</f>
        <v>662</v>
      </c>
      <c r="P13" s="10">
        <f>'[5]Run 6'!$AA$22</f>
        <v>759</v>
      </c>
      <c r="Q13">
        <f>'[6]Run 6'!$AA$22</f>
        <v>631</v>
      </c>
      <c r="R13" s="10">
        <f>'[7]Run 6'!$AA$22</f>
        <v>652</v>
      </c>
      <c r="T13" s="9" t="s">
        <v>20</v>
      </c>
      <c r="U13" s="10">
        <f>'[1]Run 6'!$AA$23</f>
        <v>270</v>
      </c>
      <c r="V13" s="10">
        <f>'[2]Run 6'!$AA$23</f>
        <v>270</v>
      </c>
      <c r="W13" s="10">
        <f>'[3]Run 6'!$AA$23</f>
        <v>273</v>
      </c>
      <c r="X13" s="10">
        <f>'[4]Run 6'!$AA$23</f>
        <v>300</v>
      </c>
      <c r="Y13" s="10">
        <f>'[5]Run 6'!$AA$23</f>
        <v>322</v>
      </c>
      <c r="Z13" s="10">
        <f>'[6]Run 6'!$AA$23</f>
        <v>281</v>
      </c>
      <c r="AA13" s="10">
        <f>'[7]Run 6'!$AA$23</f>
        <v>304</v>
      </c>
    </row>
    <row r="14" spans="1:27" x14ac:dyDescent="0.2">
      <c r="A14" s="9" t="s">
        <v>21</v>
      </c>
      <c r="B14" s="10">
        <f>'[1]Run 7'!$AA$21</f>
        <v>68</v>
      </c>
      <c r="C14" s="10">
        <f>'[2]Run 7'!$AA$21</f>
        <v>89</v>
      </c>
      <c r="D14" s="10">
        <f>'[3]Run 7'!$AA$21</f>
        <v>101</v>
      </c>
      <c r="E14" s="10">
        <f>'[4]Run 7'!$AA$21</f>
        <v>111</v>
      </c>
      <c r="F14" s="10">
        <f>'[5]Run 7'!$AA$21</f>
        <v>160</v>
      </c>
      <c r="G14">
        <f>'[6]Run 7'!$AA$21</f>
        <v>96</v>
      </c>
      <c r="H14" s="10">
        <f>'[7]Run 7'!$AA$21</f>
        <v>132</v>
      </c>
      <c r="K14" s="9" t="s">
        <v>21</v>
      </c>
      <c r="L14" s="10">
        <f>'[1]Run 7'!$AA$22</f>
        <v>550</v>
      </c>
      <c r="M14" s="10">
        <f>'[2]Run 7'!$AA$22</f>
        <v>541</v>
      </c>
      <c r="N14" s="10">
        <f>'[3]Run 7'!$AA$22</f>
        <v>581</v>
      </c>
      <c r="O14" s="10">
        <f>'[4]Run 7'!$AA$22</f>
        <v>688</v>
      </c>
      <c r="P14" s="10">
        <f>'[5]Run 7'!$AA$22</f>
        <v>735</v>
      </c>
      <c r="Q14">
        <f>'[6]Run 7'!$AA$22</f>
        <v>646</v>
      </c>
      <c r="R14" s="10">
        <f>'[7]Run 7'!$AA$22</f>
        <v>666</v>
      </c>
      <c r="T14" s="9" t="s">
        <v>21</v>
      </c>
      <c r="U14" s="10">
        <f>'[1]Run 7'!$AA$23</f>
        <v>240</v>
      </c>
      <c r="V14" s="10">
        <f>'[2]Run 7'!$AA$23</f>
        <v>276</v>
      </c>
      <c r="W14" s="10">
        <f>'[3]Run 7'!$AA$23</f>
        <v>267</v>
      </c>
      <c r="X14" s="10">
        <f>'[4]Run 7'!$AA$23</f>
        <v>273</v>
      </c>
      <c r="Y14" s="10">
        <f>'[5]Run 7'!$AA$23</f>
        <v>294</v>
      </c>
      <c r="Z14" s="10">
        <f>'[6]Run 7'!$AA$23</f>
        <v>300</v>
      </c>
      <c r="AA14" s="10">
        <f>'[7]Run 7'!$AA$23</f>
        <v>293</v>
      </c>
    </row>
    <row r="15" spans="1:27" x14ac:dyDescent="0.2">
      <c r="A15" s="9" t="s">
        <v>22</v>
      </c>
      <c r="B15" s="10">
        <f>'[1]Run 8'!$AA$21</f>
        <v>73</v>
      </c>
      <c r="C15" s="10">
        <f>'[2]Run 8'!$AA$21</f>
        <v>92</v>
      </c>
      <c r="D15" s="10">
        <f>'[3]Run 8'!$AA$21</f>
        <v>98</v>
      </c>
      <c r="E15" s="10">
        <f>'[4]Run 8'!$AA$21</f>
        <v>127</v>
      </c>
      <c r="F15" s="10">
        <f>'[5]Run 8'!$AA$21</f>
        <v>142</v>
      </c>
      <c r="G15">
        <f>'[6]Run 8'!$AA$21</f>
        <v>123</v>
      </c>
      <c r="H15" s="10">
        <f>'[7]Run 8'!$AA$21</f>
        <v>128</v>
      </c>
      <c r="K15" s="9" t="s">
        <v>22</v>
      </c>
      <c r="L15" s="10">
        <f>'[1]Run 8'!$AA$22</f>
        <v>472</v>
      </c>
      <c r="M15" s="10">
        <f>'[2]Run 8'!$AA$22</f>
        <v>510</v>
      </c>
      <c r="N15" s="10">
        <f>'[3]Run 8'!$AA$22</f>
        <v>565</v>
      </c>
      <c r="O15" s="10">
        <f>'[4]Run 8'!$AA$22</f>
        <v>657</v>
      </c>
      <c r="P15" s="10">
        <f>'[5]Run 8'!$AA$22</f>
        <v>708</v>
      </c>
      <c r="Q15">
        <f>'[6]Run 8'!$AA$22</f>
        <v>614</v>
      </c>
      <c r="R15" s="10">
        <f>'[7]Run 8'!$AA$22</f>
        <v>638</v>
      </c>
      <c r="T15" s="9" t="s">
        <v>22</v>
      </c>
      <c r="U15" s="10">
        <f>'[1]Run 8'!$AA$23</f>
        <v>254</v>
      </c>
      <c r="V15" s="10">
        <f>'[2]Run 8'!$AA$23</f>
        <v>278</v>
      </c>
      <c r="W15" s="10">
        <f>'[3]Run 8'!$AA$23</f>
        <v>300</v>
      </c>
      <c r="X15" s="10">
        <f>'[4]Run 8'!$AA$23</f>
        <v>294</v>
      </c>
      <c r="Y15" s="10">
        <f>'[5]Run 8'!$AA$23</f>
        <v>309</v>
      </c>
      <c r="Z15" s="10">
        <f>'[6]Run 8'!$AA$23</f>
        <v>270</v>
      </c>
      <c r="AA15" s="10">
        <f>'[7]Run 8'!$AA$23</f>
        <v>291</v>
      </c>
    </row>
    <row r="16" spans="1:27" x14ac:dyDescent="0.2">
      <c r="A16" s="9" t="s">
        <v>23</v>
      </c>
      <c r="B16" s="10">
        <f>'[1]Run 9'!$AA$21</f>
        <v>86</v>
      </c>
      <c r="C16" s="10">
        <f>'[2]Run 9'!$AA$21</f>
        <v>88</v>
      </c>
      <c r="D16" s="10">
        <f>'[3]Run 9'!$AA$21</f>
        <v>94</v>
      </c>
      <c r="E16" s="10">
        <f>'[4]Run 9'!$AA$21</f>
        <v>126</v>
      </c>
      <c r="F16" s="10">
        <f>'[5]Run 9'!$AA$21</f>
        <v>133</v>
      </c>
      <c r="G16">
        <f>'[6]Run 9'!$AA$21</f>
        <v>125</v>
      </c>
      <c r="H16" s="10">
        <f>'[7]Run 9'!$AA$21</f>
        <v>113</v>
      </c>
      <c r="K16" s="9" t="s">
        <v>23</v>
      </c>
      <c r="L16" s="10">
        <f>'[1]Run 9'!$AA$22</f>
        <v>492</v>
      </c>
      <c r="M16" s="10">
        <f>'[2]Run 9'!$AA$22</f>
        <v>555</v>
      </c>
      <c r="N16" s="10">
        <f>'[3]Run 9'!$AA$22</f>
        <v>592</v>
      </c>
      <c r="O16" s="10">
        <f>'[4]Run 9'!$AA$22</f>
        <v>646</v>
      </c>
      <c r="P16" s="10">
        <f>'[5]Run 9'!$AA$22</f>
        <v>735</v>
      </c>
      <c r="Q16">
        <f>'[6]Run 9'!$AA$22</f>
        <v>605</v>
      </c>
      <c r="R16" s="10">
        <f>'[7]Run 9'!$AA$22</f>
        <v>668</v>
      </c>
      <c r="T16" s="9" t="s">
        <v>23</v>
      </c>
      <c r="U16" s="10">
        <f>'[1]Run 9'!$AA$23</f>
        <v>271</v>
      </c>
      <c r="V16" s="10">
        <f>'[2]Run 9'!$AA$23</f>
        <v>278</v>
      </c>
      <c r="W16" s="10">
        <f>'[3]Run 9'!$AA$23</f>
        <v>295</v>
      </c>
      <c r="X16" s="10">
        <f>'[4]Run 9'!$AA$23</f>
        <v>272</v>
      </c>
      <c r="Y16" s="10">
        <f>'[5]Run 9'!$AA$23</f>
        <v>303</v>
      </c>
      <c r="Z16" s="10">
        <f>'[6]Run 9'!$AA$23</f>
        <v>275</v>
      </c>
      <c r="AA16" s="10">
        <f>'[7]Run 9'!$AA$23</f>
        <v>279</v>
      </c>
    </row>
    <row r="17" spans="1:27" x14ac:dyDescent="0.2">
      <c r="A17" s="9" t="s">
        <v>24</v>
      </c>
      <c r="B17" s="10">
        <f>'[1]Run 10'!$AA$21</f>
        <v>90</v>
      </c>
      <c r="C17" s="10">
        <f>'[2]Run 10'!$AA$21</f>
        <v>101</v>
      </c>
      <c r="D17" s="10">
        <f>'[3]Run 10'!$AA$21</f>
        <v>114</v>
      </c>
      <c r="E17" s="10">
        <f>'[4]Run 10'!$AA$21</f>
        <v>131</v>
      </c>
      <c r="F17" s="10">
        <f>'[5]Run 10'!$AA$21</f>
        <v>166</v>
      </c>
      <c r="G17">
        <f>'[6]Run 10'!$AA$21</f>
        <v>98</v>
      </c>
      <c r="H17" s="10">
        <f>'[7]Run 10'!$AA$21</f>
        <v>135</v>
      </c>
      <c r="K17" s="9" t="s">
        <v>24</v>
      </c>
      <c r="L17" s="10">
        <f>'[1]Run 10'!$AA$22</f>
        <v>478</v>
      </c>
      <c r="M17" s="10">
        <f>'[2]Run 10'!$AA$22</f>
        <v>527</v>
      </c>
      <c r="N17" s="10">
        <f>'[3]Run 10'!$AA$22</f>
        <v>589</v>
      </c>
      <c r="O17" s="10">
        <f>'[4]Run 10'!$AA$22</f>
        <v>698</v>
      </c>
      <c r="P17" s="10">
        <f>'[5]Run 10'!$AA$22</f>
        <v>732</v>
      </c>
      <c r="Q17">
        <f>'[6]Run 10'!$AA$22</f>
        <v>637</v>
      </c>
      <c r="R17" s="10">
        <f>'[7]Run 10'!$AA$22</f>
        <v>674</v>
      </c>
      <c r="T17" s="9" t="s">
        <v>24</v>
      </c>
      <c r="U17" s="10">
        <f>'[1]Run 10'!$AA$23</f>
        <v>247</v>
      </c>
      <c r="V17" s="10">
        <f>'[2]Run 10'!$AA$23</f>
        <v>286</v>
      </c>
      <c r="W17" s="10">
        <f>'[3]Run 10'!$AA$23</f>
        <v>271</v>
      </c>
      <c r="X17" s="10">
        <f>'[4]Run 10'!$AA$23</f>
        <v>274</v>
      </c>
      <c r="Y17" s="10">
        <f>'[5]Run 10'!$AA$23</f>
        <v>292</v>
      </c>
      <c r="Z17" s="10">
        <f>'[6]Run 10'!$AA$23</f>
        <v>316</v>
      </c>
      <c r="AA17" s="10">
        <f>'[7]Run 10'!$AA$23</f>
        <v>274</v>
      </c>
    </row>
    <row r="18" spans="1:27" x14ac:dyDescent="0.2">
      <c r="A18" s="9" t="s">
        <v>64</v>
      </c>
      <c r="B18">
        <f>'[1]Run 11'!$AA$21</f>
        <v>82</v>
      </c>
      <c r="C18">
        <f>'[2]Run 11'!$AA$21</f>
        <v>96</v>
      </c>
      <c r="D18">
        <f>'[3]Run 11'!$AA$21</f>
        <v>103</v>
      </c>
      <c r="E18">
        <f>'[4]Run 11'!$AA$21</f>
        <v>131</v>
      </c>
      <c r="F18">
        <f>'[5]Run 11'!$AA$21</f>
        <v>165</v>
      </c>
      <c r="G18">
        <f>'[6]Run 11'!$AA$21</f>
        <v>111</v>
      </c>
      <c r="H18">
        <f>'[7]Run 11'!$AA$21</f>
        <v>115</v>
      </c>
      <c r="K18" s="9" t="s">
        <v>64</v>
      </c>
      <c r="L18">
        <f>'[1]Run 11'!$AA$22</f>
        <v>450</v>
      </c>
      <c r="M18">
        <f>'[2]Run 11'!$AA$22</f>
        <v>520</v>
      </c>
      <c r="N18">
        <f>'[3]Run 11'!$AA$22</f>
        <v>613</v>
      </c>
      <c r="O18">
        <f>'[4]Run 11'!$AA$22</f>
        <v>629</v>
      </c>
      <c r="P18">
        <f>'[5]Run 11'!$AA$22</f>
        <v>769</v>
      </c>
      <c r="Q18">
        <f>'[6]Run 11'!$AA$22</f>
        <v>641</v>
      </c>
      <c r="R18">
        <f>'[7]Run 11'!$AA$22</f>
        <v>645</v>
      </c>
      <c r="T18" s="9" t="s">
        <v>64</v>
      </c>
      <c r="U18">
        <f>'[1]Run 11'!$AA$23</f>
        <v>256</v>
      </c>
      <c r="V18">
        <f>'[2]Run 11'!$AA$23</f>
        <v>266</v>
      </c>
      <c r="W18">
        <f>'[3]Run 11'!$AA$23</f>
        <v>270</v>
      </c>
      <c r="X18">
        <f>'[4]Run 11'!$AA$23</f>
        <v>293</v>
      </c>
      <c r="Y18">
        <f>'[5]Run 11'!$AA$23</f>
        <v>310</v>
      </c>
      <c r="Z18">
        <f>'[6]Run 11'!$AA$23</f>
        <v>286</v>
      </c>
      <c r="AA18">
        <f>'[7]Run 11'!$AA$23</f>
        <v>266</v>
      </c>
    </row>
    <row r="19" spans="1:27" x14ac:dyDescent="0.2">
      <c r="A19" s="9" t="s">
        <v>65</v>
      </c>
      <c r="B19">
        <f>'[1]Run 12'!$AA$21</f>
        <v>81</v>
      </c>
      <c r="C19">
        <f>'[2]Run 12'!$AA$21</f>
        <v>87</v>
      </c>
      <c r="D19">
        <f>'[3]Run 12'!$AA$21</f>
        <v>99</v>
      </c>
      <c r="E19">
        <f>'[4]Run 12'!$AA$21</f>
        <v>130</v>
      </c>
      <c r="F19">
        <f>'[5]Run 12'!$AA$21</f>
        <v>147</v>
      </c>
      <c r="G19">
        <f>'[6]Run 12'!$AA$21</f>
        <v>133</v>
      </c>
      <c r="H19">
        <f>'[7]Run 12'!$AA$21</f>
        <v>150</v>
      </c>
      <c r="K19" s="9" t="s">
        <v>65</v>
      </c>
      <c r="L19">
        <f>'[1]Run 12'!$AA$22</f>
        <v>533</v>
      </c>
      <c r="M19">
        <f>'[2]Run 12'!$AA$22</f>
        <v>524</v>
      </c>
      <c r="N19">
        <f>'[3]Run 12'!$AA$22</f>
        <v>554</v>
      </c>
      <c r="O19">
        <f>'[4]Run 12'!$AA$22</f>
        <v>661</v>
      </c>
      <c r="P19">
        <f>'[5]Run 12'!$AA$22</f>
        <v>726</v>
      </c>
      <c r="Q19">
        <f>'[6]Run 12'!$AA$22</f>
        <v>627</v>
      </c>
      <c r="R19">
        <f>'[7]Run 12'!$AA$22</f>
        <v>602</v>
      </c>
      <c r="T19" s="9" t="s">
        <v>65</v>
      </c>
      <c r="U19">
        <f>'[1]Run 12'!$AA$23</f>
        <v>242</v>
      </c>
      <c r="V19">
        <f>'[2]Run 12'!$AA$23</f>
        <v>280</v>
      </c>
      <c r="W19">
        <f>'[3]Run 12'!$AA$23</f>
        <v>284</v>
      </c>
      <c r="X19">
        <f>'[4]Run 12'!$AA$23</f>
        <v>288</v>
      </c>
      <c r="Y19">
        <f>'[5]Run 12'!$AA$23</f>
        <v>307</v>
      </c>
      <c r="Z19">
        <f>'[6]Run 12'!$AA$23</f>
        <v>285</v>
      </c>
      <c r="AA19">
        <f>'[7]Run 12'!$AA$23</f>
        <v>287</v>
      </c>
    </row>
    <row r="20" spans="1:27" x14ac:dyDescent="0.2">
      <c r="A20" s="9" t="s">
        <v>66</v>
      </c>
      <c r="B20">
        <f>'[1]Run 13'!$AA$21</f>
        <v>80</v>
      </c>
      <c r="C20">
        <f>'[2]Run 13'!$AA$21</f>
        <v>88</v>
      </c>
      <c r="D20">
        <f>'[3]Run 13'!$AA$21</f>
        <v>114</v>
      </c>
      <c r="E20">
        <f>'[4]Run 13'!$AA$21</f>
        <v>131</v>
      </c>
      <c r="F20">
        <f>'[5]Run 13'!$AA$21</f>
        <v>138</v>
      </c>
      <c r="G20">
        <f>'[6]Run 13'!$AA$21</f>
        <v>126</v>
      </c>
      <c r="H20">
        <f>'[7]Run 13'!$AA$21</f>
        <v>116</v>
      </c>
      <c r="K20" s="9" t="s">
        <v>66</v>
      </c>
      <c r="L20">
        <f>'[1]Run 13'!$AA$22</f>
        <v>455</v>
      </c>
      <c r="M20">
        <f>'[2]Run 13'!$AA$22</f>
        <v>577</v>
      </c>
      <c r="N20">
        <f>'[3]Run 13'!$AA$22</f>
        <v>566</v>
      </c>
      <c r="O20">
        <f>'[4]Run 13'!$AA$22</f>
        <v>674</v>
      </c>
      <c r="P20">
        <f>'[5]Run 13'!$AA$22</f>
        <v>748</v>
      </c>
      <c r="Q20">
        <f>'[6]Run 13'!$AA$22</f>
        <v>609</v>
      </c>
      <c r="R20">
        <f>'[7]Run 13'!$AA$22</f>
        <v>644</v>
      </c>
      <c r="T20" s="9" t="s">
        <v>66</v>
      </c>
      <c r="U20">
        <f>'[1]Run 13'!$AA$23</f>
        <v>257</v>
      </c>
      <c r="V20">
        <f>'[2]Run 13'!$AA$23</f>
        <v>281</v>
      </c>
      <c r="W20">
        <f>'[3]Run 13'!$AA$23</f>
        <v>296</v>
      </c>
      <c r="X20">
        <f>'[4]Run 13'!$AA$23</f>
        <v>308</v>
      </c>
      <c r="Y20">
        <f>'[5]Run 13'!$AA$23</f>
        <v>304</v>
      </c>
      <c r="Z20">
        <f>'[6]Run 13'!$AA$23</f>
        <v>313</v>
      </c>
      <c r="AA20">
        <f>'[7]Run 13'!$AA$23</f>
        <v>291</v>
      </c>
    </row>
    <row r="21" spans="1:27" x14ac:dyDescent="0.2">
      <c r="A21" s="9" t="s">
        <v>67</v>
      </c>
      <c r="B21">
        <f>'[1]Run 14'!$AA$21</f>
        <v>75</v>
      </c>
      <c r="C21">
        <f>'[2]Run 14'!$AA$21</f>
        <v>90</v>
      </c>
      <c r="D21">
        <f>'[3]Run 14'!$AA$21</f>
        <v>99</v>
      </c>
      <c r="E21">
        <f>'[4]Run 14'!$AA$21</f>
        <v>112</v>
      </c>
      <c r="F21">
        <f>'[5]Run 14'!$AA$21</f>
        <v>147</v>
      </c>
      <c r="G21">
        <f>'[6]Run 14'!$AA$21</f>
        <v>114</v>
      </c>
      <c r="H21">
        <f>'[7]Run 14'!$AA$21</f>
        <v>127</v>
      </c>
      <c r="K21" s="9" t="s">
        <v>67</v>
      </c>
      <c r="L21">
        <f>'[1]Run 14'!$AA$22</f>
        <v>501</v>
      </c>
      <c r="M21">
        <f>'[2]Run 14'!$AA$22</f>
        <v>537</v>
      </c>
      <c r="N21">
        <f>'[3]Run 14'!$AA$22</f>
        <v>562</v>
      </c>
      <c r="O21">
        <f>'[4]Run 14'!$AA$22</f>
        <v>628</v>
      </c>
      <c r="P21">
        <f>'[5]Run 14'!$AA$22</f>
        <v>764</v>
      </c>
      <c r="Q21">
        <f>'[6]Run 14'!$AA$22</f>
        <v>619</v>
      </c>
      <c r="R21">
        <f>'[7]Run 14'!$AA$22</f>
        <v>614</v>
      </c>
      <c r="T21" s="9" t="s">
        <v>67</v>
      </c>
      <c r="U21">
        <f>'[1]Run 14'!$AA$23</f>
        <v>264</v>
      </c>
      <c r="V21">
        <f>'[2]Run 14'!$AA$23</f>
        <v>285</v>
      </c>
      <c r="W21">
        <f>'[3]Run 14'!$AA$23</f>
        <v>283</v>
      </c>
      <c r="X21">
        <f>'[4]Run 14'!$AA$23</f>
        <v>277</v>
      </c>
      <c r="Y21">
        <f>'[5]Run 14'!$AA$23</f>
        <v>319</v>
      </c>
      <c r="Z21">
        <f>'[6]Run 14'!$AA$23</f>
        <v>297</v>
      </c>
      <c r="AA21">
        <f>'[7]Run 14'!$AA$23</f>
        <v>300</v>
      </c>
    </row>
    <row r="22" spans="1:27" x14ac:dyDescent="0.2">
      <c r="A22" s="9" t="s">
        <v>68</v>
      </c>
      <c r="B22">
        <f>'[1]Run 15'!$AA$21</f>
        <v>82</v>
      </c>
      <c r="C22">
        <f>'[2]Run 15'!$AA$21</f>
        <v>72</v>
      </c>
      <c r="D22">
        <f>'[3]Run 15'!$AA$21</f>
        <v>97</v>
      </c>
      <c r="E22">
        <f>'[4]Run 15'!$AA$21</f>
        <v>147</v>
      </c>
      <c r="F22">
        <f>'[5]Run 15'!$AA$21</f>
        <v>158</v>
      </c>
      <c r="G22">
        <f>'[6]Run 15'!$AA$21</f>
        <v>117</v>
      </c>
      <c r="H22">
        <f>'[7]Run 15'!$AA$21</f>
        <v>133</v>
      </c>
      <c r="K22" s="9" t="s">
        <v>68</v>
      </c>
      <c r="L22">
        <f>'[1]Run 15'!$AA$22</f>
        <v>484</v>
      </c>
      <c r="M22">
        <f>'[2]Run 15'!$AA$22</f>
        <v>557</v>
      </c>
      <c r="N22">
        <f>'[3]Run 15'!$AA$22</f>
        <v>612</v>
      </c>
      <c r="O22">
        <f>'[4]Run 15'!$AA$22</f>
        <v>669</v>
      </c>
      <c r="P22">
        <f>'[5]Run 15'!$AA$22</f>
        <v>753</v>
      </c>
      <c r="Q22">
        <f>'[6]Run 15'!$AA$22</f>
        <v>578</v>
      </c>
      <c r="R22">
        <f>'[7]Run 15'!$AA$22</f>
        <v>666</v>
      </c>
      <c r="T22" s="9" t="s">
        <v>68</v>
      </c>
      <c r="U22">
        <f>'[1]Run 15'!$AA$23</f>
        <v>254</v>
      </c>
      <c r="V22">
        <f>'[2]Run 15'!$AA$23</f>
        <v>253</v>
      </c>
      <c r="W22">
        <f>'[3]Run 15'!$AA$23</f>
        <v>277</v>
      </c>
      <c r="X22">
        <f>'[4]Run 15'!$AA$23</f>
        <v>291</v>
      </c>
      <c r="Y22">
        <f>'[5]Run 15'!$AA$23</f>
        <v>309</v>
      </c>
      <c r="Z22">
        <f>'[6]Run 15'!$AA$23</f>
        <v>267</v>
      </c>
      <c r="AA22">
        <f>'[7]Run 15'!$AA$23</f>
        <v>280</v>
      </c>
    </row>
    <row r="23" spans="1:27" x14ac:dyDescent="0.2">
      <c r="A23" s="9" t="s">
        <v>69</v>
      </c>
      <c r="B23">
        <f>'[1]Run 16'!$AA$21</f>
        <v>79</v>
      </c>
      <c r="C23">
        <f>'[2]Run 16'!$AA$21</f>
        <v>87</v>
      </c>
      <c r="D23">
        <f>'[3]Run 16'!$AA$21</f>
        <v>99</v>
      </c>
      <c r="E23">
        <f>'[4]Run 16'!$AA$21</f>
        <v>138</v>
      </c>
      <c r="F23">
        <f>'[5]Run 16'!$AA$21</f>
        <v>154</v>
      </c>
      <c r="G23">
        <f>'[6]Run 16'!$AA$21</f>
        <v>131</v>
      </c>
      <c r="H23">
        <f>'[7]Run 16'!$AA$21</f>
        <v>133</v>
      </c>
      <c r="K23" s="9" t="s">
        <v>69</v>
      </c>
      <c r="L23">
        <f>'[1]Run 16'!$AA$22</f>
        <v>531</v>
      </c>
      <c r="M23">
        <f>'[2]Run 16'!$AA$22</f>
        <v>552</v>
      </c>
      <c r="N23">
        <f>'[3]Run 16'!$AA$22</f>
        <v>555</v>
      </c>
      <c r="O23">
        <f>'[4]Run 16'!$AA$22</f>
        <v>657</v>
      </c>
      <c r="P23">
        <f>'[5]Run 16'!$AA$22</f>
        <v>789</v>
      </c>
      <c r="Q23">
        <f>'[6]Run 16'!$AA$22</f>
        <v>610</v>
      </c>
      <c r="R23">
        <f>'[7]Run 16'!$AA$22</f>
        <v>679</v>
      </c>
      <c r="T23" s="9" t="s">
        <v>69</v>
      </c>
      <c r="U23">
        <f>'[1]Run 16'!$AA$23</f>
        <v>238</v>
      </c>
      <c r="V23">
        <f>'[2]Run 16'!$AA$23</f>
        <v>278</v>
      </c>
      <c r="W23">
        <f>'[3]Run 16'!$AA$23</f>
        <v>273</v>
      </c>
      <c r="X23">
        <f>'[4]Run 16'!$AA$23</f>
        <v>303</v>
      </c>
      <c r="Y23">
        <f>'[5]Run 16'!$AA$23</f>
        <v>313</v>
      </c>
      <c r="Z23">
        <f>'[6]Run 16'!$AA$23</f>
        <v>293</v>
      </c>
      <c r="AA23">
        <f>'[7]Run 16'!$AA$23</f>
        <v>275</v>
      </c>
    </row>
    <row r="24" spans="1:27" x14ac:dyDescent="0.2">
      <c r="A24" s="9" t="s">
        <v>70</v>
      </c>
      <c r="B24">
        <f>'[1]Run 17'!$AA$21</f>
        <v>63</v>
      </c>
      <c r="C24">
        <f>'[2]Run 17'!$AA$21</f>
        <v>79</v>
      </c>
      <c r="D24">
        <f>'[3]Run 17'!$AA$21</f>
        <v>107</v>
      </c>
      <c r="E24">
        <f>'[4]Run 17'!$AA$21</f>
        <v>103</v>
      </c>
      <c r="F24">
        <f>'[5]Run 17'!$AA$21</f>
        <v>161</v>
      </c>
      <c r="G24">
        <f>'[6]Run 17'!$AA$21</f>
        <v>117</v>
      </c>
      <c r="H24">
        <f>'[7]Run 17'!$AA$21</f>
        <v>156</v>
      </c>
      <c r="K24" s="9" t="s">
        <v>70</v>
      </c>
      <c r="L24">
        <f>'[1]Run 17'!$AA$22</f>
        <v>456</v>
      </c>
      <c r="M24">
        <f>'[2]Run 17'!$AA$22</f>
        <v>555</v>
      </c>
      <c r="N24">
        <f>'[3]Run 17'!$AA$22</f>
        <v>581</v>
      </c>
      <c r="O24">
        <f>'[4]Run 17'!$AA$22</f>
        <v>660</v>
      </c>
      <c r="P24">
        <f>'[5]Run 17'!$AA$22</f>
        <v>715</v>
      </c>
      <c r="Q24">
        <f>'[6]Run 17'!$AA$22</f>
        <v>646</v>
      </c>
      <c r="R24">
        <f>'[7]Run 17'!$AA$22</f>
        <v>633</v>
      </c>
      <c r="T24" s="9" t="s">
        <v>70</v>
      </c>
      <c r="U24">
        <f>'[1]Run 17'!$AA$23</f>
        <v>303</v>
      </c>
      <c r="V24">
        <f>'[2]Run 17'!$AA$23</f>
        <v>298</v>
      </c>
      <c r="W24">
        <f>'[3]Run 17'!$AA$23</f>
        <v>288</v>
      </c>
      <c r="X24">
        <f>'[4]Run 17'!$AA$23</f>
        <v>292</v>
      </c>
      <c r="Y24">
        <f>'[5]Run 17'!$AA$23</f>
        <v>333</v>
      </c>
      <c r="Z24">
        <f>'[6]Run 17'!$AA$23</f>
        <v>305</v>
      </c>
      <c r="AA24">
        <f>'[7]Run 17'!$AA$23</f>
        <v>299</v>
      </c>
    </row>
    <row r="25" spans="1:27" x14ac:dyDescent="0.2">
      <c r="A25" s="9" t="s">
        <v>71</v>
      </c>
      <c r="B25">
        <f>'[1]Run 18'!$AA$21</f>
        <v>78</v>
      </c>
      <c r="C25">
        <f>'[2]Run 18'!$AA$21</f>
        <v>79</v>
      </c>
      <c r="D25">
        <f>'[3]Run 18'!$AA$21</f>
        <v>104</v>
      </c>
      <c r="E25">
        <f>'[4]Run 18'!$AA$21</f>
        <v>128</v>
      </c>
      <c r="F25">
        <f>'[5]Run 18'!$AA$21</f>
        <v>127</v>
      </c>
      <c r="G25">
        <f>'[6]Run 18'!$AA$21</f>
        <v>108</v>
      </c>
      <c r="H25">
        <f>'[7]Run 18'!$AA$21</f>
        <v>139</v>
      </c>
      <c r="K25" s="9" t="s">
        <v>71</v>
      </c>
      <c r="L25">
        <f>'[1]Run 18'!$AA$22</f>
        <v>500</v>
      </c>
      <c r="M25">
        <f>'[2]Run 18'!$AA$22</f>
        <v>542</v>
      </c>
      <c r="N25">
        <f>'[3]Run 18'!$AA$22</f>
        <v>587</v>
      </c>
      <c r="O25">
        <f>'[4]Run 18'!$AA$22</f>
        <v>650</v>
      </c>
      <c r="P25">
        <f>'[5]Run 18'!$AA$22</f>
        <v>762</v>
      </c>
      <c r="Q25">
        <f>'[6]Run 18'!$AA$22</f>
        <v>613</v>
      </c>
      <c r="R25">
        <f>'[7]Run 18'!$AA$22</f>
        <v>590</v>
      </c>
      <c r="T25" s="9" t="s">
        <v>71</v>
      </c>
      <c r="U25">
        <f>'[1]Run 18'!$AA$23</f>
        <v>238</v>
      </c>
      <c r="V25">
        <f>'[2]Run 18'!$AA$23</f>
        <v>264</v>
      </c>
      <c r="W25">
        <f>'[3]Run 18'!$AA$23</f>
        <v>283</v>
      </c>
      <c r="X25">
        <f>'[4]Run 18'!$AA$23</f>
        <v>306</v>
      </c>
      <c r="Y25">
        <f>'[5]Run 18'!$AA$23</f>
        <v>306</v>
      </c>
      <c r="Z25">
        <f>'[6]Run 18'!$AA$23</f>
        <v>291</v>
      </c>
      <c r="AA25">
        <f>'[7]Run 18'!$AA$23</f>
        <v>290</v>
      </c>
    </row>
    <row r="26" spans="1:27" x14ac:dyDescent="0.2">
      <c r="A26" s="9" t="s">
        <v>72</v>
      </c>
      <c r="B26">
        <f>'[1]Run 19'!$AA$21</f>
        <v>82</v>
      </c>
      <c r="C26">
        <f>'[2]Run 19'!$AA$21</f>
        <v>93</v>
      </c>
      <c r="D26">
        <f>'[3]Run 19'!$AA$21</f>
        <v>87</v>
      </c>
      <c r="E26">
        <f>'[4]Run 19'!$AA$21</f>
        <v>129</v>
      </c>
      <c r="F26">
        <f>'[5]Run 19'!$AA$21</f>
        <v>165</v>
      </c>
      <c r="G26">
        <f>'[6]Run 19'!$AA$21</f>
        <v>115</v>
      </c>
      <c r="H26">
        <f>'[7]Run 19'!$AA$21</f>
        <v>127</v>
      </c>
      <c r="K26" s="9" t="s">
        <v>72</v>
      </c>
      <c r="L26">
        <f>'[1]Run 19'!$AA$22</f>
        <v>459</v>
      </c>
      <c r="M26">
        <f>'[2]Run 19'!$AA$22</f>
        <v>520</v>
      </c>
      <c r="N26">
        <f>'[3]Run 19'!$AA$22</f>
        <v>598</v>
      </c>
      <c r="O26">
        <f>'[4]Run 19'!$AA$22</f>
        <v>647</v>
      </c>
      <c r="P26">
        <f>'[5]Run 19'!$AA$22</f>
        <v>743</v>
      </c>
      <c r="Q26">
        <f>'[6]Run 19'!$AA$22</f>
        <v>638</v>
      </c>
      <c r="R26">
        <f>'[7]Run 19'!$AA$22</f>
        <v>632</v>
      </c>
      <c r="T26" s="9" t="s">
        <v>72</v>
      </c>
      <c r="U26">
        <f>'[1]Run 19'!$AA$23</f>
        <v>250</v>
      </c>
      <c r="V26">
        <f>'[2]Run 19'!$AA$23</f>
        <v>275</v>
      </c>
      <c r="W26">
        <f>'[3]Run 19'!$AA$23</f>
        <v>265</v>
      </c>
      <c r="X26">
        <f>'[4]Run 19'!$AA$23</f>
        <v>315</v>
      </c>
      <c r="Y26">
        <f>'[5]Run 19'!$AA$23</f>
        <v>331</v>
      </c>
      <c r="Z26">
        <f>'[6]Run 19'!$AA$23</f>
        <v>293</v>
      </c>
      <c r="AA26">
        <f>'[7]Run 19'!$AA$23</f>
        <v>281</v>
      </c>
    </row>
    <row r="27" spans="1:27" x14ac:dyDescent="0.2">
      <c r="A27" s="11" t="s">
        <v>73</v>
      </c>
      <c r="B27" s="8">
        <f>'[1]Run 20'!$AA$21</f>
        <v>89</v>
      </c>
      <c r="C27" s="8">
        <f>'[2]Run 20'!$AA$21</f>
        <v>107</v>
      </c>
      <c r="D27" s="8">
        <f>'[3]Run 20'!$AA$21</f>
        <v>103</v>
      </c>
      <c r="E27" s="8">
        <f>'[4]Run 20'!$AA$21</f>
        <v>136</v>
      </c>
      <c r="F27" s="8">
        <f>'[5]Run 20'!$AA$21</f>
        <v>163</v>
      </c>
      <c r="G27" s="8">
        <f>'[6]Run 20'!$AA$21</f>
        <v>123</v>
      </c>
      <c r="H27" s="8">
        <f>'[7]Run 20'!$AA$21</f>
        <v>133</v>
      </c>
      <c r="K27" s="11" t="s">
        <v>73</v>
      </c>
      <c r="L27" s="8">
        <f>'[1]Run 20'!$AA$22</f>
        <v>487</v>
      </c>
      <c r="M27" s="8">
        <f>'[2]Run 20'!$AA$22</f>
        <v>548</v>
      </c>
      <c r="N27" s="8">
        <f>'[3]Run 20'!$AA$22</f>
        <v>588</v>
      </c>
      <c r="O27" s="8">
        <f>'[4]Run 20'!$AA$22</f>
        <v>656</v>
      </c>
      <c r="P27" s="8">
        <f>'[5]Run 20'!$AA$22</f>
        <v>725</v>
      </c>
      <c r="Q27" s="8">
        <f>'[6]Run 20'!$AA$22</f>
        <v>585</v>
      </c>
      <c r="R27" s="8">
        <f>'[7]Run 20'!$AA$22</f>
        <v>665</v>
      </c>
      <c r="T27" s="11" t="s">
        <v>73</v>
      </c>
      <c r="U27" s="8">
        <f>'[1]Run 20'!$AA$23</f>
        <v>245</v>
      </c>
      <c r="V27" s="8">
        <f>'[2]Run 20'!$AA$23</f>
        <v>303</v>
      </c>
      <c r="W27" s="8">
        <f>'[3]Run 20'!$AA$23</f>
        <v>282</v>
      </c>
      <c r="X27" s="8">
        <f>'[4]Run 20'!$AA$23</f>
        <v>285</v>
      </c>
      <c r="Y27" s="8">
        <f>'[5]Run 20'!$AA$23</f>
        <v>311</v>
      </c>
      <c r="Z27" s="8">
        <f>'[6]Run 20'!$AA$23</f>
        <v>277</v>
      </c>
      <c r="AA27" s="8">
        <f>'[7]Run 20'!$AA$23</f>
        <v>284</v>
      </c>
    </row>
    <row r="28" spans="1:27" x14ac:dyDescent="0.2">
      <c r="A28" s="9" t="s">
        <v>27</v>
      </c>
      <c r="B28">
        <f t="shared" ref="B28:H28" si="0">SUM(B8:B27)/20</f>
        <v>77.8</v>
      </c>
      <c r="C28">
        <f t="shared" si="0"/>
        <v>90.3</v>
      </c>
      <c r="D28">
        <f t="shared" si="0"/>
        <v>100.4</v>
      </c>
      <c r="E28">
        <f t="shared" si="0"/>
        <v>126.1</v>
      </c>
      <c r="F28">
        <f t="shared" si="0"/>
        <v>151.65</v>
      </c>
      <c r="G28">
        <f t="shared" si="0"/>
        <v>117.05</v>
      </c>
      <c r="H28">
        <f t="shared" si="0"/>
        <v>130.4</v>
      </c>
      <c r="K28" s="9" t="s">
        <v>27</v>
      </c>
      <c r="L28">
        <f t="shared" ref="L28:R28" si="1">SUM(L8:L27)/20</f>
        <v>488.7</v>
      </c>
      <c r="M28">
        <f t="shared" si="1"/>
        <v>543.75</v>
      </c>
      <c r="N28">
        <f t="shared" si="1"/>
        <v>574.5</v>
      </c>
      <c r="O28">
        <f t="shared" si="1"/>
        <v>664</v>
      </c>
      <c r="P28">
        <f t="shared" si="1"/>
        <v>750.55</v>
      </c>
      <c r="Q28">
        <f t="shared" si="1"/>
        <v>619.79999999999995</v>
      </c>
      <c r="R28">
        <f t="shared" si="1"/>
        <v>648.4</v>
      </c>
      <c r="T28" s="9" t="s">
        <v>27</v>
      </c>
      <c r="U28">
        <f t="shared" ref="U28:AA28" si="2">SUM(U8:U27)/20</f>
        <v>257.05</v>
      </c>
      <c r="V28">
        <f t="shared" si="2"/>
        <v>276.60000000000002</v>
      </c>
      <c r="W28">
        <f t="shared" si="2"/>
        <v>280.14999999999998</v>
      </c>
      <c r="X28">
        <f t="shared" si="2"/>
        <v>295.64999999999998</v>
      </c>
      <c r="Y28">
        <f t="shared" si="2"/>
        <v>308.95</v>
      </c>
      <c r="Z28">
        <f t="shared" si="2"/>
        <v>289.60000000000002</v>
      </c>
      <c r="AA28">
        <f t="shared" si="2"/>
        <v>287.64999999999998</v>
      </c>
    </row>
    <row r="29" spans="1:27" x14ac:dyDescent="0.2">
      <c r="A29" s="9" t="s">
        <v>58</v>
      </c>
      <c r="B29" s="22">
        <f>B28/B28-100%</f>
        <v>0</v>
      </c>
      <c r="C29" s="22">
        <f>C28/B28-100%</f>
        <v>0.16066838046272491</v>
      </c>
      <c r="D29" s="22">
        <f>D28/B28-100%</f>
        <v>0.29048843187660678</v>
      </c>
      <c r="E29" s="22">
        <f>E28/B28-100%</f>
        <v>0.62082262210796912</v>
      </c>
      <c r="F29" s="25">
        <f>F28/B28-100%</f>
        <v>0.94922879177377917</v>
      </c>
      <c r="G29" s="22">
        <f>G28/B28-100%</f>
        <v>0.50449871465295626</v>
      </c>
      <c r="H29" s="31">
        <f>H28/B28-100%</f>
        <v>0.67609254498714666</v>
      </c>
      <c r="K29" s="9" t="s">
        <v>58</v>
      </c>
      <c r="L29" s="22">
        <f>L28/L28-100%</f>
        <v>0</v>
      </c>
      <c r="M29" s="22">
        <f>M28/L28-100%</f>
        <v>0.11264579496623695</v>
      </c>
      <c r="N29" s="22">
        <f>N28/L28-100%</f>
        <v>0.17556783302639656</v>
      </c>
      <c r="O29" s="31">
        <f>O28/L28-100%</f>
        <v>0.35870677307141396</v>
      </c>
      <c r="P29" s="25">
        <f>P28/L28-100%</f>
        <v>0.53580928995293631</v>
      </c>
      <c r="Q29" s="22">
        <f>Q28/L28-100%</f>
        <v>0.26826273787599741</v>
      </c>
      <c r="R29" s="22">
        <f>R28/L28-100%</f>
        <v>0.32678534888479649</v>
      </c>
      <c r="T29" s="9" t="s">
        <v>58</v>
      </c>
      <c r="U29" s="13">
        <v>0</v>
      </c>
      <c r="V29" s="12">
        <f>V28/U28-100%</f>
        <v>7.6055242170783854E-2</v>
      </c>
      <c r="W29" s="12">
        <f>W28/U28-100%</f>
        <v>8.9865784866757226E-2</v>
      </c>
      <c r="X29" s="31">
        <f>X28/U28-100%</f>
        <v>0.15016533748297989</v>
      </c>
      <c r="Y29" s="21">
        <f>Y28/U28-100%</f>
        <v>0.20190624392141587</v>
      </c>
      <c r="Z29" s="12">
        <f>Z28/U28-100%</f>
        <v>0.12662906049406741</v>
      </c>
      <c r="AA29" s="12">
        <f>AA28/U28-100%</f>
        <v>0.11904298774557476</v>
      </c>
    </row>
    <row r="30" spans="1:27" x14ac:dyDescent="0.2">
      <c r="A30" s="9" t="s">
        <v>28</v>
      </c>
      <c r="C30">
        <f>_xlfn.T.TEST(B8:B27,C8:C27, 2, 1)</f>
        <v>4.8409083828394527E-6</v>
      </c>
      <c r="D30">
        <f>_xlfn.T.TEST(B8:B27,D8:D27, 2, 1)</f>
        <v>1.6478676678519095E-9</v>
      </c>
      <c r="E30">
        <f>_xlfn.T.TEST(B8:B27,E8:E27, 2, 1)</f>
        <v>2.9080676049698356E-14</v>
      </c>
      <c r="F30" s="24">
        <f>_xlfn.T.TEST(B8:B27,F8:F27, 2, 1)</f>
        <v>7.3032703520298409E-15</v>
      </c>
      <c r="G30">
        <f>_xlfn.T.TEST(B8:B27,G8:G27, 2, 1)</f>
        <v>4.8674360294255454E-12</v>
      </c>
      <c r="H30">
        <f>_xlfn.T.TEST(B8:B27,H8:H27, 2, 1)</f>
        <v>4.0659906408703996E-12</v>
      </c>
      <c r="K30" s="9" t="s">
        <v>28</v>
      </c>
      <c r="M30">
        <f>_xlfn.T.TEST(L8:L27,M8:M27, 2, 1)</f>
        <v>4.0168869643709036E-7</v>
      </c>
      <c r="N30">
        <f>_xlfn.T.TEST(L8:L27,N8:N27, 2, 1)</f>
        <v>4.8856771584147309E-9</v>
      </c>
      <c r="O30">
        <f>_xlfn.T.TEST(L8:L27,O8:O27, 2, 1)</f>
        <v>3.5633184867316769E-16</v>
      </c>
      <c r="P30">
        <f>_xlfn.T.TEST(L8:L27,P8:P27, 2, 1)</f>
        <v>1.5717986328247574E-18</v>
      </c>
      <c r="Q30">
        <f>_xlfn.T.TEST(L8:L27,Q8:Q27, 2, 1)</f>
        <v>7.7994119640345009E-13</v>
      </c>
      <c r="R30">
        <f>_xlfn.T.TEST(L8:L27,R8:R27, 2, 1)</f>
        <v>4.2458486239747815E-14</v>
      </c>
      <c r="T30" s="9" t="s">
        <v>28</v>
      </c>
      <c r="V30">
        <f>_xlfn.T.TEST(U8:U27,V8:V27, 2, 1)</f>
        <v>3.0752248075155143E-4</v>
      </c>
      <c r="W30">
        <f>_xlfn.T.TEST(U8:U27,W8:W27, 2, 1)</f>
        <v>1.0143890450887304E-5</v>
      </c>
      <c r="X30">
        <f>_xlfn.T.TEST(U8:U27,X8:X27, 2, 1)</f>
        <v>1.0600590664814772E-7</v>
      </c>
      <c r="Y30">
        <f>_xlfn.T.TEST(U8:U27,Y8:Y27, 2, 1)</f>
        <v>3.0960570192152767E-12</v>
      </c>
      <c r="Z30" s="24">
        <f>_xlfn.T.TEST(U8:U27,Z8:Z27, 2, 1)</f>
        <v>6.2083085301363464E-7</v>
      </c>
      <c r="AA30">
        <f>_xlfn.T.TEST(U8:U27,AA8:AA27, 2, 1)</f>
        <v>2.4189044951734204E-7</v>
      </c>
    </row>
    <row r="31" spans="1:27" x14ac:dyDescent="0.2">
      <c r="A31" s="9"/>
      <c r="B31" s="10"/>
      <c r="C31" s="10"/>
      <c r="D31" s="10"/>
      <c r="E31" s="10"/>
      <c r="F31" s="10"/>
      <c r="H31" s="10"/>
    </row>
    <row r="32" spans="1:27" x14ac:dyDescent="0.2">
      <c r="A32" s="9"/>
      <c r="B32" s="10"/>
      <c r="C32" s="10"/>
      <c r="D32" s="10"/>
      <c r="E32" s="10"/>
      <c r="F32" s="10"/>
      <c r="H32" s="10"/>
    </row>
    <row r="33" spans="1:27" x14ac:dyDescent="0.2">
      <c r="A33" s="6" t="s">
        <v>52</v>
      </c>
      <c r="B33" s="9"/>
      <c r="C33" s="9"/>
      <c r="D33" s="9"/>
      <c r="E33" s="9"/>
      <c r="F33" s="9"/>
      <c r="G33" s="6"/>
      <c r="H33" s="9"/>
      <c r="K33" s="6" t="s">
        <v>53</v>
      </c>
      <c r="R33" s="19"/>
      <c r="T33" s="6" t="s">
        <v>54</v>
      </c>
    </row>
    <row r="34" spans="1:27" x14ac:dyDescent="0.2">
      <c r="A34" s="9"/>
      <c r="B34" s="10"/>
      <c r="C34" s="10"/>
      <c r="D34" s="10"/>
      <c r="E34" s="10"/>
      <c r="F34" s="10"/>
      <c r="H34" s="10"/>
    </row>
    <row r="35" spans="1:27" x14ac:dyDescent="0.2">
      <c r="A35" s="6" t="s">
        <v>34</v>
      </c>
      <c r="B35" s="10"/>
      <c r="C35" s="10"/>
      <c r="D35" s="10"/>
      <c r="E35" s="10"/>
      <c r="F35" s="10"/>
      <c r="H35" s="10"/>
      <c r="K35" s="6" t="s">
        <v>34</v>
      </c>
      <c r="L35" s="10"/>
      <c r="M35" s="10"/>
      <c r="N35" s="10"/>
      <c r="O35" s="10"/>
      <c r="P35" s="10"/>
      <c r="R35" s="10"/>
      <c r="T35" s="6" t="s">
        <v>34</v>
      </c>
      <c r="U35" s="10"/>
      <c r="V35" s="10"/>
      <c r="W35" s="10"/>
      <c r="X35" s="10"/>
      <c r="Y35" s="10"/>
      <c r="Z35" s="10"/>
      <c r="AA35" s="10"/>
    </row>
    <row r="36" spans="1:27" x14ac:dyDescent="0.2">
      <c r="A36" s="9"/>
      <c r="B36" s="9" t="s">
        <v>7</v>
      </c>
      <c r="C36" s="9" t="s">
        <v>13</v>
      </c>
      <c r="D36" s="9" t="s">
        <v>12</v>
      </c>
      <c r="E36" s="9" t="s">
        <v>11</v>
      </c>
      <c r="F36" s="9" t="s">
        <v>10</v>
      </c>
      <c r="G36" s="6" t="s">
        <v>9</v>
      </c>
      <c r="H36" s="9" t="s">
        <v>8</v>
      </c>
      <c r="K36" s="9"/>
      <c r="L36" s="9" t="s">
        <v>7</v>
      </c>
      <c r="M36" s="9" t="s">
        <v>13</v>
      </c>
      <c r="N36" s="9" t="s">
        <v>12</v>
      </c>
      <c r="O36" s="9" t="s">
        <v>11</v>
      </c>
      <c r="P36" s="9" t="s">
        <v>10</v>
      </c>
      <c r="Q36" s="6" t="s">
        <v>9</v>
      </c>
      <c r="R36" s="9" t="s">
        <v>8</v>
      </c>
      <c r="T36" s="9"/>
      <c r="U36" s="9" t="s">
        <v>7</v>
      </c>
      <c r="V36" s="9" t="s">
        <v>13</v>
      </c>
      <c r="W36" s="9" t="s">
        <v>12</v>
      </c>
      <c r="X36" s="9" t="s">
        <v>11</v>
      </c>
      <c r="Y36" s="9" t="s">
        <v>10</v>
      </c>
      <c r="Z36" s="9" t="s">
        <v>9</v>
      </c>
      <c r="AA36" s="9" t="s">
        <v>8</v>
      </c>
    </row>
    <row r="37" spans="1:27" x14ac:dyDescent="0.2">
      <c r="A37" s="9" t="s">
        <v>15</v>
      </c>
      <c r="B37" s="10">
        <f>'[1]Run 1'!$AB$21</f>
        <v>791</v>
      </c>
      <c r="C37" s="10">
        <f>'[2]Run 1'!$AB$21</f>
        <v>807</v>
      </c>
      <c r="D37" s="10">
        <f>'[3]Run 1'!$AB$21</f>
        <v>769</v>
      </c>
      <c r="E37" s="10">
        <f>'[4]Run 1'!$AB$21</f>
        <v>758</v>
      </c>
      <c r="F37" s="10">
        <f>'[5]Run 1'!$AB$21</f>
        <v>709</v>
      </c>
      <c r="G37">
        <f>'[6]Run 1'!$AB$21</f>
        <v>801</v>
      </c>
      <c r="H37" s="10">
        <f>'[7]Run 1'!$AB$21</f>
        <v>765</v>
      </c>
      <c r="K37" s="9" t="s">
        <v>15</v>
      </c>
      <c r="L37" s="10">
        <f>'[1]Run 1'!$AB$22</f>
        <v>2876</v>
      </c>
      <c r="M37" s="10">
        <f>'[2]Run 1'!$AB$22</f>
        <v>2822</v>
      </c>
      <c r="N37" s="10">
        <f>'[3]Run 1'!$AB$22</f>
        <v>2861</v>
      </c>
      <c r="O37" s="10">
        <f>'[4]Run 1'!$AB$22</f>
        <v>2703</v>
      </c>
      <c r="P37" s="10">
        <f>'[5]Run 1'!$AB$22</f>
        <v>2645</v>
      </c>
      <c r="Q37">
        <f>'[6]Run 1'!$AB$22</f>
        <v>2734</v>
      </c>
      <c r="R37" s="10">
        <f>'[7]Run 1'!$AB$22</f>
        <v>2706</v>
      </c>
      <c r="T37" s="9" t="s">
        <v>15</v>
      </c>
      <c r="U37" s="10">
        <f>'[1]Run 1'!$AB$23</f>
        <v>812</v>
      </c>
      <c r="V37" s="10">
        <f>'[2]Run 1'!$AB$23</f>
        <v>789</v>
      </c>
      <c r="W37" s="10">
        <f>'[3]Run 1'!$AB$23</f>
        <v>766</v>
      </c>
      <c r="X37" s="10">
        <f>'[4]Run 1'!$AB$23</f>
        <v>722</v>
      </c>
      <c r="Y37" s="10">
        <f>'[5]Run 1'!$AB$23</f>
        <v>731</v>
      </c>
      <c r="Z37" s="10">
        <f>'[6]Run 1'!$AB$23</f>
        <v>761</v>
      </c>
      <c r="AA37" s="10">
        <f>'[7]Run 1'!$AB$23</f>
        <v>746</v>
      </c>
    </row>
    <row r="38" spans="1:27" x14ac:dyDescent="0.2">
      <c r="A38" s="9" t="s">
        <v>16</v>
      </c>
      <c r="B38" s="10">
        <f>'[1]Run 2'!$AB$21</f>
        <v>746</v>
      </c>
      <c r="C38" s="10">
        <f>'[2]Run 2'!$AB$21</f>
        <v>824</v>
      </c>
      <c r="D38" s="10">
        <f>'[3]Run 2'!$AB$21</f>
        <v>755</v>
      </c>
      <c r="E38" s="10">
        <f>'[4]Run 2'!$AB$21</f>
        <v>764</v>
      </c>
      <c r="F38" s="10">
        <f>'[5]Run 2'!$AB$21</f>
        <v>763</v>
      </c>
      <c r="G38">
        <f>'[6]Run 2'!$AB$21</f>
        <v>710</v>
      </c>
      <c r="H38" s="10">
        <f>'[7]Run 2'!$AB$21</f>
        <v>769</v>
      </c>
      <c r="K38" s="9" t="s">
        <v>16</v>
      </c>
      <c r="L38" s="10">
        <f>'[1]Run 2'!$AB$22</f>
        <v>3003</v>
      </c>
      <c r="M38" s="10">
        <f>'[2]Run 2'!$AB$22</f>
        <v>2801</v>
      </c>
      <c r="N38" s="10">
        <f>'[3]Run 2'!$AB$22</f>
        <v>2873</v>
      </c>
      <c r="O38" s="10">
        <f>'[4]Run 2'!$AB$22</f>
        <v>2740</v>
      </c>
      <c r="P38" s="10">
        <f>'[5]Run 2'!$AB$22</f>
        <v>2657</v>
      </c>
      <c r="Q38">
        <f>'[6]Run 2'!$AB$22</f>
        <v>2854</v>
      </c>
      <c r="R38" s="10">
        <f>'[7]Run 2'!$AB$22</f>
        <v>2758</v>
      </c>
      <c r="T38" s="9" t="s">
        <v>16</v>
      </c>
      <c r="U38" s="10">
        <f>'[1]Run 2'!$AB$23</f>
        <v>761</v>
      </c>
      <c r="V38" s="10">
        <f>'[2]Run 2'!$AB$23</f>
        <v>782</v>
      </c>
      <c r="W38" s="10">
        <f>'[3]Run 2'!$AB$23</f>
        <v>776</v>
      </c>
      <c r="X38" s="10">
        <f>'[4]Run 2'!$AB$23</f>
        <v>712</v>
      </c>
      <c r="Y38" s="10">
        <f>'[5]Run 2'!$AB$23</f>
        <v>693</v>
      </c>
      <c r="Z38" s="10">
        <f>'[6]Run 2'!$AB$23</f>
        <v>769</v>
      </c>
      <c r="AA38" s="10">
        <f>'[7]Run 2'!$AB$23</f>
        <v>765</v>
      </c>
    </row>
    <row r="39" spans="1:27" x14ac:dyDescent="0.2">
      <c r="A39" s="9" t="s">
        <v>17</v>
      </c>
      <c r="B39" s="10">
        <f>'[1]Run 3'!$AB$21</f>
        <v>821</v>
      </c>
      <c r="C39" s="10">
        <f>'[2]Run 3'!$AB$21</f>
        <v>808</v>
      </c>
      <c r="D39" s="10">
        <f>'[3]Run 3'!$AB$21</f>
        <v>737</v>
      </c>
      <c r="E39" s="10">
        <f>'[4]Run 3'!$AB$21</f>
        <v>746</v>
      </c>
      <c r="F39" s="10">
        <f>'[5]Run 3'!$AB$21</f>
        <v>733</v>
      </c>
      <c r="G39">
        <f>'[6]Run 3'!$AB$21</f>
        <v>768</v>
      </c>
      <c r="H39" s="10">
        <f>'[7]Run 3'!$AB$21</f>
        <v>763</v>
      </c>
      <c r="K39" s="9" t="s">
        <v>17</v>
      </c>
      <c r="L39" s="10">
        <f>'[1]Run 3'!$AB$22</f>
        <v>2950</v>
      </c>
      <c r="M39" s="10">
        <f>'[2]Run 3'!$AB$22</f>
        <v>2877</v>
      </c>
      <c r="N39" s="10">
        <f>'[3]Run 3'!$AB$22</f>
        <v>2894</v>
      </c>
      <c r="O39" s="10">
        <f>'[4]Run 3'!$AB$22</f>
        <v>2732</v>
      </c>
      <c r="P39" s="10">
        <f>'[5]Run 3'!$AB$22</f>
        <v>2643</v>
      </c>
      <c r="Q39">
        <f>'[6]Run 3'!$AB$22</f>
        <v>2776</v>
      </c>
      <c r="R39" s="10">
        <f>'[7]Run 3'!$AB$22</f>
        <v>2738</v>
      </c>
      <c r="T39" s="9" t="s">
        <v>17</v>
      </c>
      <c r="U39" s="10">
        <f>'[1]Run 3'!$AB$23</f>
        <v>752</v>
      </c>
      <c r="V39" s="10">
        <f>'[2]Run 3'!$AB$23</f>
        <v>719</v>
      </c>
      <c r="W39" s="10">
        <f>'[3]Run 3'!$AB$23</f>
        <v>762</v>
      </c>
      <c r="X39" s="10">
        <f>'[4]Run 3'!$AB$23</f>
        <v>716</v>
      </c>
      <c r="Y39" s="10">
        <f>'[5]Run 3'!$AB$23</f>
        <v>710</v>
      </c>
      <c r="Z39" s="10">
        <f>'[6]Run 3'!$AB$23</f>
        <v>748</v>
      </c>
      <c r="AA39" s="10">
        <f>'[7]Run 3'!$AB$23</f>
        <v>749</v>
      </c>
    </row>
    <row r="40" spans="1:27" x14ac:dyDescent="0.2">
      <c r="A40" s="9" t="s">
        <v>18</v>
      </c>
      <c r="B40" s="10">
        <f>'[1]Run 4'!$AB$21</f>
        <v>746</v>
      </c>
      <c r="C40" s="10">
        <f>'[2]Run 4'!$AB$21</f>
        <v>816</v>
      </c>
      <c r="D40" s="10">
        <f>'[3]Run 4'!$AB$21</f>
        <v>783</v>
      </c>
      <c r="E40" s="10">
        <f>'[4]Run 4'!$AB$21</f>
        <v>755</v>
      </c>
      <c r="F40" s="10">
        <f>'[5]Run 4'!$AB$21</f>
        <v>731</v>
      </c>
      <c r="G40">
        <f>'[6]Run 4'!$AB$21</f>
        <v>778</v>
      </c>
      <c r="H40" s="10">
        <f>'[7]Run 4'!$AB$21</f>
        <v>762</v>
      </c>
      <c r="K40" s="9" t="s">
        <v>18</v>
      </c>
      <c r="L40" s="10">
        <f>'[1]Run 4'!$AB$22</f>
        <v>2985</v>
      </c>
      <c r="M40" s="10">
        <f>'[2]Run 4'!$AB$22</f>
        <v>2893</v>
      </c>
      <c r="N40" s="10">
        <f>'[3]Run 4'!$AB$22</f>
        <v>2846</v>
      </c>
      <c r="O40" s="10">
        <f>'[4]Run 4'!$AB$22</f>
        <v>2730</v>
      </c>
      <c r="P40" s="10">
        <f>'[5]Run 4'!$AB$22</f>
        <v>2657</v>
      </c>
      <c r="Q40">
        <f>'[6]Run 4'!$AB$22</f>
        <v>2728</v>
      </c>
      <c r="R40" s="10">
        <f>'[7]Run 4'!$AB$22</f>
        <v>2731</v>
      </c>
      <c r="T40" s="9" t="s">
        <v>18</v>
      </c>
      <c r="U40" s="10">
        <f>'[1]Run 4'!$AB$23</f>
        <v>770</v>
      </c>
      <c r="V40" s="10">
        <f>'[2]Run 4'!$AB$23</f>
        <v>707</v>
      </c>
      <c r="W40" s="10">
        <f>'[3]Run 4'!$AB$23</f>
        <v>748</v>
      </c>
      <c r="X40" s="10">
        <f>'[4]Run 4'!$AB$23</f>
        <v>755</v>
      </c>
      <c r="Y40" s="10">
        <f>'[5]Run 4'!$AB$23</f>
        <v>728</v>
      </c>
      <c r="Z40" s="10">
        <f>'[6]Run 4'!$AB$23</f>
        <v>776</v>
      </c>
      <c r="AA40" s="10">
        <f>'[7]Run 4'!$AB$23</f>
        <v>755</v>
      </c>
    </row>
    <row r="41" spans="1:27" x14ac:dyDescent="0.2">
      <c r="A41" s="9" t="s">
        <v>19</v>
      </c>
      <c r="B41" s="10">
        <f>'[1]Run 5'!$AB$21</f>
        <v>829</v>
      </c>
      <c r="C41" s="10">
        <f>'[2]Run 5'!$AB$21</f>
        <v>846</v>
      </c>
      <c r="D41" s="10">
        <f>'[3]Run 5'!$AB$21</f>
        <v>794</v>
      </c>
      <c r="E41" s="10">
        <f>'[4]Run 5'!$AB$21</f>
        <v>763</v>
      </c>
      <c r="F41" s="10">
        <f>'[5]Run 5'!$AB$21</f>
        <v>733</v>
      </c>
      <c r="G41">
        <f>'[6]Run 5'!$AB$21</f>
        <v>781</v>
      </c>
      <c r="H41" s="10">
        <f>'[7]Run 5'!$AB$21</f>
        <v>759</v>
      </c>
      <c r="K41" s="9" t="s">
        <v>19</v>
      </c>
      <c r="L41" s="10">
        <f>'[1]Run 5'!$AB$22</f>
        <v>2910</v>
      </c>
      <c r="M41" s="10">
        <f>'[2]Run 5'!$AB$22</f>
        <v>2820</v>
      </c>
      <c r="N41" s="10">
        <f>'[3]Run 5'!$AB$22</f>
        <v>2858</v>
      </c>
      <c r="O41" s="10">
        <f>'[4]Run 5'!$AB$22</f>
        <v>2762</v>
      </c>
      <c r="P41" s="10">
        <f>'[5]Run 5'!$AB$22</f>
        <v>2633</v>
      </c>
      <c r="Q41">
        <f>'[6]Run 5'!$AB$22</f>
        <v>2729</v>
      </c>
      <c r="R41" s="10">
        <f>'[7]Run 5'!$AB$22</f>
        <v>2743</v>
      </c>
      <c r="T41" s="9" t="s">
        <v>19</v>
      </c>
      <c r="U41" s="10">
        <f>'[1]Run 5'!$AB$23</f>
        <v>766</v>
      </c>
      <c r="V41" s="10">
        <f>'[2]Run 5'!$AB$23</f>
        <v>753</v>
      </c>
      <c r="W41" s="10">
        <f>'[3]Run 5'!$AB$23</f>
        <v>760</v>
      </c>
      <c r="X41" s="10">
        <f>'[4]Run 5'!$AB$23</f>
        <v>723</v>
      </c>
      <c r="Y41" s="10">
        <f>'[5]Run 5'!$AB$23</f>
        <v>761</v>
      </c>
      <c r="Z41" s="10">
        <f>'[6]Run 5'!$AB$23</f>
        <v>807</v>
      </c>
      <c r="AA41" s="10">
        <f>'[7]Run 5'!$AB$23</f>
        <v>739</v>
      </c>
    </row>
    <row r="42" spans="1:27" x14ac:dyDescent="0.2">
      <c r="A42" s="9" t="s">
        <v>20</v>
      </c>
      <c r="B42" s="10">
        <f>'[1]Run 6'!$AB$21</f>
        <v>814</v>
      </c>
      <c r="C42" s="10">
        <f>'[2]Run 6'!$AB$21</f>
        <v>836</v>
      </c>
      <c r="D42" s="10">
        <f>'[3]Run 6'!$AB$21</f>
        <v>775</v>
      </c>
      <c r="E42" s="10">
        <f>'[4]Run 6'!$AB$21</f>
        <v>746</v>
      </c>
      <c r="F42" s="10">
        <f>'[5]Run 6'!$AB$21</f>
        <v>703</v>
      </c>
      <c r="G42">
        <f>'[6]Run 6'!$AB$21</f>
        <v>767</v>
      </c>
      <c r="H42" s="10">
        <f>'[7]Run 6'!$AB$21</f>
        <v>774</v>
      </c>
      <c r="K42" s="9" t="s">
        <v>20</v>
      </c>
      <c r="L42" s="10">
        <f>'[1]Run 6'!$AB$17</f>
        <v>2326</v>
      </c>
      <c r="M42" s="10">
        <f>'[2]Run 6'!$AB$22</f>
        <v>2839</v>
      </c>
      <c r="N42" s="10">
        <f>'[3]Run 6'!$AB$22</f>
        <v>2827</v>
      </c>
      <c r="O42" s="10">
        <f>'[4]Run 6'!$AB$22</f>
        <v>2775</v>
      </c>
      <c r="P42" s="10">
        <f>'[5]Run 6'!$AB$22</f>
        <v>2672</v>
      </c>
      <c r="Q42">
        <f>'[6]Run 6'!$AB$22</f>
        <v>2798</v>
      </c>
      <c r="R42" s="10">
        <f>'[7]Run 6'!$AB$22</f>
        <v>2700</v>
      </c>
      <c r="T42" s="9" t="s">
        <v>20</v>
      </c>
      <c r="U42" s="10">
        <f>'[1]Run 6'!$AB$23</f>
        <v>774</v>
      </c>
      <c r="V42" s="10">
        <f>'[2]Run 6'!$AB$23</f>
        <v>742</v>
      </c>
      <c r="W42" s="10">
        <f>'[3]Run 6'!$AB$23</f>
        <v>791</v>
      </c>
      <c r="X42" s="10">
        <f>'[4]Run 6'!$AB$23</f>
        <v>734</v>
      </c>
      <c r="Y42" s="10">
        <f>'[5]Run 6'!$AB$23</f>
        <v>726</v>
      </c>
      <c r="Z42" s="10">
        <f>'[6]Run 6'!$AB$23</f>
        <v>739</v>
      </c>
      <c r="AA42" s="10">
        <f>'[7]Run 6'!$AB$23</f>
        <v>772</v>
      </c>
    </row>
    <row r="43" spans="1:27" x14ac:dyDescent="0.2">
      <c r="A43" s="9" t="s">
        <v>21</v>
      </c>
      <c r="B43" s="10">
        <f>'[1]Run 7'!$AB$21</f>
        <v>804</v>
      </c>
      <c r="C43" s="10">
        <f>'[2]Run 7'!$AB$21</f>
        <v>804</v>
      </c>
      <c r="D43" s="10">
        <f>'[3]Run 7'!$AB$21</f>
        <v>805</v>
      </c>
      <c r="E43" s="10">
        <f>'[4]Run 7'!$AB$21</f>
        <v>741</v>
      </c>
      <c r="F43" s="10">
        <f>'[5]Run 7'!$AB$21</f>
        <v>753</v>
      </c>
      <c r="G43">
        <f>'[6]Run 7'!$AB$21</f>
        <v>750</v>
      </c>
      <c r="H43" s="10">
        <f>'[7]Run 7'!$AB$21</f>
        <v>712</v>
      </c>
      <c r="K43" s="9" t="s">
        <v>21</v>
      </c>
      <c r="L43" s="10">
        <f>'[1]Run 7'!$AB$22</f>
        <v>2860</v>
      </c>
      <c r="M43" s="10">
        <f>'[2]Run 7'!$AB$22</f>
        <v>2872</v>
      </c>
      <c r="N43" s="10">
        <f>'[3]Run 7'!$AB$22</f>
        <v>2815</v>
      </c>
      <c r="O43" s="10">
        <f>'[4]Run 7'!$AB$22</f>
        <v>2759</v>
      </c>
      <c r="P43" s="10">
        <f>'[5]Run 7'!$AB$22</f>
        <v>2656</v>
      </c>
      <c r="Q43">
        <f>'[6]Run 7'!$AB$22</f>
        <v>2793</v>
      </c>
      <c r="R43" s="10">
        <f>'[7]Run 7'!$AB$22</f>
        <v>2765</v>
      </c>
      <c r="T43" s="9" t="s">
        <v>21</v>
      </c>
      <c r="U43" s="10">
        <f>'[1]Run 7'!$AB$23</f>
        <v>808</v>
      </c>
      <c r="V43" s="10">
        <f>'[2]Run 7'!$AB$23</f>
        <v>748</v>
      </c>
      <c r="W43" s="10">
        <f>'[3]Run 7'!$AB$23</f>
        <v>761</v>
      </c>
      <c r="X43" s="10">
        <f>'[4]Run 7'!$AB$23</f>
        <v>758</v>
      </c>
      <c r="Y43" s="10">
        <f>'[5]Run 7'!$AB$23</f>
        <v>732</v>
      </c>
      <c r="Z43" s="10">
        <f>'[6]Run 7'!$AB$23</f>
        <v>745</v>
      </c>
      <c r="AA43" s="10">
        <f>'[7]Run 7'!$AB$23</f>
        <v>762</v>
      </c>
    </row>
    <row r="44" spans="1:27" x14ac:dyDescent="0.2">
      <c r="A44" s="9" t="s">
        <v>22</v>
      </c>
      <c r="B44" s="10">
        <f>'[1]Run 8'!$AB$21</f>
        <v>817</v>
      </c>
      <c r="C44" s="10">
        <f>'[2]Run 8'!$AB$21</f>
        <v>823</v>
      </c>
      <c r="D44" s="10">
        <f>'[3]Run 8'!$AB$21</f>
        <v>761</v>
      </c>
      <c r="E44" s="10">
        <f>'[4]Run 8'!$AB$21</f>
        <v>774</v>
      </c>
      <c r="F44" s="10">
        <f>'[5]Run 8'!$AB$21</f>
        <v>760</v>
      </c>
      <c r="G44">
        <f>'[6]Run 8'!$AB$21</f>
        <v>797</v>
      </c>
      <c r="H44" s="10">
        <f>'[7]Run 8'!$AB$21</f>
        <v>803</v>
      </c>
      <c r="K44" s="9" t="s">
        <v>22</v>
      </c>
      <c r="L44" s="10">
        <f>'[1]Run 8'!$AB$22</f>
        <v>2924</v>
      </c>
      <c r="M44" s="10">
        <f>'[2]Run 8'!$AB$22</f>
        <v>2852</v>
      </c>
      <c r="N44" s="10">
        <f>'[3]Run 8'!$AB$22</f>
        <v>2865</v>
      </c>
      <c r="O44" s="10">
        <f>'[4]Run 8'!$AB$22</f>
        <v>2746</v>
      </c>
      <c r="P44" s="10">
        <f>'[5]Run 8'!$AB$22</f>
        <v>2662</v>
      </c>
      <c r="Q44">
        <f>'[6]Run 8'!$AB$22</f>
        <v>2828</v>
      </c>
      <c r="R44" s="10">
        <f>'[7]Run 8'!$AB$22</f>
        <v>2773</v>
      </c>
      <c r="T44" s="9" t="s">
        <v>22</v>
      </c>
      <c r="U44" s="10">
        <f>'[1]Run 8'!$AB$23</f>
        <v>790</v>
      </c>
      <c r="V44" s="10">
        <f>'[2]Run 8'!$AB$23</f>
        <v>775</v>
      </c>
      <c r="W44" s="10">
        <f>'[3]Run 8'!$AB$23</f>
        <v>741</v>
      </c>
      <c r="X44" s="10">
        <f>'[4]Run 8'!$AB$23</f>
        <v>732</v>
      </c>
      <c r="Y44" s="10">
        <f>'[5]Run 8'!$AB$23</f>
        <v>749</v>
      </c>
      <c r="Z44" s="10">
        <f>'[6]Run 8'!$AB$23</f>
        <v>698</v>
      </c>
      <c r="AA44" s="10">
        <f>'[7]Run 8'!$AB$23</f>
        <v>697</v>
      </c>
    </row>
    <row r="45" spans="1:27" x14ac:dyDescent="0.2">
      <c r="A45" s="9" t="s">
        <v>23</v>
      </c>
      <c r="B45" s="10">
        <f>'[1]Run 9'!$AB$21</f>
        <v>829</v>
      </c>
      <c r="C45" s="10">
        <f>'[2]Run 9'!$AB$21</f>
        <v>784</v>
      </c>
      <c r="D45" s="10">
        <f>'[3]Run 9'!$AB$21</f>
        <v>818</v>
      </c>
      <c r="E45" s="10">
        <f>'[4]Run 9'!$AB$21</f>
        <v>773</v>
      </c>
      <c r="F45" s="10">
        <f>'[5]Run 9'!$AB$21</f>
        <v>729</v>
      </c>
      <c r="G45">
        <f>'[6]Run 9'!$AB$21</f>
        <v>801</v>
      </c>
      <c r="H45" s="10">
        <f>'[7]Run 9'!$AB$21</f>
        <v>713</v>
      </c>
      <c r="K45" s="9" t="s">
        <v>23</v>
      </c>
      <c r="L45" s="10">
        <f>'[1]Run 9'!$AB$22</f>
        <v>2896</v>
      </c>
      <c r="M45" s="10">
        <f>'[2]Run 9'!$AB$22</f>
        <v>2836</v>
      </c>
      <c r="N45" s="10">
        <f>'[3]Run 9'!$AB$22</f>
        <v>2744</v>
      </c>
      <c r="O45" s="10">
        <f>'[4]Run 9'!$AB$22</f>
        <v>2771</v>
      </c>
      <c r="P45" s="10">
        <f>'[5]Run 9'!$AB$22</f>
        <v>2709</v>
      </c>
      <c r="Q45">
        <f>'[6]Run 9'!$AB$22</f>
        <v>2764</v>
      </c>
      <c r="R45" s="10">
        <f>'[7]Run 9'!$AB$22</f>
        <v>2779</v>
      </c>
      <c r="T45" s="9" t="s">
        <v>23</v>
      </c>
      <c r="U45" s="10">
        <f>'[1]Run 9'!$AB$23</f>
        <v>756</v>
      </c>
      <c r="V45" s="10">
        <f>'[2]Run 9'!$AB$23</f>
        <v>789</v>
      </c>
      <c r="W45" s="10">
        <f>'[3]Run 9'!$AB$23</f>
        <v>787</v>
      </c>
      <c r="X45" s="10">
        <f>'[4]Run 9'!$AB$23</f>
        <v>742</v>
      </c>
      <c r="Y45" s="10">
        <f>'[5]Run 9'!$AB$23</f>
        <v>721</v>
      </c>
      <c r="Z45" s="10">
        <f>'[6]Run 9'!$AB$23</f>
        <v>760</v>
      </c>
      <c r="AA45" s="10">
        <f>'[7]Run 9'!$AB$23</f>
        <v>778</v>
      </c>
    </row>
    <row r="46" spans="1:27" x14ac:dyDescent="0.2">
      <c r="A46" s="9" t="s">
        <v>24</v>
      </c>
      <c r="B46" s="10">
        <f>'[1]Run 10'!$AB$21</f>
        <v>836</v>
      </c>
      <c r="C46" s="10">
        <f>'[2]Run 10'!$AB$21</f>
        <v>735</v>
      </c>
      <c r="D46" s="10">
        <f>'[3]Run 10'!$AB$21</f>
        <v>811</v>
      </c>
      <c r="E46" s="10">
        <f>'[4]Run 10'!$AB$21</f>
        <v>750</v>
      </c>
      <c r="F46" s="10">
        <f>'[5]Run 10'!$AB$21</f>
        <v>733</v>
      </c>
      <c r="G46">
        <f>'[6]Run 10'!$AB$21</f>
        <v>759</v>
      </c>
      <c r="H46" s="10">
        <f>'[7]Run 10'!$AB$21</f>
        <v>803</v>
      </c>
      <c r="K46" s="9" t="s">
        <v>24</v>
      </c>
      <c r="L46" s="10">
        <f>'[1]Run 10'!$AB$22</f>
        <v>2935</v>
      </c>
      <c r="M46" s="10">
        <f>'[2]Run 10'!$AB$22</f>
        <v>2980</v>
      </c>
      <c r="N46" s="10">
        <f>'[3]Run 10'!$AB$22</f>
        <v>2810</v>
      </c>
      <c r="O46" s="10">
        <f>'[4]Run 10'!$AB$22</f>
        <v>2765</v>
      </c>
      <c r="P46" s="10">
        <f>'[5]Run 10'!$AB$22</f>
        <v>2662</v>
      </c>
      <c r="Q46">
        <f>'[6]Run 10'!$AB$22</f>
        <v>2755</v>
      </c>
      <c r="R46" s="10">
        <f>'[7]Run 10'!$AB$22</f>
        <v>2728</v>
      </c>
      <c r="T46" s="9" t="s">
        <v>24</v>
      </c>
      <c r="U46" s="10">
        <f>'[1]Run 10'!$AB$23</f>
        <v>744</v>
      </c>
      <c r="V46" s="10">
        <f>'[2]Run 10'!$AB$23</f>
        <v>701</v>
      </c>
      <c r="W46" s="10">
        <f>'[3]Run 10'!$AB$23</f>
        <v>735</v>
      </c>
      <c r="X46" s="10">
        <f>'[4]Run 10'!$AB$23</f>
        <v>712</v>
      </c>
      <c r="Y46" s="10">
        <f>'[5]Run 10'!$AB$23</f>
        <v>745</v>
      </c>
      <c r="Z46" s="10">
        <f>'[6]Run 10'!$AB$23</f>
        <v>765</v>
      </c>
      <c r="AA46" s="10">
        <f>'[7]Run 10'!$AB$23</f>
        <v>716</v>
      </c>
    </row>
    <row r="47" spans="1:27" x14ac:dyDescent="0.2">
      <c r="A47" s="9" t="s">
        <v>64</v>
      </c>
      <c r="B47">
        <f>'[1]Run 11'!$AB$21</f>
        <v>791</v>
      </c>
      <c r="C47">
        <f>'[2]Run 11'!$AB$21</f>
        <v>829</v>
      </c>
      <c r="D47">
        <f>'[3]Run 11'!$AB$21</f>
        <v>802</v>
      </c>
      <c r="E47">
        <f>'[4]Run 11'!$AB$21</f>
        <v>751</v>
      </c>
      <c r="F47">
        <f>'[5]Run 11'!$AB$21</f>
        <v>721</v>
      </c>
      <c r="G47">
        <f>'[6]Run 11'!$AB$21</f>
        <v>742</v>
      </c>
      <c r="H47">
        <f>'[7]Run 11'!$AB$21</f>
        <v>750</v>
      </c>
      <c r="K47" s="9" t="s">
        <v>64</v>
      </c>
      <c r="L47">
        <f>'[1]Run 11'!$AB$22</f>
        <v>2969</v>
      </c>
      <c r="M47">
        <f>'[2]Run 11'!$AB$22</f>
        <v>2886</v>
      </c>
      <c r="N47">
        <f>'[3]Run 11'!$AB$22</f>
        <v>2807</v>
      </c>
      <c r="O47">
        <f>'[4]Run 11'!$AB$22</f>
        <v>2787</v>
      </c>
      <c r="P47">
        <f>'[5]Run 11'!$AB$22</f>
        <v>2634</v>
      </c>
      <c r="Q47">
        <f>'[6]Run 11'!$AB$22</f>
        <v>2772</v>
      </c>
      <c r="R47">
        <f>'[7]Run 11'!$AB$22</f>
        <v>2827</v>
      </c>
      <c r="T47" s="9" t="s">
        <v>64</v>
      </c>
      <c r="U47">
        <f>'[1]Run 11'!$AB$23</f>
        <v>782</v>
      </c>
      <c r="V47">
        <f>'[2]Run 11'!$AB$23</f>
        <v>733</v>
      </c>
      <c r="W47">
        <f>'[3]Run 11'!$AB$23</f>
        <v>735</v>
      </c>
      <c r="X47">
        <f>'[4]Run 11'!$AB$23</f>
        <v>739</v>
      </c>
      <c r="Y47">
        <f>'[5]Run 11'!$AB$23</f>
        <v>731</v>
      </c>
      <c r="Z47">
        <f>'[6]Run 11'!$AB$23</f>
        <v>778</v>
      </c>
      <c r="AA47">
        <f>'[7]Run 11'!$AB$23</f>
        <v>727</v>
      </c>
    </row>
    <row r="48" spans="1:27" x14ac:dyDescent="0.2">
      <c r="A48" s="9" t="s">
        <v>65</v>
      </c>
      <c r="B48">
        <f>'[1]Run 12'!$AB$21</f>
        <v>764</v>
      </c>
      <c r="C48">
        <f>'[2]Run 12'!$AB$21</f>
        <v>775</v>
      </c>
      <c r="D48">
        <f>'[3]Run 12'!$AB$21</f>
        <v>779</v>
      </c>
      <c r="E48">
        <f>'[4]Run 12'!$AB$21</f>
        <v>755</v>
      </c>
      <c r="F48">
        <f>'[5]Run 12'!$AB$21</f>
        <v>774</v>
      </c>
      <c r="G48">
        <f>'[6]Run 12'!$AB$21</f>
        <v>791</v>
      </c>
      <c r="H48">
        <f>'[7]Run 12'!$AB$21</f>
        <v>736</v>
      </c>
      <c r="K48" s="9" t="s">
        <v>65</v>
      </c>
      <c r="L48">
        <f>'[1]Run 12'!$AB$22</f>
        <v>2928</v>
      </c>
      <c r="M48">
        <f>'[2]Run 12'!$AB$22</f>
        <v>2916</v>
      </c>
      <c r="N48">
        <f>'[3]Run 12'!$AB$22</f>
        <v>2812</v>
      </c>
      <c r="O48">
        <f>'[4]Run 12'!$AB$22</f>
        <v>2748</v>
      </c>
      <c r="P48">
        <f>'[5]Run 12'!$AB$22</f>
        <v>2661</v>
      </c>
      <c r="Q48">
        <f>'[6]Run 12'!$AB$22</f>
        <v>2723</v>
      </c>
      <c r="R48">
        <f>'[7]Run 12'!$AB$22</f>
        <v>2823</v>
      </c>
      <c r="T48" s="9" t="s">
        <v>65</v>
      </c>
      <c r="U48">
        <f>'[1]Run 12'!$AB$23</f>
        <v>782</v>
      </c>
      <c r="V48">
        <f>'[2]Run 12'!$AB$23</f>
        <v>748</v>
      </c>
      <c r="W48">
        <f>'[3]Run 12'!$AB$23</f>
        <v>802</v>
      </c>
      <c r="X48">
        <f>'[4]Run 12'!$AB$23</f>
        <v>748</v>
      </c>
      <c r="Y48">
        <f>'[5]Run 12'!$AB$23</f>
        <v>715</v>
      </c>
      <c r="Z48">
        <f>'[6]Run 12'!$AB$23</f>
        <v>771</v>
      </c>
      <c r="AA48">
        <f>'[7]Run 12'!$AB$23</f>
        <v>732</v>
      </c>
    </row>
    <row r="49" spans="1:27" x14ac:dyDescent="0.2">
      <c r="A49" s="9" t="s">
        <v>66</v>
      </c>
      <c r="B49">
        <f>'[1]Run 13'!$AB$21</f>
        <v>824</v>
      </c>
      <c r="C49">
        <f>'[2]Run 13'!$AB$21</f>
        <v>780</v>
      </c>
      <c r="D49">
        <f>'[3]Run 13'!$AB$21</f>
        <v>812</v>
      </c>
      <c r="E49">
        <f>'[4]Run 13'!$AB$21</f>
        <v>736</v>
      </c>
      <c r="F49">
        <f>'[5]Run 13'!$AB$21</f>
        <v>775</v>
      </c>
      <c r="G49">
        <f>'[6]Run 13'!$AB$21</f>
        <v>776</v>
      </c>
      <c r="H49">
        <f>'[7]Run 13'!$AB$21</f>
        <v>773</v>
      </c>
      <c r="K49" s="9" t="s">
        <v>66</v>
      </c>
      <c r="L49">
        <f>'[1]Run 13'!$AB$22</f>
        <v>2931</v>
      </c>
      <c r="M49">
        <f>'[2]Run 13'!$AB$22</f>
        <v>2875</v>
      </c>
      <c r="N49">
        <f>'[3]Run 13'!$AB$22</f>
        <v>2778</v>
      </c>
      <c r="O49">
        <f>'[4]Run 13'!$AB$22</f>
        <v>2776</v>
      </c>
      <c r="P49">
        <f>'[5]Run 13'!$AB$22</f>
        <v>2640</v>
      </c>
      <c r="Q49">
        <f>'[6]Run 13'!$AB$22</f>
        <v>2760</v>
      </c>
      <c r="R49">
        <f>'[7]Run 13'!$AB$22</f>
        <v>2825</v>
      </c>
      <c r="T49" s="9" t="s">
        <v>66</v>
      </c>
      <c r="U49">
        <f>'[1]Run 13'!$AB$23</f>
        <v>783</v>
      </c>
      <c r="V49">
        <f>'[2]Run 13'!$AB$23</f>
        <v>729</v>
      </c>
      <c r="W49">
        <f>'[3]Run 13'!$AB$23</f>
        <v>764</v>
      </c>
      <c r="X49">
        <f>'[4]Run 13'!$AB$23</f>
        <v>705</v>
      </c>
      <c r="Y49">
        <f>'[5]Run 13'!$AB$23</f>
        <v>725</v>
      </c>
      <c r="Z49">
        <f>'[6]Run 13'!$AB$23</f>
        <v>746</v>
      </c>
      <c r="AA49">
        <f>'[7]Run 13'!$AB$23</f>
        <v>681</v>
      </c>
    </row>
    <row r="50" spans="1:27" x14ac:dyDescent="0.2">
      <c r="A50" s="9" t="s">
        <v>67</v>
      </c>
      <c r="B50">
        <f>'[1]Run 14'!$AB$21</f>
        <v>776</v>
      </c>
      <c r="C50">
        <f>'[2]Run 14'!$AB$21</f>
        <v>759</v>
      </c>
      <c r="D50">
        <f>'[3]Run 14'!$AB$21</f>
        <v>793</v>
      </c>
      <c r="E50">
        <f>'[4]Run 14'!$AB$21</f>
        <v>760</v>
      </c>
      <c r="F50">
        <f>'[5]Run 14'!$AB$21</f>
        <v>737</v>
      </c>
      <c r="G50">
        <f>'[6]Run 14'!$AB$21</f>
        <v>769</v>
      </c>
      <c r="H50">
        <f>'[7]Run 14'!$AB$21</f>
        <v>795</v>
      </c>
      <c r="K50" s="9" t="s">
        <v>67</v>
      </c>
      <c r="L50">
        <f>'[1]Run 14'!$AB$22</f>
        <v>2926</v>
      </c>
      <c r="M50">
        <f>'[2]Run 14'!$AB$22</f>
        <v>2893</v>
      </c>
      <c r="N50">
        <f>'[3]Run 14'!$AB$22</f>
        <v>2828</v>
      </c>
      <c r="O50">
        <f>'[4]Run 14'!$AB$22</f>
        <v>2797</v>
      </c>
      <c r="P50">
        <f>'[5]Run 14'!$AB$22</f>
        <v>2617</v>
      </c>
      <c r="Q50">
        <f>'[6]Run 14'!$AB$22</f>
        <v>2791</v>
      </c>
      <c r="R50">
        <f>'[7]Run 14'!$AB$22</f>
        <v>2746</v>
      </c>
      <c r="T50" s="9" t="s">
        <v>67</v>
      </c>
      <c r="U50">
        <f>'[1]Run 14'!$AB$23</f>
        <v>788</v>
      </c>
      <c r="V50">
        <f>'[2]Run 14'!$AB$23</f>
        <v>766</v>
      </c>
      <c r="W50">
        <f>'[3]Run 14'!$AB$23</f>
        <v>765</v>
      </c>
      <c r="X50">
        <f>'[4]Run 14'!$AB$23</f>
        <v>756</v>
      </c>
      <c r="Y50">
        <f>'[5]Run 14'!$AB$23</f>
        <v>746</v>
      </c>
      <c r="Z50">
        <f>'[6]Run 14'!$AB$23</f>
        <v>740</v>
      </c>
      <c r="AA50">
        <f>'[7]Run 14'!$AB$23</f>
        <v>748</v>
      </c>
    </row>
    <row r="51" spans="1:27" x14ac:dyDescent="0.2">
      <c r="A51" s="9" t="s">
        <v>68</v>
      </c>
      <c r="B51">
        <f>'[1]Run 15'!$AB$21</f>
        <v>818</v>
      </c>
      <c r="C51">
        <f>'[2]Run 15'!$AB$21</f>
        <v>761</v>
      </c>
      <c r="D51">
        <f>'[3]Run 15'!$AB$21</f>
        <v>801</v>
      </c>
      <c r="E51">
        <f>'[4]Run 15'!$AB$21</f>
        <v>753</v>
      </c>
      <c r="F51">
        <f>'[5]Run 15'!$AB$21</f>
        <v>674</v>
      </c>
      <c r="G51">
        <f>'[6]Run 15'!$AB$21</f>
        <v>770</v>
      </c>
      <c r="H51">
        <f>'[7]Run 15'!$AB$21</f>
        <v>737</v>
      </c>
      <c r="K51" s="9" t="s">
        <v>68</v>
      </c>
      <c r="L51">
        <f>'[1]Run 15'!$AB$22</f>
        <v>2900</v>
      </c>
      <c r="M51">
        <f>'[2]Run 15'!$AB$22</f>
        <v>2919</v>
      </c>
      <c r="N51">
        <f>'[3]Run 15'!$AB$22</f>
        <v>2769</v>
      </c>
      <c r="O51">
        <f>'[4]Run 15'!$AB$22</f>
        <v>2685</v>
      </c>
      <c r="P51">
        <f>'[5]Run 15'!$AB$22</f>
        <v>2725</v>
      </c>
      <c r="Q51">
        <f>'[6]Run 15'!$AB$22</f>
        <v>2810</v>
      </c>
      <c r="R51">
        <f>'[7]Run 15'!$AB$22</f>
        <v>2734</v>
      </c>
      <c r="T51" s="9" t="s">
        <v>68</v>
      </c>
      <c r="U51">
        <f>'[1]Run 15'!$AB$23</f>
        <v>792</v>
      </c>
      <c r="V51">
        <f>'[2]Run 15'!$AB$23</f>
        <v>768</v>
      </c>
      <c r="W51">
        <f>'[3]Run 15'!$AB$23</f>
        <v>774</v>
      </c>
      <c r="X51">
        <f>'[4]Run 15'!$AB$23</f>
        <v>785</v>
      </c>
      <c r="Y51">
        <f>'[5]Run 15'!$AB$23</f>
        <v>711</v>
      </c>
      <c r="Z51">
        <f>'[6]Run 15'!$AB$23</f>
        <v>788</v>
      </c>
      <c r="AA51">
        <f>'[7]Run 15'!$AB$23</f>
        <v>780</v>
      </c>
    </row>
    <row r="52" spans="1:27" x14ac:dyDescent="0.2">
      <c r="A52" s="9" t="s">
        <v>69</v>
      </c>
      <c r="B52">
        <f>'[1]Run 16'!$AB$21</f>
        <v>804</v>
      </c>
      <c r="C52">
        <f>'[2]Run 16'!$AB$21</f>
        <v>773</v>
      </c>
      <c r="D52">
        <f>'[3]Run 16'!$AB$21</f>
        <v>811</v>
      </c>
      <c r="E52">
        <f>'[4]Run 16'!$AB$21</f>
        <v>781</v>
      </c>
      <c r="F52">
        <f>'[5]Run 16'!$AB$21</f>
        <v>721</v>
      </c>
      <c r="G52">
        <f>'[6]Run 16'!$AB$21</f>
        <v>771</v>
      </c>
      <c r="H52">
        <f>'[7]Run 16'!$AB$21</f>
        <v>770</v>
      </c>
      <c r="K52" s="9" t="s">
        <v>69</v>
      </c>
      <c r="L52">
        <f>'[1]Run 16'!$AB$22</f>
        <v>2900</v>
      </c>
      <c r="M52">
        <f>'[2]Run 16'!$AB$22</f>
        <v>2850</v>
      </c>
      <c r="N52">
        <f>'[3]Run 16'!$AB$22</f>
        <v>2833</v>
      </c>
      <c r="O52">
        <f>'[4]Run 16'!$AB$22</f>
        <v>2714</v>
      </c>
      <c r="P52">
        <f>'[5]Run 16'!$AB$22</f>
        <v>2630</v>
      </c>
      <c r="Q52">
        <f>'[6]Run 16'!$AB$22</f>
        <v>2762</v>
      </c>
      <c r="R52">
        <f>'[7]Run 16'!$AB$22</f>
        <v>2746</v>
      </c>
      <c r="T52" s="9" t="s">
        <v>69</v>
      </c>
      <c r="U52">
        <f>'[1]Run 16'!$AB$23</f>
        <v>778</v>
      </c>
      <c r="V52">
        <f>'[2]Run 16'!$AB$23</f>
        <v>790</v>
      </c>
      <c r="W52">
        <f>'[3]Run 16'!$AB$23</f>
        <v>759</v>
      </c>
      <c r="X52">
        <f>'[4]Run 16'!$AB$23</f>
        <v>737</v>
      </c>
      <c r="Y52">
        <f>'[5]Run 16'!$AB$23</f>
        <v>723</v>
      </c>
      <c r="Z52">
        <f>'[6]Run 16'!$AB$23</f>
        <v>763</v>
      </c>
      <c r="AA52">
        <f>'[7]Run 16'!$AB$23</f>
        <v>727</v>
      </c>
    </row>
    <row r="53" spans="1:27" x14ac:dyDescent="0.2">
      <c r="A53" s="9" t="s">
        <v>70</v>
      </c>
      <c r="B53">
        <f>'[1]Run 17'!$AB$21</f>
        <v>801</v>
      </c>
      <c r="C53">
        <f>'[2]Run 17'!$AB$21</f>
        <v>797</v>
      </c>
      <c r="D53">
        <f>'[3]Run 17'!$AB$21</f>
        <v>787</v>
      </c>
      <c r="E53">
        <f>'[4]Run 17'!$AB$21</f>
        <v>739</v>
      </c>
      <c r="F53">
        <f>'[5]Run 17'!$AB$21</f>
        <v>731</v>
      </c>
      <c r="G53">
        <f>'[6]Run 17'!$AB$21</f>
        <v>775</v>
      </c>
      <c r="H53">
        <f>'[7]Run 17'!$AB$21</f>
        <v>791</v>
      </c>
      <c r="K53" s="9" t="s">
        <v>70</v>
      </c>
      <c r="L53">
        <f>'[1]Run 17'!$AB$22</f>
        <v>2946</v>
      </c>
      <c r="M53">
        <f>'[2]Run 17'!$AB$22</f>
        <v>2827</v>
      </c>
      <c r="N53">
        <f>'[3]Run 17'!$AB$22</f>
        <v>2814</v>
      </c>
      <c r="O53">
        <f>'[4]Run 17'!$AB$22</f>
        <v>2812</v>
      </c>
      <c r="P53">
        <f>'[5]Run 17'!$AB$22</f>
        <v>2686</v>
      </c>
      <c r="Q53">
        <f>'[6]Run 17'!$AB$22</f>
        <v>2715</v>
      </c>
      <c r="R53">
        <f>'[7]Run 17'!$AB$22</f>
        <v>2681</v>
      </c>
      <c r="T53" s="9" t="s">
        <v>70</v>
      </c>
      <c r="U53">
        <f>'[1]Run 17'!$AB$23</f>
        <v>761</v>
      </c>
      <c r="V53">
        <f>'[2]Run 17'!$AB$23</f>
        <v>774</v>
      </c>
      <c r="W53">
        <f>'[3]Run 17'!$AB$23</f>
        <v>753</v>
      </c>
      <c r="X53">
        <f>'[4]Run 17'!$AB$23</f>
        <v>724</v>
      </c>
      <c r="Y53">
        <f>'[5]Run 17'!$AB$23</f>
        <v>704</v>
      </c>
      <c r="Z53">
        <f>'[6]Run 17'!$AB$23</f>
        <v>772</v>
      </c>
      <c r="AA53">
        <f>'[7]Run 17'!$AB$23</f>
        <v>770</v>
      </c>
    </row>
    <row r="54" spans="1:27" x14ac:dyDescent="0.2">
      <c r="A54" s="9" t="s">
        <v>71</v>
      </c>
      <c r="B54">
        <f>'[1]Run 18'!$AB$21</f>
        <v>796</v>
      </c>
      <c r="C54">
        <f>'[2]Run 18'!$AB$21</f>
        <v>776</v>
      </c>
      <c r="D54">
        <f>'[3]Run 18'!$AB$21</f>
        <v>790</v>
      </c>
      <c r="E54">
        <f>'[4]Run 18'!$AB$21</f>
        <v>794</v>
      </c>
      <c r="F54">
        <f>'[5]Run 18'!$AB$21</f>
        <v>763</v>
      </c>
      <c r="G54">
        <f>'[6]Run 18'!$AB$21</f>
        <v>747</v>
      </c>
      <c r="H54">
        <f>'[7]Run 18'!$AB$21</f>
        <v>726</v>
      </c>
      <c r="K54" s="9" t="s">
        <v>71</v>
      </c>
      <c r="L54">
        <f>'[1]Run 18'!$AB$22</f>
        <v>2973</v>
      </c>
      <c r="M54">
        <f>'[2]Run 18'!$AB$22</f>
        <v>2925</v>
      </c>
      <c r="N54">
        <f>'[3]Run 18'!$AB$22</f>
        <v>2777</v>
      </c>
      <c r="O54">
        <f>'[4]Run 18'!$AB$22</f>
        <v>2747</v>
      </c>
      <c r="P54">
        <f>'[5]Run 18'!$AB$22</f>
        <v>2651</v>
      </c>
      <c r="Q54">
        <f>'[6]Run 18'!$AB$22</f>
        <v>2804</v>
      </c>
      <c r="R54">
        <f>'[7]Run 18'!$AB$22</f>
        <v>2827</v>
      </c>
      <c r="T54" s="9" t="s">
        <v>71</v>
      </c>
      <c r="U54">
        <f>'[1]Run 18'!$AB$23</f>
        <v>745</v>
      </c>
      <c r="V54">
        <f>'[2]Run 18'!$AB$23</f>
        <v>744</v>
      </c>
      <c r="W54">
        <f>'[3]Run 18'!$AB$23</f>
        <v>789</v>
      </c>
      <c r="X54">
        <f>'[4]Run 18'!$AB$23</f>
        <v>705</v>
      </c>
      <c r="Y54">
        <f>'[5]Run 18'!$AB$23</f>
        <v>721</v>
      </c>
      <c r="Z54">
        <f>'[6]Run 18'!$AB$23</f>
        <v>767</v>
      </c>
      <c r="AA54">
        <f>'[7]Run 18'!$AB$23</f>
        <v>758</v>
      </c>
    </row>
    <row r="55" spans="1:27" x14ac:dyDescent="0.2">
      <c r="A55" s="9" t="s">
        <v>72</v>
      </c>
      <c r="B55">
        <f>'[1]Run 19'!$AB$21</f>
        <v>830</v>
      </c>
      <c r="C55">
        <f>'[2]Run 19'!$AB$21</f>
        <v>749</v>
      </c>
      <c r="D55">
        <f>'[3]Run 19'!$AB$21</f>
        <v>740</v>
      </c>
      <c r="E55">
        <f>'[4]Run 19'!$AB$21</f>
        <v>744</v>
      </c>
      <c r="F55">
        <f>'[5]Run 19'!$AB$21</f>
        <v>726</v>
      </c>
      <c r="G55">
        <f>'[6]Run 19'!$AB$21</f>
        <v>789</v>
      </c>
      <c r="H55">
        <f>'[7]Run 19'!$AB$21</f>
        <v>781</v>
      </c>
      <c r="K55" s="9" t="s">
        <v>72</v>
      </c>
      <c r="L55">
        <f>'[1]Run 19'!$AB$22</f>
        <v>2895</v>
      </c>
      <c r="M55">
        <f>'[2]Run 19'!$AB$22</f>
        <v>2950</v>
      </c>
      <c r="N55">
        <f>'[3]Run 19'!$AB$22</f>
        <v>2846</v>
      </c>
      <c r="O55">
        <f>'[4]Run 19'!$AB$22</f>
        <v>2741</v>
      </c>
      <c r="P55">
        <f>'[5]Run 19'!$AB$22</f>
        <v>2655</v>
      </c>
      <c r="Q55">
        <f>'[6]Run 19'!$AB$22</f>
        <v>2773</v>
      </c>
      <c r="R55">
        <f>'[7]Run 19'!$AB$22</f>
        <v>2735</v>
      </c>
      <c r="T55" s="9" t="s">
        <v>72</v>
      </c>
      <c r="U55">
        <f>'[1]Run 19'!$AB$23</f>
        <v>814</v>
      </c>
      <c r="V55">
        <f>'[2]Run 19'!$AB$23</f>
        <v>743</v>
      </c>
      <c r="W55">
        <f>'[3]Run 19'!$AB$23</f>
        <v>794</v>
      </c>
      <c r="X55">
        <f>'[4]Run 19'!$AB$23</f>
        <v>754</v>
      </c>
      <c r="Y55">
        <f>'[5]Run 19'!$AB$23</f>
        <v>710</v>
      </c>
      <c r="Z55">
        <f>'[6]Run 19'!$AB$23</f>
        <v>722</v>
      </c>
      <c r="AA55">
        <f>'[7]Run 19'!$AB$23</f>
        <v>774</v>
      </c>
    </row>
    <row r="56" spans="1:27" x14ac:dyDescent="0.2">
      <c r="A56" s="11" t="s">
        <v>73</v>
      </c>
      <c r="B56" s="8">
        <f>'[1]Run 20'!$AB$21</f>
        <v>785</v>
      </c>
      <c r="C56" s="8">
        <f>'[2]Run 20'!$AB$21</f>
        <v>809</v>
      </c>
      <c r="D56" s="8">
        <f>'[3]Run 20'!$AB$21</f>
        <v>786</v>
      </c>
      <c r="E56" s="8">
        <f>'[4]Run 20'!$AB$21</f>
        <v>742</v>
      </c>
      <c r="F56" s="8">
        <f>'[5]Run 20'!$AB$21</f>
        <v>737</v>
      </c>
      <c r="G56" s="8">
        <f>'[6]Run 20'!$AB$21</f>
        <v>768</v>
      </c>
      <c r="H56" s="8">
        <f>'[7]Run 20'!$AB$21</f>
        <v>782</v>
      </c>
      <c r="K56" s="11" t="s">
        <v>73</v>
      </c>
      <c r="L56" s="8">
        <f>'[1]Run 20'!$AB$22</f>
        <v>2954</v>
      </c>
      <c r="M56" s="8">
        <f>'[2]Run 20'!$AB$22</f>
        <v>2867</v>
      </c>
      <c r="N56" s="8">
        <f>'[3]Run 20'!$AB$22</f>
        <v>2832</v>
      </c>
      <c r="O56" s="8">
        <f>'[4]Run 20'!$AB$22</f>
        <v>2792</v>
      </c>
      <c r="P56" s="8">
        <f>'[5]Run 20'!$AB$22</f>
        <v>2661</v>
      </c>
      <c r="Q56" s="8">
        <f>'[6]Run 20'!$AB$22</f>
        <v>2810</v>
      </c>
      <c r="R56" s="8">
        <f>'[7]Run 20'!$AB$22</f>
        <v>2690</v>
      </c>
      <c r="T56" s="11" t="s">
        <v>73</v>
      </c>
      <c r="U56" s="8">
        <f>'[1]Run 20'!$AB$23</f>
        <v>770</v>
      </c>
      <c r="V56" s="8">
        <f>'[2]Run 20'!$AB$23</f>
        <v>696</v>
      </c>
      <c r="W56" s="8">
        <f>'[3]Run 20'!$AB$23</f>
        <v>739</v>
      </c>
      <c r="X56" s="8">
        <f>'[4]Run 20'!$AB$23</f>
        <v>719</v>
      </c>
      <c r="Y56" s="8">
        <f>'[5]Run 20'!$AB$23</f>
        <v>733</v>
      </c>
      <c r="Z56" s="8">
        <f>'[6]Run 20'!$AB$23</f>
        <v>767</v>
      </c>
      <c r="AA56" s="8">
        <f>'[7]Run 20'!$AB$23</f>
        <v>776</v>
      </c>
    </row>
    <row r="57" spans="1:27" x14ac:dyDescent="0.2">
      <c r="A57" s="9" t="s">
        <v>27</v>
      </c>
      <c r="B57">
        <f t="shared" ref="B57:H57" si="3">SUM(B37:B56)/20</f>
        <v>801.1</v>
      </c>
      <c r="C57">
        <f t="shared" si="3"/>
        <v>794.55</v>
      </c>
      <c r="D57">
        <f t="shared" si="3"/>
        <v>785.45</v>
      </c>
      <c r="E57">
        <f t="shared" si="3"/>
        <v>756.25</v>
      </c>
      <c r="F57">
        <f t="shared" si="3"/>
        <v>735.3</v>
      </c>
      <c r="G57">
        <f t="shared" si="3"/>
        <v>770.5</v>
      </c>
      <c r="H57">
        <f t="shared" si="3"/>
        <v>763.2</v>
      </c>
      <c r="K57" s="9" t="s">
        <v>27</v>
      </c>
      <c r="L57">
        <f t="shared" ref="L57:R57" si="4">SUM(L37:L56)/20</f>
        <v>2899.35</v>
      </c>
      <c r="M57">
        <f t="shared" si="4"/>
        <v>2875</v>
      </c>
      <c r="N57">
        <f t="shared" si="4"/>
        <v>2824.45</v>
      </c>
      <c r="O57">
        <f t="shared" si="4"/>
        <v>2754.1</v>
      </c>
      <c r="P57">
        <f t="shared" si="4"/>
        <v>2657.8</v>
      </c>
      <c r="Q57">
        <f t="shared" si="4"/>
        <v>2773.95</v>
      </c>
      <c r="R57">
        <f t="shared" si="4"/>
        <v>2752.75</v>
      </c>
      <c r="T57" s="9" t="s">
        <v>27</v>
      </c>
      <c r="U57">
        <f t="shared" ref="U57:AA57" si="5">SUM(U37:U56)/20</f>
        <v>776.4</v>
      </c>
      <c r="V57">
        <f t="shared" si="5"/>
        <v>749.8</v>
      </c>
      <c r="W57">
        <f t="shared" si="5"/>
        <v>765.05</v>
      </c>
      <c r="X57">
        <f t="shared" si="5"/>
        <v>733.9</v>
      </c>
      <c r="Y57">
        <f t="shared" si="5"/>
        <v>725.75</v>
      </c>
      <c r="Z57">
        <f t="shared" si="5"/>
        <v>759.1</v>
      </c>
      <c r="AA57">
        <f t="shared" si="5"/>
        <v>747.6</v>
      </c>
    </row>
    <row r="58" spans="1:27" x14ac:dyDescent="0.2">
      <c r="A58" s="9" t="s">
        <v>58</v>
      </c>
      <c r="B58" s="22">
        <f>B57/B57-100%</f>
        <v>0</v>
      </c>
      <c r="C58" s="22">
        <f>C57/B57-100%</f>
        <v>-8.1762576457371505E-3</v>
      </c>
      <c r="D58" s="22">
        <f>D57/B57-100%</f>
        <v>-1.9535638497066521E-2</v>
      </c>
      <c r="E58" s="31">
        <f>E57/B57-100%</f>
        <v>-5.5985519910123571E-2</v>
      </c>
      <c r="F58" s="25">
        <f>F57/B57-100%</f>
        <v>-8.2137061540382028E-2</v>
      </c>
      <c r="G58" s="22">
        <f>G57/B57-100%</f>
        <v>-3.8197478467107748E-2</v>
      </c>
      <c r="H58" s="22">
        <f>H57/B57-100%</f>
        <v>-4.7309948820371983E-2</v>
      </c>
      <c r="K58" s="9" t="s">
        <v>58</v>
      </c>
      <c r="L58" s="22">
        <f>L57/L57-100%</f>
        <v>0</v>
      </c>
      <c r="M58" s="22">
        <f>M57/L57-100%</f>
        <v>-8.3984341317880906E-3</v>
      </c>
      <c r="N58" s="22">
        <f>N57/L57-100%</f>
        <v>-2.58333764464449E-2</v>
      </c>
      <c r="O58" s="22">
        <f>O57/L57-100%</f>
        <v>-5.0097435632124432E-2</v>
      </c>
      <c r="P58" s="25">
        <f>P57/L57-100%</f>
        <v>-8.3311776777553526E-2</v>
      </c>
      <c r="Q58" s="22">
        <f>Q57/L57-100%</f>
        <v>-4.3251073516477834E-2</v>
      </c>
      <c r="R58" s="31">
        <f>R57/L57-100%</f>
        <v>-5.0563057236966857E-2</v>
      </c>
      <c r="T58" s="9" t="s">
        <v>58</v>
      </c>
      <c r="U58" s="13">
        <v>0</v>
      </c>
      <c r="V58" s="12">
        <f>V57/U57-100%</f>
        <v>-3.4260690365790825E-2</v>
      </c>
      <c r="W58" s="12">
        <f>W57/U57-100%</f>
        <v>-1.4618753219989733E-2</v>
      </c>
      <c r="X58" s="12">
        <f>X57/U57-100%</f>
        <v>-5.4739824832560569E-2</v>
      </c>
      <c r="Y58" s="21">
        <f>Y57/U57-100%</f>
        <v>-6.5236991241627962E-2</v>
      </c>
      <c r="Z58" s="12">
        <f>Z57/U57-100%</f>
        <v>-2.2282328696548115E-2</v>
      </c>
      <c r="AA58" s="12">
        <f>AA57/U57-100%</f>
        <v>-3.7094281298299836E-2</v>
      </c>
    </row>
    <row r="59" spans="1:27" x14ac:dyDescent="0.2">
      <c r="A59" s="9" t="s">
        <v>28</v>
      </c>
      <c r="C59" s="19">
        <f>_xlfn.T.TEST(B37:B56,C37:C56, 2, 1)</f>
        <v>0.52638633259833878</v>
      </c>
      <c r="D59">
        <f>_xlfn.T.TEST(B37:B56,D37:D56, 2, 1)</f>
        <v>4.4817682361916009E-2</v>
      </c>
      <c r="E59">
        <f>_xlfn.T.TEST(B37:B56,E37:E56, 2, 1)</f>
        <v>5.6261803638913231E-6</v>
      </c>
      <c r="F59">
        <f>_xlfn.T.TEST(B37:B56,F37:F56, 2, 1)</f>
        <v>8.2621151248580449E-7</v>
      </c>
      <c r="G59">
        <f>_xlfn.T.TEST(B37:B56,G37:G56, 2, 1)</f>
        <v>1.0497021539669983E-4</v>
      </c>
      <c r="H59">
        <f>_xlfn.T.TEST(B37:B56,H37:H56, 2, 1)</f>
        <v>2.1847774702626798E-4</v>
      </c>
      <c r="K59" s="9" t="s">
        <v>28</v>
      </c>
      <c r="M59" s="19">
        <f>_xlfn.T.TEST(L37:L56,M37:M56, 2, 1)</f>
        <v>0.44422449202052416</v>
      </c>
      <c r="N59">
        <f>_xlfn.T.TEST(L37:L56,N37:N56, 2, 1)</f>
        <v>3.1008473256137824E-2</v>
      </c>
      <c r="O59">
        <f>_xlfn.T.TEST(L37:L56,O37:O56, 2, 1)</f>
        <v>2.7728339391993201E-4</v>
      </c>
      <c r="P59">
        <f>_xlfn.T.TEST(L37:L56,P37:P56, 2, 1)</f>
        <v>5.3445762024701972E-7</v>
      </c>
      <c r="Q59">
        <f>_xlfn.T.TEST(L37:L56,Q37:Q56, 2, 1)</f>
        <v>1.2407936864060251E-3</v>
      </c>
      <c r="R59">
        <f>_xlfn.T.TEST(L37:L56,R37:R56, 2, 1)</f>
        <v>9.5440841081147581E-5</v>
      </c>
      <c r="T59" s="9" t="s">
        <v>28</v>
      </c>
      <c r="V59">
        <f>_xlfn.T.TEST(U37:U56,V37:V56, 2, 1)</f>
        <v>1.0943235807995154E-3</v>
      </c>
      <c r="W59">
        <f>_xlfn.T.TEST(U37:U56,W37:W56, 2, 1)</f>
        <v>7.5727276437509317E-2</v>
      </c>
      <c r="X59">
        <f>_xlfn.T.TEST(U37:U56,X37:X56, 2, 1)</f>
        <v>1.0066401573411478E-8</v>
      </c>
      <c r="Y59">
        <f>_xlfn.T.TEST(U37:U56,Y37:Y56, 2, 1)</f>
        <v>3.1646135036724176E-8</v>
      </c>
      <c r="Z59" s="24">
        <f>_xlfn.T.TEST(U37:U56,Z37:Z56, 2, 1)</f>
        <v>4.8786204566684116E-2</v>
      </c>
      <c r="AA59">
        <f>_xlfn.T.TEST(U37:U56,AA37:AA56, 2, 1)</f>
        <v>1.4975865536818798E-3</v>
      </c>
    </row>
    <row r="60" spans="1:27" x14ac:dyDescent="0.2">
      <c r="A60" s="9"/>
      <c r="B60" s="10"/>
      <c r="C60" s="10"/>
      <c r="D60" s="10"/>
      <c r="E60" s="10"/>
      <c r="F60" s="10"/>
      <c r="H60" s="10"/>
      <c r="K60" s="9"/>
      <c r="L60" s="10"/>
      <c r="M60" s="10"/>
      <c r="N60" s="10"/>
      <c r="O60" s="10"/>
      <c r="P60" s="10"/>
      <c r="R60" s="10"/>
      <c r="T60" s="9"/>
      <c r="U60" s="10"/>
      <c r="V60" s="10"/>
      <c r="W60" s="10"/>
      <c r="X60" s="10"/>
      <c r="Y60" s="10"/>
      <c r="Z60" s="10"/>
      <c r="AA60" s="10"/>
    </row>
    <row r="61" spans="1:27" x14ac:dyDescent="0.2">
      <c r="A61" s="9"/>
      <c r="B61" s="13"/>
      <c r="C61" s="12"/>
      <c r="D61" s="12"/>
      <c r="E61" s="12"/>
      <c r="F61" s="12"/>
      <c r="G61" s="22"/>
      <c r="H61" s="12"/>
      <c r="K61" s="9"/>
      <c r="L61" s="13"/>
      <c r="M61" s="12"/>
      <c r="N61" s="12"/>
      <c r="O61" s="12"/>
      <c r="P61" s="12"/>
      <c r="Q61" s="22"/>
      <c r="R61" s="12"/>
      <c r="S61" s="12"/>
      <c r="T61" s="9"/>
      <c r="U61" s="13"/>
      <c r="V61" s="12"/>
      <c r="W61" s="12"/>
      <c r="X61" s="12"/>
      <c r="Y61" s="12"/>
      <c r="Z61" s="12"/>
      <c r="AA61" s="12"/>
    </row>
    <row r="62" spans="1:27" x14ac:dyDescent="0.2">
      <c r="A62" s="9"/>
      <c r="B62" s="10"/>
      <c r="C62" s="20"/>
      <c r="D62" s="20"/>
      <c r="E62" s="10"/>
      <c r="F62" s="10"/>
      <c r="H62" s="10"/>
      <c r="K62" s="9"/>
      <c r="L62" s="10"/>
      <c r="M62" s="20"/>
      <c r="N62" s="20"/>
      <c r="O62" s="20"/>
      <c r="P62" s="10"/>
      <c r="R62" s="20"/>
      <c r="T62" s="9"/>
      <c r="U62" s="10"/>
      <c r="V62" s="10"/>
      <c r="W62" s="10"/>
      <c r="X62" s="10"/>
      <c r="Y62" s="10"/>
      <c r="Z62" s="10"/>
      <c r="AA62" s="1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0421-9050-EE4F-9612-53FE25194324}">
  <dimension ref="A1:AA16"/>
  <sheetViews>
    <sheetView topLeftCell="L30" zoomScale="108" zoomScaleNormal="179" workbookViewId="0">
      <selection activeCell="R28" sqref="R28"/>
    </sheetView>
  </sheetViews>
  <sheetFormatPr baseColWidth="10" defaultRowHeight="16" x14ac:dyDescent="0.2"/>
  <cols>
    <col min="1" max="1" width="10.83203125" style="6"/>
    <col min="11" max="11" width="10.83203125" style="6"/>
    <col min="16" max="16" width="11.1640625" bestFit="1" customWidth="1"/>
    <col min="17" max="17" width="11" bestFit="1" customWidth="1"/>
    <col min="18" max="18" width="12.1640625" bestFit="1" customWidth="1"/>
    <col min="20" max="20" width="10.83203125" style="6"/>
    <col min="25" max="25" width="12.1640625" bestFit="1" customWidth="1"/>
  </cols>
  <sheetData>
    <row r="1" spans="1:27" x14ac:dyDescent="0.2">
      <c r="A1" s="6" t="s">
        <v>51</v>
      </c>
    </row>
    <row r="2" spans="1:27" x14ac:dyDescent="0.2">
      <c r="A2" s="6" t="s">
        <v>55</v>
      </c>
    </row>
    <row r="4" spans="1:27" x14ac:dyDescent="0.2">
      <c r="A4" s="6" t="s">
        <v>52</v>
      </c>
      <c r="K4" s="6" t="s">
        <v>53</v>
      </c>
      <c r="T4" s="6" t="s">
        <v>54</v>
      </c>
    </row>
    <row r="5" spans="1:27" s="6" customFormat="1" x14ac:dyDescent="0.2">
      <c r="B5" s="6" t="s">
        <v>7</v>
      </c>
      <c r="C5" s="6" t="s">
        <v>13</v>
      </c>
      <c r="D5" s="6" t="s">
        <v>12</v>
      </c>
      <c r="E5" s="6" t="s">
        <v>11</v>
      </c>
      <c r="F5" s="6" t="s">
        <v>10</v>
      </c>
      <c r="G5" s="6" t="s">
        <v>9</v>
      </c>
      <c r="H5" s="6" t="s">
        <v>8</v>
      </c>
      <c r="L5" s="6" t="s">
        <v>7</v>
      </c>
      <c r="M5" s="6" t="s">
        <v>13</v>
      </c>
      <c r="N5" s="6" t="s">
        <v>12</v>
      </c>
      <c r="O5" s="6" t="s">
        <v>11</v>
      </c>
      <c r="P5" s="6" t="s">
        <v>10</v>
      </c>
      <c r="Q5" s="6" t="s">
        <v>9</v>
      </c>
      <c r="R5" s="6" t="s">
        <v>8</v>
      </c>
      <c r="U5" s="6" t="s">
        <v>7</v>
      </c>
      <c r="V5" s="6" t="s">
        <v>13</v>
      </c>
      <c r="W5" s="6" t="s">
        <v>12</v>
      </c>
      <c r="X5" s="6" t="s">
        <v>11</v>
      </c>
      <c r="Y5" s="6" t="s">
        <v>10</v>
      </c>
      <c r="Z5" s="6" t="s">
        <v>9</v>
      </c>
      <c r="AA5" s="6" t="s">
        <v>8</v>
      </c>
    </row>
    <row r="6" spans="1:27" x14ac:dyDescent="0.2">
      <c r="A6" s="6" t="s">
        <v>77</v>
      </c>
      <c r="B6">
        <v>77.8</v>
      </c>
      <c r="C6">
        <v>90.3</v>
      </c>
      <c r="D6">
        <v>100.4</v>
      </c>
      <c r="E6">
        <v>126.1</v>
      </c>
      <c r="F6">
        <v>151.65</v>
      </c>
      <c r="G6">
        <v>117.05</v>
      </c>
      <c r="H6">
        <v>130.4</v>
      </c>
      <c r="K6" s="6" t="s">
        <v>76</v>
      </c>
      <c r="L6">
        <v>488.7</v>
      </c>
      <c r="M6">
        <v>543.75</v>
      </c>
      <c r="N6">
        <v>574.5</v>
      </c>
      <c r="O6">
        <v>664</v>
      </c>
      <c r="P6">
        <v>750.55</v>
      </c>
      <c r="Q6">
        <v>619.79999999999995</v>
      </c>
      <c r="R6">
        <v>648.4</v>
      </c>
      <c r="T6" s="6" t="s">
        <v>78</v>
      </c>
      <c r="U6">
        <v>257.05</v>
      </c>
      <c r="V6">
        <v>276.60000000000002</v>
      </c>
      <c r="W6">
        <v>280.14999999999998</v>
      </c>
      <c r="X6">
        <v>295.64999999999998</v>
      </c>
      <c r="Y6">
        <v>308.95</v>
      </c>
      <c r="Z6">
        <v>289.60000000000002</v>
      </c>
      <c r="AA6">
        <v>287.64999999999998</v>
      </c>
    </row>
    <row r="7" spans="1:27" x14ac:dyDescent="0.2">
      <c r="A7" s="9" t="s">
        <v>58</v>
      </c>
      <c r="B7" s="12">
        <v>0</v>
      </c>
      <c r="C7" s="12">
        <v>0.16066838046272491</v>
      </c>
      <c r="D7" s="12">
        <v>0.29048843187660678</v>
      </c>
      <c r="E7" s="12">
        <v>0.62082262210796912</v>
      </c>
      <c r="F7" s="21">
        <v>0.94922879177377917</v>
      </c>
      <c r="G7" s="12">
        <v>0.50449871465295626</v>
      </c>
      <c r="H7" s="12">
        <v>0.67609254498714666</v>
      </c>
      <c r="K7" s="9" t="s">
        <v>58</v>
      </c>
      <c r="L7" s="12">
        <v>0</v>
      </c>
      <c r="M7" s="12">
        <v>0.11264579496623695</v>
      </c>
      <c r="N7" s="12">
        <v>0.17556783302639656</v>
      </c>
      <c r="O7" s="12">
        <v>0.35870677307141396</v>
      </c>
      <c r="P7" s="21">
        <v>0.53580928995293631</v>
      </c>
      <c r="Q7" s="12">
        <v>0.26826273787599741</v>
      </c>
      <c r="R7" s="12">
        <v>0.32678534888479649</v>
      </c>
      <c r="T7" s="9" t="s">
        <v>58</v>
      </c>
      <c r="U7" s="13">
        <v>0</v>
      </c>
      <c r="V7" s="12">
        <v>7.6055242170783854E-2</v>
      </c>
      <c r="W7" s="12">
        <v>8.9865784866757226E-2</v>
      </c>
      <c r="X7" s="12">
        <v>0.15016533748297989</v>
      </c>
      <c r="Y7" s="21">
        <v>0.20190624392141587</v>
      </c>
      <c r="Z7" s="12">
        <v>0.12662906049406741</v>
      </c>
      <c r="AA7" s="12">
        <v>0.11904298774557476</v>
      </c>
    </row>
    <row r="8" spans="1:27" x14ac:dyDescent="0.2">
      <c r="A8" s="6" t="s">
        <v>28</v>
      </c>
      <c r="C8">
        <v>4.8409083828394527E-6</v>
      </c>
      <c r="D8">
        <v>1.6478676678519095E-9</v>
      </c>
      <c r="E8">
        <v>2.9080676049698356E-14</v>
      </c>
      <c r="F8">
        <v>7.3032703520298409E-15</v>
      </c>
      <c r="G8">
        <v>4.8674360294255454E-12</v>
      </c>
      <c r="H8">
        <v>4.0659906408703996E-12</v>
      </c>
      <c r="K8" s="6" t="s">
        <v>28</v>
      </c>
      <c r="M8">
        <v>4.0168869643709036E-7</v>
      </c>
      <c r="N8">
        <v>4.8856771584147309E-9</v>
      </c>
      <c r="O8">
        <v>3.5633184867316769E-16</v>
      </c>
      <c r="P8" s="27">
        <v>1.5717986328247574E-18</v>
      </c>
      <c r="Q8">
        <v>7.7994119640345009E-13</v>
      </c>
      <c r="R8">
        <v>4.2458486239747815E-14</v>
      </c>
      <c r="T8" s="6" t="s">
        <v>28</v>
      </c>
      <c r="V8">
        <v>3.0752248075155143E-4</v>
      </c>
      <c r="W8">
        <v>1.0143890450887304E-5</v>
      </c>
      <c r="X8">
        <v>1.0600590664814772E-7</v>
      </c>
      <c r="Y8" s="27">
        <v>3.0960570192152767E-12</v>
      </c>
      <c r="Z8">
        <v>6.2083085301363464E-7</v>
      </c>
      <c r="AA8">
        <v>2.4189044951734204E-7</v>
      </c>
    </row>
    <row r="12" spans="1:27" x14ac:dyDescent="0.2">
      <c r="A12" s="6" t="s">
        <v>52</v>
      </c>
      <c r="K12" s="6" t="s">
        <v>53</v>
      </c>
      <c r="T12" s="6" t="s">
        <v>54</v>
      </c>
    </row>
    <row r="13" spans="1:27" s="6" customFormat="1" x14ac:dyDescent="0.2">
      <c r="B13" s="6" t="s">
        <v>7</v>
      </c>
      <c r="C13" s="6" t="s">
        <v>13</v>
      </c>
      <c r="D13" s="6" t="s">
        <v>12</v>
      </c>
      <c r="E13" s="6" t="s">
        <v>11</v>
      </c>
      <c r="F13" s="6" t="s">
        <v>10</v>
      </c>
      <c r="G13" s="6" t="s">
        <v>9</v>
      </c>
      <c r="H13" s="6" t="s">
        <v>8</v>
      </c>
      <c r="L13" s="6" t="s">
        <v>7</v>
      </c>
      <c r="M13" s="6" t="s">
        <v>13</v>
      </c>
      <c r="N13" s="6" t="s">
        <v>12</v>
      </c>
      <c r="O13" s="6" t="s">
        <v>11</v>
      </c>
      <c r="P13" s="6" t="s">
        <v>10</v>
      </c>
      <c r="Q13" s="6" t="s">
        <v>9</v>
      </c>
      <c r="R13" s="6" t="s">
        <v>8</v>
      </c>
      <c r="U13" s="6" t="s">
        <v>7</v>
      </c>
      <c r="V13" s="6" t="s">
        <v>13</v>
      </c>
      <c r="W13" s="6" t="s">
        <v>12</v>
      </c>
      <c r="X13" s="6" t="s">
        <v>11</v>
      </c>
      <c r="Y13" s="6" t="s">
        <v>10</v>
      </c>
      <c r="Z13" s="6" t="s">
        <v>9</v>
      </c>
      <c r="AA13" s="6" t="s">
        <v>8</v>
      </c>
    </row>
    <row r="14" spans="1:27" x14ac:dyDescent="0.2">
      <c r="A14" s="6" t="s">
        <v>79</v>
      </c>
      <c r="B14">
        <v>801.1</v>
      </c>
      <c r="C14">
        <v>794.55</v>
      </c>
      <c r="D14">
        <v>785.45</v>
      </c>
      <c r="E14">
        <v>756.25</v>
      </c>
      <c r="F14">
        <v>735.3</v>
      </c>
      <c r="G14">
        <v>770.5</v>
      </c>
      <c r="H14">
        <v>763.2</v>
      </c>
      <c r="K14" s="6" t="s">
        <v>80</v>
      </c>
      <c r="L14">
        <v>2899.35</v>
      </c>
      <c r="M14">
        <v>2875</v>
      </c>
      <c r="N14">
        <v>2824.45</v>
      </c>
      <c r="O14">
        <v>2754.1</v>
      </c>
      <c r="P14">
        <v>2657.8</v>
      </c>
      <c r="Q14">
        <v>2773.95</v>
      </c>
      <c r="R14">
        <v>2752.75</v>
      </c>
      <c r="T14" s="6" t="s">
        <v>81</v>
      </c>
      <c r="U14">
        <v>776.4</v>
      </c>
      <c r="V14">
        <v>749.8</v>
      </c>
      <c r="W14">
        <v>765.05</v>
      </c>
      <c r="X14">
        <v>733.9</v>
      </c>
      <c r="Y14">
        <v>725.75</v>
      </c>
      <c r="Z14">
        <v>759.1</v>
      </c>
      <c r="AA14">
        <v>747.6</v>
      </c>
    </row>
    <row r="15" spans="1:27" x14ac:dyDescent="0.2">
      <c r="A15" s="9" t="s">
        <v>58</v>
      </c>
      <c r="B15" s="12">
        <v>0</v>
      </c>
      <c r="C15" s="12">
        <v>-8.1762576457371505E-3</v>
      </c>
      <c r="D15" s="12">
        <v>-1.9535638497066521E-2</v>
      </c>
      <c r="E15" s="12">
        <v>-5.5985519910123571E-2</v>
      </c>
      <c r="F15" s="21">
        <v>-8.2137061540382028E-2</v>
      </c>
      <c r="G15" s="12">
        <v>-3.8197478467107748E-2</v>
      </c>
      <c r="H15" s="12">
        <v>-4.7309948820371983E-2</v>
      </c>
      <c r="K15" s="9" t="s">
        <v>58</v>
      </c>
      <c r="L15" s="12">
        <v>0</v>
      </c>
      <c r="M15" s="12">
        <v>-8.3984341317880906E-3</v>
      </c>
      <c r="N15" s="12">
        <v>-2.58333764464449E-2</v>
      </c>
      <c r="O15" s="12">
        <v>-5.0097435632124432E-2</v>
      </c>
      <c r="P15" s="21">
        <v>-8.3311776777553526E-2</v>
      </c>
      <c r="Q15" s="12">
        <v>-4.3251073516477834E-2</v>
      </c>
      <c r="R15" s="12">
        <v>-5.0563057236966857E-2</v>
      </c>
      <c r="T15" s="9" t="s">
        <v>58</v>
      </c>
      <c r="U15" s="13">
        <v>0</v>
      </c>
      <c r="V15" s="12">
        <v>-3.4260690365790825E-2</v>
      </c>
      <c r="W15" s="12">
        <v>-1.4618753219989733E-2</v>
      </c>
      <c r="X15" s="12">
        <v>-5.4739824832560569E-2</v>
      </c>
      <c r="Y15" s="21">
        <v>-6.5236991241627962E-2</v>
      </c>
      <c r="Z15" s="12">
        <v>-2.2282328696548115E-2</v>
      </c>
      <c r="AA15" s="12">
        <v>-3.7094281298299836E-2</v>
      </c>
    </row>
    <row r="16" spans="1:27" x14ac:dyDescent="0.2">
      <c r="A16" s="6" t="s">
        <v>28</v>
      </c>
      <c r="C16" s="19">
        <v>0.52638633259833878</v>
      </c>
      <c r="D16">
        <v>4.4817682361916009E-2</v>
      </c>
      <c r="E16">
        <v>5.6261803638913231E-6</v>
      </c>
      <c r="F16">
        <v>8.2621151248580449E-7</v>
      </c>
      <c r="G16">
        <v>1.0497021539669983E-4</v>
      </c>
      <c r="H16">
        <v>2.1847774702626798E-4</v>
      </c>
      <c r="K16" s="6" t="s">
        <v>28</v>
      </c>
      <c r="M16" s="19">
        <v>0.44422449202052416</v>
      </c>
      <c r="N16">
        <v>3.1008473256137824E-2</v>
      </c>
      <c r="O16">
        <v>2.7728339391993201E-4</v>
      </c>
      <c r="P16">
        <v>5.3445762024701972E-7</v>
      </c>
      <c r="Q16">
        <v>1.2407936864060251E-3</v>
      </c>
      <c r="R16">
        <v>9.5440841081147581E-5</v>
      </c>
      <c r="T16" s="6" t="s">
        <v>28</v>
      </c>
      <c r="V16">
        <v>1.0943235807995154E-3</v>
      </c>
      <c r="W16">
        <v>7.5727276437509317E-2</v>
      </c>
      <c r="X16">
        <v>1.0066401573411478E-8</v>
      </c>
      <c r="Y16" s="27">
        <v>3.1646135036724176E-8</v>
      </c>
      <c r="Z16">
        <v>4.8786204566684116E-2</v>
      </c>
      <c r="AA16">
        <v>1.4975865536818798E-3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Modal Choice</vt:lpstr>
      <vt:lpstr>Price &amp; Time</vt:lpstr>
      <vt:lpstr>Emissions</vt:lpstr>
      <vt:lpstr>Distribution of Emissions</vt:lpstr>
      <vt:lpstr>Age</vt:lpstr>
      <vt:lpstr>Age groups</vt:lpstr>
      <vt:lpstr>Age all</vt:lpstr>
      <vt:lpstr>Income</vt:lpstr>
      <vt:lpstr>Income groups</vt:lpstr>
      <vt:lpstr>Env. Aware</vt:lpstr>
      <vt:lpstr>Env. Aware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nickyvandenberg3407@gmail.com</dc:creator>
  <cp:lastModifiedBy>Nicky van den Berg</cp:lastModifiedBy>
  <dcterms:created xsi:type="dcterms:W3CDTF">2023-08-10T10:37:15Z</dcterms:created>
  <dcterms:modified xsi:type="dcterms:W3CDTF">2023-08-23T01:29:13Z</dcterms:modified>
</cp:coreProperties>
</file>