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1fccdc7d595d0e4/Documentos/"/>
    </mc:Choice>
  </mc:AlternateContent>
  <xr:revisionPtr revIDLastSave="2" documentId="8_{5C15A170-E4B8-4C4A-BFC6-9D85D9E5A6FB}" xr6:coauthVersionLast="47" xr6:coauthVersionMax="47" xr10:uidLastSave="{CB9DC65E-E1E2-4C6B-ABCE-D5861C27029F}"/>
  <bookViews>
    <workbookView xWindow="-120" yWindow="-120" windowWidth="24240" windowHeight="13140" tabRatio="820" activeTab="9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6" l="1"/>
  <c r="D14" i="16"/>
  <c r="D15" i="16"/>
  <c r="D16" i="16"/>
  <c r="D17" i="16"/>
  <c r="D18" i="16"/>
  <c r="D19" i="16"/>
  <c r="D12" i="16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1" i="17"/>
  <c r="E12" i="17"/>
  <c r="E10" i="17"/>
  <c r="F14" i="9"/>
  <c r="F15" i="9"/>
  <c r="F16" i="9"/>
  <c r="F17" i="9"/>
  <c r="F18" i="9"/>
  <c r="F19" i="9"/>
  <c r="F20" i="9"/>
  <c r="F21" i="9"/>
  <c r="F13" i="9"/>
  <c r="F13" i="6"/>
  <c r="F12" i="6"/>
  <c r="F11" i="6"/>
  <c r="F19" i="6"/>
  <c r="F20" i="6"/>
  <c r="F21" i="6"/>
  <c r="F22" i="6"/>
  <c r="F17" i="6"/>
  <c r="F18" i="6"/>
  <c r="F15" i="6"/>
  <c r="F16" i="6"/>
  <c r="F14" i="6"/>
  <c r="E12" i="5"/>
  <c r="E13" i="5"/>
  <c r="E14" i="5"/>
  <c r="E15" i="5"/>
  <c r="E16" i="5"/>
  <c r="E17" i="5"/>
  <c r="E18" i="5"/>
  <c r="F10" i="15"/>
  <c r="F11" i="15"/>
  <c r="F12" i="15"/>
  <c r="F13" i="15"/>
  <c r="F14" i="15"/>
  <c r="F15" i="15"/>
  <c r="F16" i="15"/>
  <c r="F17" i="15"/>
  <c r="F9" i="15"/>
  <c r="F10" i="14"/>
  <c r="F11" i="14"/>
  <c r="F12" i="14"/>
  <c r="F13" i="14"/>
  <c r="F14" i="14"/>
  <c r="F15" i="14"/>
  <c r="F16" i="14"/>
  <c r="F17" i="14"/>
  <c r="F18" i="14"/>
  <c r="G9" i="11"/>
  <c r="G11" i="11"/>
  <c r="G12" i="11"/>
  <c r="G13" i="11"/>
  <c r="G14" i="11"/>
  <c r="G10" i="11"/>
  <c r="E9" i="2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<sst xmlns="http://schemas.openxmlformats.org/spreadsheetml/2006/main" count="272" uniqueCount="134">
  <si>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</si>
  <si>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</si>
  <si>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</si>
  <si>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</si>
  <si>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</si>
  <si>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</si>
  <si>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</si>
  <si>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</si>
  <si>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</si>
  <si>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</si>
  <si>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</si>
  <si>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</si>
  <si>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</si>
  <si>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</si>
  <si>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</si>
  <si>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</si>
  <si>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</si>
  <si>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</si>
  <si>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</si>
  <si>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</si>
  <si>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</si>
  <si>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</si>
  <si>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</si>
  <si>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</si>
  <si>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</si>
  <si>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</si>
  <si>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</si>
  <si>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</si>
  <si>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</si>
  <si>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</si>
  <si>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</si>
  <si>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</si>
  <si>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</si>
  <si>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</si>
  <si>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</si>
  <si>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</si>
  <si>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</si>
  <si>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</si>
  <si>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</si>
  <si>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</si>
  <si>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</si>
  <si>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</si>
  <si>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</si>
  <si>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</si>
  <si>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</si>
  <si>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</si>
  <si>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</si>
  <si>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</si>
  <si>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</si>
  <si>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</si>
  <si>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</si>
  <si>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</si>
  <si>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</si>
  <si>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</si>
  <si>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</si>
  <si>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</si>
  <si>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</si>
  <si>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</si>
  <si>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</si>
  <si>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</si>
  <si>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</si>
  <si>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</si>
  <si>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</si>
  <si>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</si>
  <si>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</si>
  <si>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</si>
  <si>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</si>
  <si>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</si>
  <si>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</si>
  <si>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</si>
  <si>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</si>
  <si>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</si>
  <si>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</si>
  <si>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</si>
  <si>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</si>
  <si>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</si>
  <si>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</si>
  <si>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</si>
  <si>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</si>
  <si>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</si>
  <si>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</si>
  <si>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</si>
  <si>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</si>
  <si>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</si>
  <si>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</si>
  <si>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</si>
  <si>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</si>
  <si>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</si>
  <si>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</si>
  <si>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</si>
  <si>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</si>
  <si>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</si>
  <si>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</si>
  <si>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</si>
  <si>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</si>
  <si>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</si>
  <si>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</si>
  <si>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</si>
  <si>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</si>
  <si>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</si>
  <si>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</si>
  <si>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</si>
  <si>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</si>
  <si>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</si>
  <si>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</si>
  <si>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</si>
  <si>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</si>
  <si>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</si>
  <si>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</si>
  <si>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</si>
  <si>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</si>
  <si>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</si>
  <si>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</si>
  <si>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</si>
  <si>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</si>
  <si>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</si>
  <si>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</si>
  <si>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</si>
  <si>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</si>
  <si>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</si>
  <si>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</si>
  <si>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</si>
  <si>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</si>
  <si>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</si>
  <si>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</si>
  <si>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</si>
  <si>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</si>
  <si>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</si>
  <si>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</si>
  <si>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</si>
  <si>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</si>
  <si>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</si>
  <si>
    <t>15-20</t>
  </si>
  <si>
    <t>13-15&gt;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</si>
</sst>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&quot;$&quot;#,##0.00;[Red]\-&quot;$&quot;#,##0.00"/>
    <numFmt numFmtId="166" formatCode="&quot;$&quot;#,##0_);[Red]\(&quot;$&quot;#,##0\)"/>
    <numFmt numFmtId="167" formatCode="_ * #,##0.00_ ;_ * \-#,##0.00_ ;_ * &quot;-&quot;??_ ;_ @_ "/>
    <numFmt numFmtId="168" formatCode="dd/mmm/yyyy"/>
    <numFmt numFmtId="169" formatCode="_-&quot;S/.&quot;* #,##0.00_-;\-&quot;S/.&quot;* #,##0.00_-;_-&quot;S/.&quot;* &quot;-&quot;??_-;_-@_-"/>
    <numFmt numFmtId="170" formatCode="_(* #,##0.0_);_(* \(#,##0.0\);_(* &quot;-&quot;_);_(@_)"/>
    <numFmt numFmtId="171" formatCode="_-&quot;S/&quot;* #,##0_-;\-&quot;S/&quot;* #,##0_-;_-&quot;S/&quot;* &quot;-&quot;??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7" fontId="9" fillId="0" borderId="0" xfId="4" applyFont="1" applyAlignment="1">
      <alignment horizontal="right" vertical="center"/>
    </xf>
    <xf numFmtId="0" fontId="13" fillId="0" borderId="0" xfId="0" applyFont="1"/>
    <xf numFmtId="167" fontId="8" fillId="0" borderId="0" xfId="4" applyFont="1"/>
    <xf numFmtId="168" fontId="0" fillId="0" borderId="0" xfId="0" applyNumberFormat="1"/>
    <xf numFmtId="168" fontId="8" fillId="0" borderId="1" xfId="0" applyNumberFormat="1" applyFont="1" applyBorder="1" applyAlignment="1">
      <alignment horizontal="center"/>
    </xf>
    <xf numFmtId="167" fontId="8" fillId="0" borderId="1" xfId="4" applyFont="1" applyBorder="1"/>
    <xf numFmtId="0" fontId="7" fillId="0" borderId="0" xfId="0" applyFont="1" applyAlignment="1"/>
    <xf numFmtId="0" fontId="8" fillId="0" borderId="0" xfId="0" applyFont="1"/>
    <xf numFmtId="168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69" fontId="25" fillId="9" borderId="1" xfId="6" applyFont="1" applyFill="1" applyBorder="1"/>
    <xf numFmtId="170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9" fontId="26" fillId="3" borderId="1" xfId="0" applyNumberFormat="1" applyFont="1" applyFill="1" applyBorder="1"/>
    <xf numFmtId="0" fontId="10" fillId="5" borderId="0" xfId="0" applyFont="1" applyFill="1"/>
    <xf numFmtId="1" fontId="8" fillId="0" borderId="1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2" fillId="0" borderId="2" xfId="0" applyFont="1" applyBorder="1"/>
    <xf numFmtId="2" fontId="8" fillId="3" borderId="1" xfId="0" applyNumberFormat="1" applyFont="1" applyFill="1" applyBorder="1"/>
    <xf numFmtId="1" fontId="8" fillId="3" borderId="1" xfId="0" applyNumberFormat="1" applyFont="1" applyFill="1" applyBorder="1"/>
    <xf numFmtId="171" fontId="8" fillId="0" borderId="1" xfId="4" applyNumberFormat="1" applyFont="1" applyBorder="1"/>
    <xf numFmtId="171" fontId="8" fillId="3" borderId="1" xfId="0" applyNumberFormat="1" applyFont="1" applyFill="1" applyBorder="1"/>
    <xf numFmtId="1" fontId="22" fillId="6" borderId="1" xfId="5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2009775</xdr:colOff>
      <xdr:row>14</xdr:row>
      <xdr:rowOff>22569</xdr:rowOff>
    </xdr:from>
    <xdr:to>
      <xdr:col>6</xdr:col>
      <xdr:colOff>1301383</xdr:colOff>
      <xdr:row>18</xdr:row>
      <xdr:rowOff>22945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1F4435-3F0F-44BB-B3A2-63B4A89BF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3061044"/>
          <a:ext cx="4978033" cy="6480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  <xdr:twoCellAnchor editAs="oneCell">
    <xdr:from>
      <xdr:col>1</xdr:col>
      <xdr:colOff>2066925</xdr:colOff>
      <xdr:row>19</xdr:row>
      <xdr:rowOff>28575</xdr:rowOff>
    </xdr:from>
    <xdr:to>
      <xdr:col>4</xdr:col>
      <xdr:colOff>46914</xdr:colOff>
      <xdr:row>23</xdr:row>
      <xdr:rowOff>27107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5B66A9-FFD2-4F71-A6E9-DB708802A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4781550"/>
          <a:ext cx="4980864" cy="6462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D13" sqref="D13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0" t="s">
        <v>0</v>
      </c>
      <c r="C10" s="40" t="s">
        <v>86</v>
      </c>
      <c r="D10" s="40" t="s">
        <v>87</v>
      </c>
    </row>
    <row r="11" spans="2:4" ht="25.9" customHeight="1" x14ac:dyDescent="0.3">
      <c r="B11" s="10" t="s">
        <v>50</v>
      </c>
      <c r="C11" s="38">
        <v>19</v>
      </c>
      <c r="D11" s="39" t="str">
        <f>IF(C11&gt;=18,"mayor de edad","menor de edad")</f>
        <v>mayor de edad</v>
      </c>
    </row>
    <row r="12" spans="2:4" ht="21" customHeight="1" x14ac:dyDescent="0.3">
      <c r="B12" s="10" t="s">
        <v>51</v>
      </c>
      <c r="C12" s="38">
        <v>24</v>
      </c>
      <c r="D12" s="39" t="str">
        <f t="shared" ref="D12:D19" si="0">IF(C12&gt;=18,"mayor de edad","menor de edad")</f>
        <v>mayor de edad</v>
      </c>
    </row>
    <row r="13" spans="2:4" ht="18.75" x14ac:dyDescent="0.3">
      <c r="B13" s="10" t="s">
        <v>52</v>
      </c>
      <c r="C13" s="38">
        <v>12</v>
      </c>
      <c r="D13" s="39" t="str">
        <f t="shared" si="0"/>
        <v>menor de edad</v>
      </c>
    </row>
    <row r="14" spans="2:4" ht="18.75" x14ac:dyDescent="0.3">
      <c r="B14" s="10" t="s">
        <v>53</v>
      </c>
      <c r="C14" s="38">
        <v>11</v>
      </c>
      <c r="D14" s="39" t="str">
        <f t="shared" si="0"/>
        <v>menor de edad</v>
      </c>
    </row>
    <row r="15" spans="2:4" ht="18.75" x14ac:dyDescent="0.3">
      <c r="B15" s="10" t="s">
        <v>54</v>
      </c>
      <c r="C15" s="38">
        <v>18</v>
      </c>
      <c r="D15" s="39" t="str">
        <f t="shared" si="0"/>
        <v>mayor de edad</v>
      </c>
    </row>
    <row r="16" spans="2:4" ht="18.75" x14ac:dyDescent="0.3">
      <c r="B16" s="10" t="s">
        <v>55</v>
      </c>
      <c r="C16" s="38">
        <v>16</v>
      </c>
      <c r="D16" s="39" t="str">
        <f t="shared" si="0"/>
        <v>menor de edad</v>
      </c>
    </row>
    <row r="17" spans="2:4" ht="18.75" x14ac:dyDescent="0.3">
      <c r="B17" s="10" t="s">
        <v>56</v>
      </c>
      <c r="C17" s="38">
        <v>17</v>
      </c>
      <c r="D17" s="39" t="str">
        <f t="shared" si="0"/>
        <v>menor de edad</v>
      </c>
    </row>
    <row r="18" spans="2:4" ht="18.75" x14ac:dyDescent="0.3">
      <c r="B18" s="10" t="s">
        <v>57</v>
      </c>
      <c r="C18" s="38">
        <v>19</v>
      </c>
      <c r="D18" s="39" t="str">
        <f t="shared" si="0"/>
        <v>mayor de edad</v>
      </c>
    </row>
    <row r="19" spans="2:4" ht="18.75" x14ac:dyDescent="0.3">
      <c r="B19" s="10" t="s">
        <v>58</v>
      </c>
      <c r="C19" s="38">
        <v>10</v>
      </c>
      <c r="D19" s="39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abSelected="1" topLeftCell="A19" zoomScale="120" zoomScaleNormal="120" workbookViewId="0">
      <selection activeCell="D39" sqref="D39"/>
    </sheetView>
  </sheetViews>
  <sheetFormatPr baseColWidth="10" defaultColWidth="11.5703125" defaultRowHeight="15" x14ac:dyDescent="0.25"/>
  <cols>
    <col min="1" max="1" width="5.7109375" style="43" customWidth="1"/>
    <col min="2" max="2" width="22.7109375" style="43" bestFit="1" customWidth="1"/>
    <col min="3" max="3" width="14" style="43" bestFit="1" customWidth="1"/>
    <col min="4" max="4" width="13.140625" style="43" bestFit="1" customWidth="1"/>
    <col min="5" max="5" width="30.42578125" style="43" customWidth="1"/>
    <col min="6" max="6" width="11.5703125" style="43"/>
    <col min="7" max="7" width="12" style="43" bestFit="1" customWidth="1"/>
    <col min="8" max="8" width="14.85546875" style="43" customWidth="1"/>
    <col min="9" max="16384" width="11.5703125" style="43"/>
  </cols>
  <sheetData>
    <row r="9" spans="2:8" ht="19.149999999999999" customHeight="1" x14ac:dyDescent="0.25">
      <c r="B9" s="46" t="s">
        <v>93</v>
      </c>
      <c r="C9" s="46" t="s">
        <v>94</v>
      </c>
      <c r="D9" s="46" t="s">
        <v>95</v>
      </c>
      <c r="E9" s="46" t="s">
        <v>69</v>
      </c>
    </row>
    <row r="10" spans="2:8" ht="18.600000000000001" customHeight="1" x14ac:dyDescent="0.25">
      <c r="B10" s="45" t="s">
        <v>19</v>
      </c>
      <c r="C10" s="44" t="s">
        <v>96</v>
      </c>
      <c r="D10" s="44">
        <v>1</v>
      </c>
      <c r="E10" s="65">
        <f>IF(AND(C10="Universitario", D10&gt;=2), H$12, IF(AND(C10="Tecnico", D10&gt;=1), H$13, 1000))</f>
        <v>1000</v>
      </c>
    </row>
    <row r="11" spans="2:8" ht="15.75" x14ac:dyDescent="0.25">
      <c r="B11" s="45" t="s">
        <v>98</v>
      </c>
      <c r="C11" s="44" t="s">
        <v>96</v>
      </c>
      <c r="D11" s="44">
        <v>2</v>
      </c>
      <c r="E11" s="65">
        <f t="shared" ref="E11:E31" si="0">IF(AND(C11="Universitario", D11&gt;=2), H$12, IF(AND(C11="Tecnico", D11&gt;=1), H$13, 1000))</f>
        <v>5000</v>
      </c>
    </row>
    <row r="12" spans="2:8" ht="15.75" x14ac:dyDescent="0.25">
      <c r="B12" s="45" t="s">
        <v>99</v>
      </c>
      <c r="C12" s="44" t="s">
        <v>97</v>
      </c>
      <c r="D12" s="44">
        <v>3</v>
      </c>
      <c r="E12" s="65">
        <f t="shared" si="0"/>
        <v>4000</v>
      </c>
      <c r="G12" s="47" t="s">
        <v>119</v>
      </c>
      <c r="H12" s="48">
        <v>5000</v>
      </c>
    </row>
    <row r="13" spans="2:8" ht="15.75" x14ac:dyDescent="0.25">
      <c r="B13" s="45" t="s">
        <v>100</v>
      </c>
      <c r="C13" s="44" t="s">
        <v>97</v>
      </c>
      <c r="D13" s="44">
        <v>2</v>
      </c>
      <c r="E13" s="65">
        <f t="shared" si="0"/>
        <v>4000</v>
      </c>
      <c r="G13" s="47" t="s">
        <v>120</v>
      </c>
      <c r="H13" s="48">
        <v>4000</v>
      </c>
    </row>
    <row r="14" spans="2:8" ht="15.75" x14ac:dyDescent="0.25">
      <c r="B14" s="45" t="s">
        <v>101</v>
      </c>
      <c r="C14" s="44" t="s">
        <v>97</v>
      </c>
      <c r="D14" s="44">
        <v>1</v>
      </c>
      <c r="E14" s="65">
        <f t="shared" si="0"/>
        <v>4000</v>
      </c>
    </row>
    <row r="15" spans="2:8" ht="15.75" x14ac:dyDescent="0.25">
      <c r="B15" s="45" t="s">
        <v>102</v>
      </c>
      <c r="C15" s="44" t="s">
        <v>96</v>
      </c>
      <c r="D15" s="44">
        <v>0</v>
      </c>
      <c r="E15" s="65">
        <f t="shared" si="0"/>
        <v>1000</v>
      </c>
    </row>
    <row r="16" spans="2:8" ht="15.75" x14ac:dyDescent="0.25">
      <c r="B16" s="45" t="s">
        <v>103</v>
      </c>
      <c r="C16" s="44" t="s">
        <v>97</v>
      </c>
      <c r="D16" s="44">
        <v>0</v>
      </c>
      <c r="E16" s="65">
        <f t="shared" si="0"/>
        <v>1000</v>
      </c>
    </row>
    <row r="17" spans="2:5" ht="15.75" x14ac:dyDescent="0.25">
      <c r="B17" s="45" t="s">
        <v>104</v>
      </c>
      <c r="C17" s="44" t="s">
        <v>97</v>
      </c>
      <c r="D17" s="44">
        <v>2</v>
      </c>
      <c r="E17" s="65">
        <f t="shared" si="0"/>
        <v>4000</v>
      </c>
    </row>
    <row r="18" spans="2:5" ht="15.75" x14ac:dyDescent="0.25">
      <c r="B18" s="45" t="s">
        <v>105</v>
      </c>
      <c r="C18" s="44" t="s">
        <v>97</v>
      </c>
      <c r="D18" s="44">
        <v>3</v>
      </c>
      <c r="E18" s="65">
        <f t="shared" si="0"/>
        <v>4000</v>
      </c>
    </row>
    <row r="19" spans="2:5" ht="15.75" x14ac:dyDescent="0.25">
      <c r="B19" s="45" t="s">
        <v>106</v>
      </c>
      <c r="C19" s="44" t="s">
        <v>97</v>
      </c>
      <c r="D19" s="44">
        <v>2</v>
      </c>
      <c r="E19" s="65">
        <f t="shared" si="0"/>
        <v>4000</v>
      </c>
    </row>
    <row r="20" spans="2:5" ht="15.75" x14ac:dyDescent="0.25">
      <c r="B20" s="45" t="s">
        <v>107</v>
      </c>
      <c r="C20" s="44" t="s">
        <v>96</v>
      </c>
      <c r="D20" s="44">
        <v>3</v>
      </c>
      <c r="E20" s="65">
        <f t="shared" si="0"/>
        <v>5000</v>
      </c>
    </row>
    <row r="21" spans="2:5" ht="15.75" x14ac:dyDescent="0.25">
      <c r="B21" s="45" t="s">
        <v>108</v>
      </c>
      <c r="C21" s="44" t="s">
        <v>96</v>
      </c>
      <c r="D21" s="44">
        <v>4</v>
      </c>
      <c r="E21" s="65">
        <f t="shared" si="0"/>
        <v>5000</v>
      </c>
    </row>
    <row r="22" spans="2:5" ht="15.75" x14ac:dyDescent="0.25">
      <c r="B22" s="45" t="s">
        <v>109</v>
      </c>
      <c r="C22" s="44" t="s">
        <v>97</v>
      </c>
      <c r="D22" s="44">
        <v>5</v>
      </c>
      <c r="E22" s="65">
        <f t="shared" si="0"/>
        <v>4000</v>
      </c>
    </row>
    <row r="23" spans="2:5" ht="15.75" x14ac:dyDescent="0.25">
      <c r="B23" s="45" t="s">
        <v>110</v>
      </c>
      <c r="C23" s="44" t="s">
        <v>97</v>
      </c>
      <c r="D23" s="44">
        <v>6</v>
      </c>
      <c r="E23" s="65">
        <f t="shared" si="0"/>
        <v>4000</v>
      </c>
    </row>
    <row r="24" spans="2:5" ht="15.75" x14ac:dyDescent="0.25">
      <c r="B24" s="45" t="s">
        <v>111</v>
      </c>
      <c r="C24" s="44" t="s">
        <v>97</v>
      </c>
      <c r="D24" s="44">
        <v>6</v>
      </c>
      <c r="E24" s="65">
        <f t="shared" si="0"/>
        <v>4000</v>
      </c>
    </row>
    <row r="25" spans="2:5" ht="15.75" x14ac:dyDescent="0.25">
      <c r="B25" s="45" t="s">
        <v>112</v>
      </c>
      <c r="C25" s="44" t="s">
        <v>96</v>
      </c>
      <c r="D25" s="44">
        <v>5</v>
      </c>
      <c r="E25" s="65">
        <f t="shared" si="0"/>
        <v>5000</v>
      </c>
    </row>
    <row r="26" spans="2:5" ht="15.75" x14ac:dyDescent="0.25">
      <c r="B26" s="45" t="s">
        <v>113</v>
      </c>
      <c r="C26" s="44" t="s">
        <v>96</v>
      </c>
      <c r="D26" s="44">
        <v>4</v>
      </c>
      <c r="E26" s="65">
        <f t="shared" si="0"/>
        <v>5000</v>
      </c>
    </row>
    <row r="27" spans="2:5" ht="15.75" x14ac:dyDescent="0.25">
      <c r="B27" s="45" t="s">
        <v>114</v>
      </c>
      <c r="C27" s="44" t="s">
        <v>96</v>
      </c>
      <c r="D27" s="44">
        <v>3</v>
      </c>
      <c r="E27" s="65">
        <f t="shared" si="0"/>
        <v>5000</v>
      </c>
    </row>
    <row r="28" spans="2:5" ht="15.75" x14ac:dyDescent="0.25">
      <c r="B28" s="45" t="s">
        <v>115</v>
      </c>
      <c r="C28" s="44" t="s">
        <v>97</v>
      </c>
      <c r="D28" s="44">
        <v>2</v>
      </c>
      <c r="E28" s="65">
        <f t="shared" si="0"/>
        <v>4000</v>
      </c>
    </row>
    <row r="29" spans="2:5" ht="15.75" x14ac:dyDescent="0.25">
      <c r="B29" s="45" t="s">
        <v>116</v>
      </c>
      <c r="C29" s="44" t="s">
        <v>97</v>
      </c>
      <c r="D29" s="44">
        <v>1</v>
      </c>
      <c r="E29" s="65">
        <f t="shared" si="0"/>
        <v>4000</v>
      </c>
    </row>
    <row r="30" spans="2:5" ht="15.75" x14ac:dyDescent="0.25">
      <c r="B30" s="45" t="s">
        <v>117</v>
      </c>
      <c r="C30" s="44" t="s">
        <v>96</v>
      </c>
      <c r="D30" s="44">
        <v>2</v>
      </c>
      <c r="E30" s="65">
        <f t="shared" si="0"/>
        <v>5000</v>
      </c>
    </row>
    <row r="31" spans="2:5" ht="15.75" x14ac:dyDescent="0.25">
      <c r="B31" s="45" t="s">
        <v>118</v>
      </c>
      <c r="C31" s="44" t="s">
        <v>97</v>
      </c>
      <c r="D31" s="44">
        <v>5</v>
      </c>
      <c r="E31" s="65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6"/>
      <c r="C3" s="66"/>
    </row>
    <row r="4" spans="1:5" ht="21" customHeight="1" x14ac:dyDescent="0.2">
      <c r="B4" s="66"/>
      <c r="C4" s="66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 xml:space="preserve"> IF(D8="F","Femenino","Masculino")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 t="shared" ref="E9:E13" si="0" xml:space="preserve"> IF(D9="F","Femenino","Masculino")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I10" sqref="I10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7" t="s">
        <v>90</v>
      </c>
      <c r="D5" s="67"/>
      <c r="E5" s="67"/>
      <c r="F5" s="26"/>
      <c r="G5" s="26"/>
    </row>
    <row r="6" spans="2:8" ht="18" x14ac:dyDescent="0.25">
      <c r="B6" s="33" t="s">
        <v>88</v>
      </c>
      <c r="C6" s="67" t="s">
        <v>91</v>
      </c>
      <c r="D6" s="67"/>
      <c r="E6" s="67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49">
        <f>AVERAGE(C9:E9)</f>
        <v>14.666666666666666</v>
      </c>
      <c r="G9" s="31" t="str">
        <f>IF(F9&gt;=10.5,"Aprobado","Reprobado")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49">
        <f t="shared" ref="F10:F14" si="0">AVERAGE(C10:E10)</f>
        <v>9</v>
      </c>
      <c r="G10" s="31" t="str">
        <f>IF(F10&gt;=10.5,"Aprobado","Reprobado")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49">
        <f t="shared" si="0"/>
        <v>7.666666666666667</v>
      </c>
      <c r="G11" s="31" t="str">
        <f t="shared" ref="G11:G14" si="1">IF(F11&gt;=10.5,"Aprobado","Reprobado")</f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49">
        <f t="shared" si="0"/>
        <v>9</v>
      </c>
      <c r="G12" s="31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49">
        <f t="shared" si="0"/>
        <v>9.6666666666666661</v>
      </c>
      <c r="G13" s="31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49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29"/>
  <sheetViews>
    <sheetView topLeftCell="A10" workbookViewId="0">
      <selection activeCell="F19" sqref="F19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0" t="s">
        <v>122</v>
      </c>
    </row>
    <row r="4" spans="2:11" ht="23.25" x14ac:dyDescent="0.35">
      <c r="E4" s="50" t="s">
        <v>123</v>
      </c>
    </row>
    <row r="5" spans="2:11" ht="23.25" x14ac:dyDescent="0.35">
      <c r="E5" s="50" t="s">
        <v>121</v>
      </c>
    </row>
    <row r="10" spans="2:11" ht="23.25" x14ac:dyDescent="0.35">
      <c r="G10" s="54"/>
      <c r="H10" s="54"/>
      <c r="I10" s="54" t="s">
        <v>127</v>
      </c>
      <c r="J10" s="53"/>
      <c r="K10" s="53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7">
        <v>14</v>
      </c>
      <c r="D12" s="55" t="str">
        <f>_xlfn.IFS(AND(C12&gt;=15,C12&lt;=20),"80%",AND(C12&gt;=13,C12&lt;=15),"60%",C12&lt;13,"0%")</f>
        <v>60%</v>
      </c>
    </row>
    <row r="13" spans="2:11" ht="22.15" customHeight="1" x14ac:dyDescent="0.25">
      <c r="B13" s="34" t="s">
        <v>74</v>
      </c>
      <c r="C13" s="57">
        <v>13</v>
      </c>
      <c r="D13" s="55" t="str">
        <f t="shared" ref="D13:D19" si="0">_xlfn.IFS(AND(C13&gt;=15,C13&lt;=20),"80%",AND(C13&gt;=13,C13&lt;=15),"60%",C13&lt;13,"0%")</f>
        <v>60%</v>
      </c>
    </row>
    <row r="14" spans="2:11" ht="21.6" customHeight="1" x14ac:dyDescent="0.25">
      <c r="B14" s="34" t="s">
        <v>75</v>
      </c>
      <c r="C14" s="57">
        <v>15</v>
      </c>
      <c r="D14" s="55" t="str">
        <f t="shared" si="0"/>
        <v>80%</v>
      </c>
    </row>
    <row r="15" spans="2:11" ht="21.6" customHeight="1" x14ac:dyDescent="0.35">
      <c r="B15" s="34" t="s">
        <v>76</v>
      </c>
      <c r="C15" s="57">
        <v>14</v>
      </c>
      <c r="D15" s="55" t="str">
        <f t="shared" si="0"/>
        <v>60%</v>
      </c>
      <c r="H15" s="51" t="s">
        <v>125</v>
      </c>
      <c r="I15" s="52"/>
      <c r="J15" s="53" t="s">
        <v>124</v>
      </c>
    </row>
    <row r="16" spans="2:11" ht="24" customHeight="1" x14ac:dyDescent="0.25">
      <c r="B16" s="34" t="s">
        <v>77</v>
      </c>
      <c r="C16" s="57">
        <v>11</v>
      </c>
      <c r="D16" s="55" t="str">
        <f t="shared" si="0"/>
        <v>0%</v>
      </c>
    </row>
    <row r="17" spans="2:4" ht="21" customHeight="1" x14ac:dyDescent="0.25">
      <c r="B17" s="34" t="s">
        <v>78</v>
      </c>
      <c r="C17" s="57">
        <v>15</v>
      </c>
      <c r="D17" s="55" t="str">
        <f t="shared" si="0"/>
        <v>80%</v>
      </c>
    </row>
    <row r="18" spans="2:4" ht="26.45" customHeight="1" x14ac:dyDescent="0.25">
      <c r="B18" s="34" t="s">
        <v>79</v>
      </c>
      <c r="C18" s="57">
        <v>12.99</v>
      </c>
      <c r="D18" s="55" t="str">
        <f t="shared" si="0"/>
        <v>0%</v>
      </c>
    </row>
    <row r="19" spans="2:4" ht="22.15" customHeight="1" x14ac:dyDescent="0.25">
      <c r="B19" s="34" t="s">
        <v>80</v>
      </c>
      <c r="C19" s="57">
        <v>14.99</v>
      </c>
      <c r="D19" s="55" t="str">
        <f t="shared" si="0"/>
        <v>60%</v>
      </c>
    </row>
    <row r="26" spans="2:4" ht="13.5" thickBot="1" x14ac:dyDescent="0.25"/>
    <row r="27" spans="2:4" ht="21.75" customHeight="1" thickBot="1" x14ac:dyDescent="0.25">
      <c r="B27" s="58" t="s">
        <v>132</v>
      </c>
      <c r="C27" s="59">
        <v>0.8</v>
      </c>
    </row>
    <row r="28" spans="2:4" ht="21.75" customHeight="1" thickBot="1" x14ac:dyDescent="0.25">
      <c r="B28" s="60" t="s">
        <v>133</v>
      </c>
      <c r="C28" s="59">
        <v>0.6</v>
      </c>
    </row>
    <row r="29" spans="2:4" ht="21.75" customHeight="1" thickBot="1" x14ac:dyDescent="0.25">
      <c r="B29" s="58" t="s">
        <v>121</v>
      </c>
      <c r="C29" s="59">
        <v>0</v>
      </c>
    </row>
  </sheetData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26" customWidth="1"/>
  </cols>
  <sheetData>
    <row r="4" spans="1:6" ht="15.75" x14ac:dyDescent="0.25">
      <c r="A4" s="29"/>
      <c r="B4" s="30"/>
      <c r="C4" s="68"/>
      <c r="D4" s="68"/>
      <c r="E4" s="68"/>
      <c r="F4" s="68"/>
    </row>
    <row r="5" spans="1:6" ht="15.75" x14ac:dyDescent="0.25">
      <c r="A5" s="29"/>
      <c r="B5" s="30"/>
      <c r="C5" s="68"/>
      <c r="D5" s="68"/>
      <c r="E5" s="68"/>
      <c r="F5" s="68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5">
        <v>2000</v>
      </c>
      <c r="F10" s="62">
        <f>IF(AND(MONTH(C10)=12, D10="A"), E10*20%, E10*10%)</f>
        <v>200</v>
      </c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5">
        <v>1500</v>
      </c>
      <c r="F11" s="62">
        <f t="shared" ref="F11:F18" si="0">IF(AND(MONTH(C11)=12, D11="A"), E11*20%, E11*10%)</f>
        <v>300</v>
      </c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5">
        <v>2500</v>
      </c>
      <c r="F12" s="62">
        <f t="shared" si="0"/>
        <v>250</v>
      </c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5">
        <v>1500</v>
      </c>
      <c r="F13" s="62">
        <f t="shared" si="0"/>
        <v>150</v>
      </c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5">
        <v>1000</v>
      </c>
      <c r="F14" s="62">
        <f t="shared" si="0"/>
        <v>100</v>
      </c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5">
        <v>1400</v>
      </c>
      <c r="F15" s="62">
        <f t="shared" si="0"/>
        <v>140</v>
      </c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5">
        <v>1500</v>
      </c>
      <c r="F16" s="62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62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62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workbookViewId="0">
      <selection activeCell="F9" sqref="F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7" ht="15.75" x14ac:dyDescent="0.25">
      <c r="B4" s="30"/>
      <c r="C4" s="69"/>
      <c r="D4" s="69"/>
      <c r="E4" s="69"/>
      <c r="F4" s="69"/>
      <c r="G4" s="29"/>
    </row>
    <row r="5" spans="2:7" ht="33" customHeight="1" x14ac:dyDescent="0.25">
      <c r="B5" s="30"/>
      <c r="C5" s="69"/>
      <c r="D5" s="69"/>
      <c r="E5" s="69"/>
      <c r="F5" s="69"/>
      <c r="G5" s="29"/>
    </row>
    <row r="6" spans="2:7" ht="33" customHeight="1" x14ac:dyDescent="0.25">
      <c r="B6" s="30"/>
      <c r="C6" s="36"/>
      <c r="D6" s="36"/>
      <c r="E6" s="36"/>
      <c r="F6" s="36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23">
        <v>40261</v>
      </c>
      <c r="D9" s="12" t="s">
        <v>9</v>
      </c>
      <c r="E9" s="63">
        <v>2000</v>
      </c>
      <c r="F9" s="64">
        <f>IF(AND(YEAR(C9)&lt;=2000,D9="A"),E9*15%,E9*5%)</f>
        <v>100</v>
      </c>
    </row>
    <row r="10" spans="2:7" ht="18" x14ac:dyDescent="0.25">
      <c r="B10" s="10" t="s">
        <v>51</v>
      </c>
      <c r="C10" s="23">
        <v>35057</v>
      </c>
      <c r="D10" s="12" t="s">
        <v>10</v>
      </c>
      <c r="E10" s="63">
        <v>1500</v>
      </c>
      <c r="F10" s="64">
        <f t="shared" ref="F10:F17" si="0">IF(AND(YEAR(C10)&lt;=2000,D10="A"),E10*15%,E10*5%)</f>
        <v>75</v>
      </c>
    </row>
    <row r="11" spans="2:7" ht="18" x14ac:dyDescent="0.25">
      <c r="B11" s="10" t="s">
        <v>52</v>
      </c>
      <c r="C11" s="23">
        <v>38643</v>
      </c>
      <c r="D11" s="12" t="s">
        <v>9</v>
      </c>
      <c r="E11" s="63">
        <v>2500</v>
      </c>
      <c r="F11" s="64">
        <f t="shared" si="0"/>
        <v>125</v>
      </c>
    </row>
    <row r="12" spans="2:7" ht="18" x14ac:dyDescent="0.25">
      <c r="B12" s="10" t="s">
        <v>53</v>
      </c>
      <c r="C12" s="23">
        <v>36351</v>
      </c>
      <c r="D12" s="12" t="s">
        <v>9</v>
      </c>
      <c r="E12" s="63">
        <v>1500</v>
      </c>
      <c r="F12" s="64">
        <f t="shared" si="0"/>
        <v>225</v>
      </c>
    </row>
    <row r="13" spans="2:7" ht="18" x14ac:dyDescent="0.25">
      <c r="B13" s="10" t="s">
        <v>54</v>
      </c>
      <c r="C13" s="23">
        <v>36932</v>
      </c>
      <c r="D13" s="12" t="s">
        <v>9</v>
      </c>
      <c r="E13" s="63">
        <v>1000</v>
      </c>
      <c r="F13" s="64">
        <f t="shared" si="0"/>
        <v>50</v>
      </c>
    </row>
    <row r="14" spans="2:7" ht="18" x14ac:dyDescent="0.25">
      <c r="B14" s="10" t="s">
        <v>55</v>
      </c>
      <c r="C14" s="23">
        <v>30072</v>
      </c>
      <c r="D14" s="12" t="s">
        <v>6</v>
      </c>
      <c r="E14" s="63">
        <v>1400</v>
      </c>
      <c r="F14" s="64">
        <f t="shared" si="0"/>
        <v>70</v>
      </c>
    </row>
    <row r="15" spans="2:7" ht="18" x14ac:dyDescent="0.25">
      <c r="B15" s="10" t="s">
        <v>56</v>
      </c>
      <c r="C15" s="23">
        <v>31892</v>
      </c>
      <c r="D15" s="12" t="s">
        <v>9</v>
      </c>
      <c r="E15" s="63">
        <v>1500</v>
      </c>
      <c r="F15" s="64">
        <f t="shared" si="0"/>
        <v>225</v>
      </c>
    </row>
    <row r="16" spans="2:7" ht="18" x14ac:dyDescent="0.25">
      <c r="B16" s="10" t="s">
        <v>57</v>
      </c>
      <c r="C16" s="23">
        <v>23962</v>
      </c>
      <c r="D16" s="12" t="s">
        <v>4</v>
      </c>
      <c r="E16" s="63">
        <v>2000</v>
      </c>
      <c r="F16" s="64">
        <f t="shared" si="0"/>
        <v>100</v>
      </c>
      <c r="G16" s="29"/>
    </row>
    <row r="17" spans="2:7" ht="18" x14ac:dyDescent="0.25">
      <c r="B17" s="10" t="s">
        <v>58</v>
      </c>
      <c r="C17" s="23">
        <v>24379</v>
      </c>
      <c r="D17" s="12" t="s">
        <v>10</v>
      </c>
      <c r="E17" s="63">
        <v>1200</v>
      </c>
      <c r="F17" s="64">
        <f t="shared" si="0"/>
        <v>60</v>
      </c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E14" sqref="E14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70" t="s">
        <v>27</v>
      </c>
      <c r="D2" s="70"/>
      <c r="E2" s="70"/>
      <c r="F2" s="70"/>
      <c r="G2" s="70"/>
      <c r="H2" s="70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7" t="s">
        <v>29</v>
      </c>
      <c r="D12" s="11" t="s">
        <v>6</v>
      </c>
      <c r="E12" s="41" t="str">
        <f>IF(D12="S", "SOLTERO", IF(D12="C", "CASADO", IF(D12="V", "VIUDO", IF(D12="D", "DIVORCIADO", ""))))</f>
        <v>DIVORCIADO</v>
      </c>
    </row>
    <row r="13" spans="3:8" ht="21" x14ac:dyDescent="0.35">
      <c r="C13" s="37" t="s">
        <v>30</v>
      </c>
      <c r="D13" s="11" t="s">
        <v>5</v>
      </c>
      <c r="E13" s="41" t="str">
        <f t="shared" ref="E13:E18" si="0">IF(D13="S", "SOLTERO", IF(D13="C", "CASADO", IF(D13="V", "VIUDO", IF(D13="D", "DIVORCIADO", ""))))</f>
        <v>SOLTERO</v>
      </c>
    </row>
    <row r="14" spans="3:8" ht="21" x14ac:dyDescent="0.35">
      <c r="C14" s="37" t="s">
        <v>31</v>
      </c>
      <c r="D14" s="11" t="s">
        <v>4</v>
      </c>
      <c r="E14" s="41" t="str">
        <f t="shared" si="0"/>
        <v>CASADO</v>
      </c>
    </row>
    <row r="15" spans="3:8" ht="21" x14ac:dyDescent="0.35">
      <c r="C15" s="37" t="s">
        <v>32</v>
      </c>
      <c r="D15" s="11" t="s">
        <v>7</v>
      </c>
      <c r="E15" s="41" t="str">
        <f t="shared" si="0"/>
        <v>VIUDO</v>
      </c>
    </row>
    <row r="16" spans="3:8" ht="21" x14ac:dyDescent="0.35">
      <c r="C16" s="37" t="s">
        <v>33</v>
      </c>
      <c r="D16" s="11" t="s">
        <v>4</v>
      </c>
      <c r="E16" s="41" t="str">
        <f t="shared" si="0"/>
        <v>CASADO</v>
      </c>
    </row>
    <row r="17" spans="3:5" ht="21" x14ac:dyDescent="0.35">
      <c r="C17" s="37" t="s">
        <v>34</v>
      </c>
      <c r="D17" s="11" t="s">
        <v>5</v>
      </c>
      <c r="E17" s="41" t="str">
        <f t="shared" si="0"/>
        <v>SOLTERO</v>
      </c>
    </row>
    <row r="18" spans="3:5" ht="21" x14ac:dyDescent="0.35">
      <c r="C18" s="37" t="s">
        <v>35</v>
      </c>
      <c r="D18" s="11" t="s">
        <v>7</v>
      </c>
      <c r="E18" s="41" t="str">
        <f t="shared" si="0"/>
        <v>VIUDO</v>
      </c>
    </row>
    <row r="19" spans="3:5" ht="21" x14ac:dyDescent="0.35">
      <c r="D19" s="3"/>
      <c r="E19" s="41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workbookViewId="0">
      <selection activeCell="F13" sqref="F13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70" t="s">
        <v>48</v>
      </c>
      <c r="C2" s="70"/>
      <c r="D2" s="70"/>
      <c r="E2" s="70"/>
      <c r="F2" s="70"/>
      <c r="G2" s="70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2">
        <f>IF(E11="A",D$5,IF(E11="B",D$6,IF(E11="C",D$7,IF(E11="D",D$8,""))))</f>
        <v>1500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2">
        <f>IF(E12="A",D$5,IF(E12="B",D$6,IF(E12="C",D$7,IF(E12="D",D$8,""))))</f>
        <v>2000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2">
        <f>IF(E13="A",D$5,IF(E13="B",D$6,IF(E13="C",D$7,IF(E13="D",D$8,""))))</f>
        <v>1500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2">
        <f>IF(E14="A",D$5,IF(E14="B",D$6,IF(E14="C",D$7,IF(E14="D",D$8,""))))</f>
        <v>2500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2">
        <f t="shared" ref="F15:F22" si="0">IF(E15="A",D$5,IF(E15="B",D$6,IF(E15="C",D$7,IF(E15="D",D$8,""))))</f>
        <v>2000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2">
        <f t="shared" si="0"/>
        <v>1000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2">
        <f t="shared" si="0"/>
        <v>2500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2">
        <f t="shared" si="0"/>
        <v>1500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2">
        <f t="shared" si="0"/>
        <v>2000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2">
        <f t="shared" si="0"/>
        <v>2500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2">
        <f t="shared" si="0"/>
        <v>2500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2">
        <f t="shared" si="0"/>
        <v>2000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workbookViewId="0">
      <selection activeCell="K19" sqref="K19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56" t="s">
        <v>128</v>
      </c>
    </row>
    <row r="7" spans="1:8" ht="20.25" x14ac:dyDescent="0.3">
      <c r="B7" s="15" t="s">
        <v>62</v>
      </c>
      <c r="C7" s="26"/>
      <c r="D7" s="21">
        <v>100</v>
      </c>
      <c r="F7" s="56" t="s">
        <v>129</v>
      </c>
    </row>
    <row r="8" spans="1:8" ht="20.25" x14ac:dyDescent="0.3">
      <c r="B8" s="15" t="s">
        <v>63</v>
      </c>
      <c r="C8" s="26"/>
      <c r="D8" s="21">
        <v>80</v>
      </c>
      <c r="F8" s="56" t="s">
        <v>130</v>
      </c>
    </row>
    <row r="9" spans="1:8" ht="20.25" x14ac:dyDescent="0.3">
      <c r="B9" s="15" t="s">
        <v>64</v>
      </c>
      <c r="C9" s="27"/>
      <c r="D9" s="21">
        <v>50</v>
      </c>
      <c r="F9" s="56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61">
        <f>IF(YEAR(C13)&lt;1980, D$6, IF(AND(YEAR(C13)&gt;=1980, YEAR(C13)&lt;1990), D$7, IF(AND(YEAR(C13)&gt;=1990, YEAR(C13)&lt;2001), D$8, IF(YEAR(C13)&gt;=2000, D$9, ""))))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61">
        <f t="shared" ref="F14:F21" si="0">IF(YEAR(C14)&lt;1980, D$6, IF(AND(YEAR(C14)&gt;=1980, YEAR(C14)&lt;1990), D$7, IF(AND(YEAR(C14)&gt;=1990, YEAR(C14)&lt;2001), D$8, IF(YEAR(C14)&gt;=2000, D$9, ""))))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61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61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61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61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61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61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61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nicolas muñoz</cp:lastModifiedBy>
  <dcterms:created xsi:type="dcterms:W3CDTF">1996-01-12T11:40:47Z</dcterms:created>
  <dcterms:modified xsi:type="dcterms:W3CDTF">2024-12-06T01:36:47Z</dcterms:modified>
</cp:coreProperties>
</file>