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5\FlowPoint\"/>
    </mc:Choice>
  </mc:AlternateContent>
  <xr:revisionPtr revIDLastSave="0" documentId="13_ncr:1_{B6F0C97D-D102-4F0C-A3A6-55CB84147592}" xr6:coauthVersionLast="47" xr6:coauthVersionMax="47" xr10:uidLastSave="{00000000-0000-0000-0000-000000000000}"/>
  <bookViews>
    <workbookView xWindow="-108" yWindow="-108" windowWidth="23256" windowHeight="12456" xr2:uid="{A3D12139-B031-454A-A700-79DFBBF4E255}"/>
  </bookViews>
  <sheets>
    <sheet name="A vs. Q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20" i="1"/>
  <c r="D20" i="1"/>
  <c r="C21" i="1"/>
  <c r="D21" i="1"/>
  <c r="C22" i="1"/>
  <c r="D22" i="1"/>
  <c r="C23" i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<sst xmlns="http://schemas.openxmlformats.org/spreadsheetml/2006/main" count="13" uniqueCount="13">
  <si>
    <t>LTWBBudykoComposite</t>
  </si>
  <si>
    <t>LTWBBudykoNina</t>
  </si>
  <si>
    <t>A, km²</t>
  </si>
  <si>
    <t>LTWBBudykoNino</t>
  </si>
  <si>
    <t>LTWBDekopComposite</t>
  </si>
  <si>
    <t>LTWBDekopoNina</t>
  </si>
  <si>
    <t>LTWBDekopNino</t>
  </si>
  <si>
    <t>LTWBBudykoNeutral</t>
  </si>
  <si>
    <t>LTWBDekopNeutral</t>
  </si>
  <si>
    <t>LTWBTurcComposite</t>
  </si>
  <si>
    <t>LTWBTurcNina</t>
  </si>
  <si>
    <t>LTWBTurcNino</t>
  </si>
  <si>
    <t>LTWBTurcNeutral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</si>
</sst>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textRotation="45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Compuesto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1423611111111"/>
          <c:y val="0.18764351851851852"/>
          <c:w val="0.7836673611111111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Qm'!$C$2</c:f>
              <c:strCache>
                <c:ptCount val="1"/>
                <c:pt idx="0">
                  <c:v>LTWBBudykoComposite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Qm'!$C$3:$C$23</c:f>
              <c:numCache>
                <c:formatCode>General</c:formatCode>
                <c:ptCount val="21"/>
                <c:pt idx="0">
                  <c:v>0.38263000000000003</c:v>
                </c:pt>
                <c:pt idx="1">
                  <c:v>8.33263</c:v>
                </c:pt>
                <c:pt idx="2">
                  <c:v>16.282630000000001</c:v>
                </c:pt>
                <c:pt idx="3">
                  <c:v>24.23263</c:v>
                </c:pt>
                <c:pt idx="4">
                  <c:v>32.182630000000003</c:v>
                </c:pt>
                <c:pt idx="5">
                  <c:v>40.132629999999999</c:v>
                </c:pt>
                <c:pt idx="6">
                  <c:v>48.082630000000002</c:v>
                </c:pt>
                <c:pt idx="7">
                  <c:v>56.032630000000005</c:v>
                </c:pt>
                <c:pt idx="8">
                  <c:v>63.98263</c:v>
                </c:pt>
                <c:pt idx="9">
                  <c:v>71.932630000000003</c:v>
                </c:pt>
                <c:pt idx="10">
                  <c:v>79.882630000000006</c:v>
                </c:pt>
                <c:pt idx="11">
                  <c:v>87.832630000000009</c:v>
                </c:pt>
                <c:pt idx="12">
                  <c:v>95.782630000000012</c:v>
                </c:pt>
                <c:pt idx="13">
                  <c:v>103.73263000000001</c:v>
                </c:pt>
                <c:pt idx="14">
                  <c:v>111.68263000000002</c:v>
                </c:pt>
                <c:pt idx="15">
                  <c:v>119.63263000000001</c:v>
                </c:pt>
                <c:pt idx="16">
                  <c:v>127.58263000000001</c:v>
                </c:pt>
                <c:pt idx="17">
                  <c:v>135.53263000000001</c:v>
                </c:pt>
                <c:pt idx="18">
                  <c:v>143.48263</c:v>
                </c:pt>
                <c:pt idx="19">
                  <c:v>151.43263000000002</c:v>
                </c:pt>
                <c:pt idx="20">
                  <c:v>159.38263000000001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5-4FAA-90C8-C7BD6049979E}"/>
            </c:ext>
          </c:extLst>
        </c:ser>
        <c:ser>
          <c:idx val="1"/>
          <c:order val="1"/>
          <c:tx>
            <c:strRef>
              <c:f>'A vs. Qm'!$G$2</c:f>
              <c:strCache>
                <c:ptCount val="1"/>
                <c:pt idx="0">
                  <c:v>LTWBDekopComposite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Qm'!$G$3:$G$23</c:f>
              <c:numCache>
                <c:formatCode>General</c:formatCode>
                <c:ptCount val="21"/>
                <c:pt idx="0">
                  <c:v>0.36493999999999999</c:v>
                </c:pt>
                <c:pt idx="1">
                  <c:v>6.8249399999999998</c:v>
                </c:pt>
                <c:pt idx="2">
                  <c:v>13.284940000000001</c:v>
                </c:pt>
                <c:pt idx="3">
                  <c:v>19.74494</c:v>
                </c:pt>
                <c:pt idx="4">
                  <c:v>26.204940000000001</c:v>
                </c:pt>
                <c:pt idx="5">
                  <c:v>32.664939999999994</c:v>
                </c:pt>
                <c:pt idx="6">
                  <c:v>39.124939999999995</c:v>
                </c:pt>
                <c:pt idx="7">
                  <c:v>45.584939999999996</c:v>
                </c:pt>
                <c:pt idx="8">
                  <c:v>52.044939999999997</c:v>
                </c:pt>
                <c:pt idx="9">
                  <c:v>58.504939999999991</c:v>
                </c:pt>
                <c:pt idx="10">
                  <c:v>64.964939999999999</c:v>
                </c:pt>
                <c:pt idx="11">
                  <c:v>71.424940000000007</c:v>
                </c:pt>
                <c:pt idx="12">
                  <c:v>77.88494</c:v>
                </c:pt>
                <c:pt idx="13">
                  <c:v>84.344939999999994</c:v>
                </c:pt>
                <c:pt idx="14">
                  <c:v>90.804940000000002</c:v>
                </c:pt>
                <c:pt idx="15">
                  <c:v>97.264939999999996</c:v>
                </c:pt>
                <c:pt idx="16">
                  <c:v>103.72494</c:v>
                </c:pt>
                <c:pt idx="17">
                  <c:v>110.18494</c:v>
                </c:pt>
                <c:pt idx="18">
                  <c:v>116.64493999999999</c:v>
                </c:pt>
                <c:pt idx="19">
                  <c:v>123.10494</c:v>
                </c:pt>
                <c:pt idx="20">
                  <c:v>129.56493999999998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5-4FAA-90C8-C7BD6049979E}"/>
            </c:ext>
          </c:extLst>
        </c:ser>
        <c:ser>
          <c:idx val="2"/>
          <c:order val="2"/>
          <c:tx>
            <c:strRef>
              <c:f>'A vs. Qm'!$K$2</c:f>
              <c:strCache>
                <c:ptCount val="1"/>
                <c:pt idx="0">
                  <c:v>LTWBTurcComposite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Qm'!$K$3:$K$23</c:f>
              <c:numCache>
                <c:formatCode>General</c:formatCode>
                <c:ptCount val="21"/>
                <c:pt idx="0">
                  <c:v>0.37412000000000001</c:v>
                </c:pt>
                <c:pt idx="1">
                  <c:v>6.3191199999999998</c:v>
                </c:pt>
                <c:pt idx="2">
                  <c:v>12.264119999999998</c:v>
                </c:pt>
                <c:pt idx="3">
                  <c:v>18.209120000000002</c:v>
                </c:pt>
                <c:pt idx="4">
                  <c:v>24.154119999999999</c:v>
                </c:pt>
                <c:pt idx="5">
                  <c:v>30.099119999999999</c:v>
                </c:pt>
                <c:pt idx="6">
                  <c:v>36.044119999999999</c:v>
                </c:pt>
                <c:pt idx="7">
                  <c:v>41.989119999999993</c:v>
                </c:pt>
                <c:pt idx="8">
                  <c:v>47.934119999999993</c:v>
                </c:pt>
                <c:pt idx="9">
                  <c:v>53.879119999999993</c:v>
                </c:pt>
                <c:pt idx="10">
                  <c:v>59.824119999999994</c:v>
                </c:pt>
                <c:pt idx="11">
                  <c:v>65.769120000000001</c:v>
                </c:pt>
                <c:pt idx="12">
                  <c:v>71.714120000000008</c:v>
                </c:pt>
                <c:pt idx="13">
                  <c:v>77.659120000000001</c:v>
                </c:pt>
                <c:pt idx="14">
                  <c:v>83.604119999999995</c:v>
                </c:pt>
                <c:pt idx="15">
                  <c:v>89.549120000000002</c:v>
                </c:pt>
                <c:pt idx="16">
                  <c:v>95.494119999999995</c:v>
                </c:pt>
                <c:pt idx="17">
                  <c:v>101.43912</c:v>
                </c:pt>
                <c:pt idx="18">
                  <c:v>107.38412</c:v>
                </c:pt>
                <c:pt idx="19">
                  <c:v>113.32912</c:v>
                </c:pt>
                <c:pt idx="20">
                  <c:v>119.27412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5-4FAA-90C8-C7BD6049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96626984126981E-2"/>
          <c:y val="0.86049351851851852"/>
          <c:w val="0.96732685185185185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La Niña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1423611111111"/>
          <c:y val="0.18764351851851852"/>
          <c:w val="0.7836673611111111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Qm'!$D$2</c:f>
              <c:strCache>
                <c:ptCount val="1"/>
                <c:pt idx="0">
                  <c:v>LTWBBudykoNina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Qm'!$D$3:$D$23</c:f>
              <c:numCache>
                <c:formatCode>General</c:formatCode>
                <c:ptCount val="21"/>
                <c:pt idx="0">
                  <c:v>0.44716</c:v>
                </c:pt>
                <c:pt idx="1">
                  <c:v>10.667160000000001</c:v>
                </c:pt>
                <c:pt idx="2">
                  <c:v>20.887160000000002</c:v>
                </c:pt>
                <c:pt idx="3">
                  <c:v>31.10716</c:v>
                </c:pt>
                <c:pt idx="4">
                  <c:v>41.327159999999999</c:v>
                </c:pt>
                <c:pt idx="5">
                  <c:v>51.547159999999998</c:v>
                </c:pt>
                <c:pt idx="6">
                  <c:v>61.767159999999997</c:v>
                </c:pt>
                <c:pt idx="7">
                  <c:v>71.987160000000003</c:v>
                </c:pt>
                <c:pt idx="8">
                  <c:v>82.207160000000002</c:v>
                </c:pt>
                <c:pt idx="9">
                  <c:v>92.427160000000001</c:v>
                </c:pt>
                <c:pt idx="10">
                  <c:v>102.64716</c:v>
                </c:pt>
                <c:pt idx="11">
                  <c:v>112.86716</c:v>
                </c:pt>
                <c:pt idx="12">
                  <c:v>123.08716</c:v>
                </c:pt>
                <c:pt idx="13">
                  <c:v>133.30715999999998</c:v>
                </c:pt>
                <c:pt idx="14">
                  <c:v>143.52716000000001</c:v>
                </c:pt>
                <c:pt idx="15">
                  <c:v>153.74716000000001</c:v>
                </c:pt>
                <c:pt idx="16">
                  <c:v>163.96716000000001</c:v>
                </c:pt>
                <c:pt idx="17">
                  <c:v>174.18716000000001</c:v>
                </c:pt>
                <c:pt idx="18">
                  <c:v>184.40716</c:v>
                </c:pt>
                <c:pt idx="19">
                  <c:v>194.62716</c:v>
                </c:pt>
                <c:pt idx="20">
                  <c:v>204.84716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B-4BC7-9F6E-A89599EF7A8E}"/>
            </c:ext>
          </c:extLst>
        </c:ser>
        <c:ser>
          <c:idx val="1"/>
          <c:order val="1"/>
          <c:tx>
            <c:strRef>
              <c:f>'A vs. Qm'!$H$2</c:f>
              <c:strCache>
                <c:ptCount val="1"/>
                <c:pt idx="0">
                  <c:v>LTWBDekopoNina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Qm'!$H$3:$H$23</c:f>
              <c:numCache>
                <c:formatCode>General</c:formatCode>
                <c:ptCount val="21"/>
                <c:pt idx="0">
                  <c:v>0.43502000000000002</c:v>
                </c:pt>
                <c:pt idx="1">
                  <c:v>8.9500200000000003</c:v>
                </c:pt>
                <c:pt idx="2">
                  <c:v>17.465020000000003</c:v>
                </c:pt>
                <c:pt idx="3">
                  <c:v>25.980020000000003</c:v>
                </c:pt>
                <c:pt idx="4">
                  <c:v>34.495020000000004</c:v>
                </c:pt>
                <c:pt idx="5">
                  <c:v>43.010020000000004</c:v>
                </c:pt>
                <c:pt idx="6">
                  <c:v>51.525020000000005</c:v>
                </c:pt>
                <c:pt idx="7">
                  <c:v>60.040019999999998</c:v>
                </c:pt>
                <c:pt idx="8">
                  <c:v>68.555019999999999</c:v>
                </c:pt>
                <c:pt idx="9">
                  <c:v>77.07002</c:v>
                </c:pt>
                <c:pt idx="10">
                  <c:v>85.58502</c:v>
                </c:pt>
                <c:pt idx="11">
                  <c:v>94.100020000000001</c:v>
                </c:pt>
                <c:pt idx="12">
                  <c:v>102.61502</c:v>
                </c:pt>
                <c:pt idx="13">
                  <c:v>111.13001999999999</c:v>
                </c:pt>
                <c:pt idx="14">
                  <c:v>119.64501999999999</c:v>
                </c:pt>
                <c:pt idx="15">
                  <c:v>128.16002</c:v>
                </c:pt>
                <c:pt idx="16">
                  <c:v>136.67502000000002</c:v>
                </c:pt>
                <c:pt idx="17">
                  <c:v>145.19002</c:v>
                </c:pt>
                <c:pt idx="18">
                  <c:v>153.70502000000002</c:v>
                </c:pt>
                <c:pt idx="19">
                  <c:v>162.22002000000001</c:v>
                </c:pt>
                <c:pt idx="20">
                  <c:v>170.73502000000002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B-4BC7-9F6E-A89599EF7A8E}"/>
            </c:ext>
          </c:extLst>
        </c:ser>
        <c:ser>
          <c:idx val="2"/>
          <c:order val="2"/>
          <c:tx>
            <c:strRef>
              <c:f>'A vs. Qm'!$L$2</c:f>
              <c:strCache>
                <c:ptCount val="1"/>
                <c:pt idx="0">
                  <c:v>LTWBTurcNina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Qm'!$L$3:$L$23</c:f>
              <c:numCache>
                <c:formatCode>General</c:formatCode>
                <c:ptCount val="21"/>
                <c:pt idx="0">
                  <c:v>0.4466</c:v>
                </c:pt>
                <c:pt idx="1">
                  <c:v>8.4916</c:v>
                </c:pt>
                <c:pt idx="2">
                  <c:v>16.5366</c:v>
                </c:pt>
                <c:pt idx="3">
                  <c:v>24.581600000000002</c:v>
                </c:pt>
                <c:pt idx="4">
                  <c:v>32.626599999999996</c:v>
                </c:pt>
                <c:pt idx="5">
                  <c:v>40.671599999999998</c:v>
                </c:pt>
                <c:pt idx="6">
                  <c:v>48.7166</c:v>
                </c:pt>
                <c:pt idx="7">
                  <c:v>56.761599999999994</c:v>
                </c:pt>
                <c:pt idx="8">
                  <c:v>64.806600000000003</c:v>
                </c:pt>
                <c:pt idx="9">
                  <c:v>72.851600000000005</c:v>
                </c:pt>
                <c:pt idx="10">
                  <c:v>80.896600000000007</c:v>
                </c:pt>
                <c:pt idx="11">
                  <c:v>88.941600000000008</c:v>
                </c:pt>
                <c:pt idx="12">
                  <c:v>96.98660000000001</c:v>
                </c:pt>
                <c:pt idx="13">
                  <c:v>105.03160000000001</c:v>
                </c:pt>
                <c:pt idx="14">
                  <c:v>113.0766</c:v>
                </c:pt>
                <c:pt idx="15">
                  <c:v>121.1216</c:v>
                </c:pt>
                <c:pt idx="16">
                  <c:v>129.16659999999999</c:v>
                </c:pt>
                <c:pt idx="17">
                  <c:v>137.2116</c:v>
                </c:pt>
                <c:pt idx="18">
                  <c:v>145.25659999999999</c:v>
                </c:pt>
                <c:pt idx="19">
                  <c:v>153.30159999999998</c:v>
                </c:pt>
                <c:pt idx="20">
                  <c:v>161.3466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B-4BC7-9F6E-A89599EF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811419753086437E-2"/>
          <c:y val="0.86049351851851852"/>
          <c:w val="0.75957993827160497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El Niño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1423611111111"/>
          <c:y val="0.18764351851851852"/>
          <c:w val="0.7836673611111111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Qm'!$E$2</c:f>
              <c:strCache>
                <c:ptCount val="1"/>
                <c:pt idx="0">
                  <c:v>LTWBBudykoNino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Qm'!$E$3:$E$23</c:f>
              <c:numCache>
                <c:formatCode>General</c:formatCode>
                <c:ptCount val="21"/>
                <c:pt idx="0">
                  <c:v>0.29554999999999998</c:v>
                </c:pt>
                <c:pt idx="1">
                  <c:v>5.7505500000000005</c:v>
                </c:pt>
                <c:pt idx="2">
                  <c:v>11.205550000000001</c:v>
                </c:pt>
                <c:pt idx="3">
                  <c:v>16.660549999999997</c:v>
                </c:pt>
                <c:pt idx="4">
                  <c:v>22.115549999999999</c:v>
                </c:pt>
                <c:pt idx="5">
                  <c:v>27.570549999999997</c:v>
                </c:pt>
                <c:pt idx="6">
                  <c:v>33.025549999999996</c:v>
                </c:pt>
                <c:pt idx="7">
                  <c:v>38.480549999999994</c:v>
                </c:pt>
                <c:pt idx="8">
                  <c:v>43.935549999999999</c:v>
                </c:pt>
                <c:pt idx="9">
                  <c:v>49.390549999999998</c:v>
                </c:pt>
                <c:pt idx="10">
                  <c:v>54.845549999999996</c:v>
                </c:pt>
                <c:pt idx="11">
                  <c:v>60.300549999999994</c:v>
                </c:pt>
                <c:pt idx="12">
                  <c:v>65.755549999999999</c:v>
                </c:pt>
                <c:pt idx="13">
                  <c:v>71.210549999999998</c:v>
                </c:pt>
                <c:pt idx="14">
                  <c:v>76.665549999999996</c:v>
                </c:pt>
                <c:pt idx="15">
                  <c:v>82.120550000000009</c:v>
                </c:pt>
                <c:pt idx="16">
                  <c:v>87.575550000000007</c:v>
                </c:pt>
                <c:pt idx="17">
                  <c:v>93.030550000000005</c:v>
                </c:pt>
                <c:pt idx="18">
                  <c:v>98.485550000000003</c:v>
                </c:pt>
                <c:pt idx="19">
                  <c:v>103.94055</c:v>
                </c:pt>
                <c:pt idx="20">
                  <c:v>109.39555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9-42A0-9B3D-44E2B57D36D7}"/>
            </c:ext>
          </c:extLst>
        </c:ser>
        <c:ser>
          <c:idx val="1"/>
          <c:order val="1"/>
          <c:tx>
            <c:strRef>
              <c:f>'A vs. Qm'!$I$2</c:f>
              <c:strCache>
                <c:ptCount val="1"/>
                <c:pt idx="0">
                  <c:v>LTWBDekopNino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Qm'!$I$3:$I$23</c:f>
              <c:numCache>
                <c:formatCode>General</c:formatCode>
                <c:ptCount val="21"/>
                <c:pt idx="0">
                  <c:v>0.27466000000000002</c:v>
                </c:pt>
                <c:pt idx="1">
                  <c:v>4.5546600000000002</c:v>
                </c:pt>
                <c:pt idx="2">
                  <c:v>8.8346600000000013</c:v>
                </c:pt>
                <c:pt idx="3">
                  <c:v>13.114660000000001</c:v>
                </c:pt>
                <c:pt idx="4">
                  <c:v>17.394660000000002</c:v>
                </c:pt>
                <c:pt idx="5">
                  <c:v>21.674659999999999</c:v>
                </c:pt>
                <c:pt idx="6">
                  <c:v>25.954660000000001</c:v>
                </c:pt>
                <c:pt idx="7">
                  <c:v>30.234660000000002</c:v>
                </c:pt>
                <c:pt idx="8">
                  <c:v>34.514659999999999</c:v>
                </c:pt>
                <c:pt idx="9">
                  <c:v>38.794659999999993</c:v>
                </c:pt>
                <c:pt idx="10">
                  <c:v>43.074659999999994</c:v>
                </c:pt>
                <c:pt idx="11">
                  <c:v>47.354659999999996</c:v>
                </c:pt>
                <c:pt idx="12">
                  <c:v>51.634659999999997</c:v>
                </c:pt>
                <c:pt idx="13">
                  <c:v>55.914659999999998</c:v>
                </c:pt>
                <c:pt idx="14">
                  <c:v>60.194659999999999</c:v>
                </c:pt>
                <c:pt idx="15">
                  <c:v>64.47466</c:v>
                </c:pt>
                <c:pt idx="16">
                  <c:v>68.754660000000001</c:v>
                </c:pt>
                <c:pt idx="17">
                  <c:v>73.034660000000002</c:v>
                </c:pt>
                <c:pt idx="18">
                  <c:v>77.314659999999989</c:v>
                </c:pt>
                <c:pt idx="19">
                  <c:v>81.59465999999999</c:v>
                </c:pt>
                <c:pt idx="20">
                  <c:v>85.874659999999992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9-42A0-9B3D-44E2B57D36D7}"/>
            </c:ext>
          </c:extLst>
        </c:ser>
        <c:ser>
          <c:idx val="2"/>
          <c:order val="2"/>
          <c:tx>
            <c:strRef>
              <c:f>'A vs. Qm'!$M$2</c:f>
              <c:strCache>
                <c:ptCount val="1"/>
                <c:pt idx="0">
                  <c:v>LTWBTurcNino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Qm'!$M$3:$M$23</c:f>
              <c:numCache>
                <c:formatCode>General</c:formatCode>
                <c:ptCount val="21"/>
                <c:pt idx="0">
                  <c:v>0.28372000000000003</c:v>
                </c:pt>
                <c:pt idx="1">
                  <c:v>4.0837199999999996</c:v>
                </c:pt>
                <c:pt idx="2">
                  <c:v>7.8837199999999994</c:v>
                </c:pt>
                <c:pt idx="3">
                  <c:v>11.683720000000001</c:v>
                </c:pt>
                <c:pt idx="4">
                  <c:v>15.48372</c:v>
                </c:pt>
                <c:pt idx="5">
                  <c:v>19.283719999999999</c:v>
                </c:pt>
                <c:pt idx="6">
                  <c:v>23.08372</c:v>
                </c:pt>
                <c:pt idx="7">
                  <c:v>26.88372</c:v>
                </c:pt>
                <c:pt idx="8">
                  <c:v>30.683719999999997</c:v>
                </c:pt>
                <c:pt idx="9">
                  <c:v>34.483720000000005</c:v>
                </c:pt>
                <c:pt idx="10">
                  <c:v>38.283720000000002</c:v>
                </c:pt>
                <c:pt idx="11">
                  <c:v>42.08372</c:v>
                </c:pt>
                <c:pt idx="12">
                  <c:v>45.883720000000004</c:v>
                </c:pt>
                <c:pt idx="13">
                  <c:v>49.683720000000001</c:v>
                </c:pt>
                <c:pt idx="14">
                  <c:v>53.483720000000005</c:v>
                </c:pt>
                <c:pt idx="15">
                  <c:v>57.283720000000002</c:v>
                </c:pt>
                <c:pt idx="16">
                  <c:v>61.08372</c:v>
                </c:pt>
                <c:pt idx="17">
                  <c:v>64.883719999999997</c:v>
                </c:pt>
                <c:pt idx="18">
                  <c:v>68.683720000000008</c:v>
                </c:pt>
                <c:pt idx="19">
                  <c:v>72.483720000000005</c:v>
                </c:pt>
                <c:pt idx="20">
                  <c:v>76.283720000000002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9-42A0-9B3D-44E2B57D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2870370370369"/>
          <c:y val="0.86049351851851852"/>
          <c:w val="0.75566018518518518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Valores característicos de caudal medio Neutro en función del área de aportación</a:t>
            </a:r>
          </a:p>
        </c:rich>
      </c:tx>
      <c:layout>
        <c:manualLayout>
          <c:xMode val="edge"/>
          <c:yMode val="edge"/>
          <c:x val="0.14130833333333334"/>
          <c:y val="7.1145833333333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1423611111111"/>
          <c:y val="0.18764351851851852"/>
          <c:w val="0.78366736111111113"/>
          <c:h val="0.526059722222222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 vs. Qm'!$F$2</c:f>
              <c:strCache>
                <c:ptCount val="1"/>
                <c:pt idx="0">
                  <c:v>LTWBBudykoNeutral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Qm'!$F$3:$F$23</c:f>
              <c:numCache>
                <c:formatCode>General</c:formatCode>
                <c:ptCount val="21"/>
                <c:pt idx="0">
                  <c:v>0.39150000000000001</c:v>
                </c:pt>
                <c:pt idx="1">
                  <c:v>8.4064999999999994</c:v>
                </c:pt>
                <c:pt idx="2">
                  <c:v>16.421499999999998</c:v>
                </c:pt>
                <c:pt idx="3">
                  <c:v>24.436499999999999</c:v>
                </c:pt>
                <c:pt idx="4">
                  <c:v>32.451499999999996</c:v>
                </c:pt>
                <c:pt idx="5">
                  <c:v>40.466499999999996</c:v>
                </c:pt>
                <c:pt idx="6">
                  <c:v>48.481499999999997</c:v>
                </c:pt>
                <c:pt idx="7">
                  <c:v>56.496499999999997</c:v>
                </c:pt>
                <c:pt idx="8">
                  <c:v>64.511499999999984</c:v>
                </c:pt>
                <c:pt idx="9">
                  <c:v>72.526499999999984</c:v>
                </c:pt>
                <c:pt idx="10">
                  <c:v>80.541499999999985</c:v>
                </c:pt>
                <c:pt idx="11">
                  <c:v>88.556499999999986</c:v>
                </c:pt>
                <c:pt idx="12">
                  <c:v>96.571499999999986</c:v>
                </c:pt>
                <c:pt idx="13">
                  <c:v>104.58649999999999</c:v>
                </c:pt>
                <c:pt idx="14">
                  <c:v>112.60149999999999</c:v>
                </c:pt>
                <c:pt idx="15">
                  <c:v>120.61649999999999</c:v>
                </c:pt>
                <c:pt idx="16">
                  <c:v>128.63149999999999</c:v>
                </c:pt>
                <c:pt idx="17">
                  <c:v>136.6465</c:v>
                </c:pt>
                <c:pt idx="18">
                  <c:v>144.66149999999999</c:v>
                </c:pt>
                <c:pt idx="19">
                  <c:v>152.6765</c:v>
                </c:pt>
                <c:pt idx="20">
                  <c:v>160.69149999999999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A-43DB-93C9-7BCBF822DC4C}"/>
            </c:ext>
          </c:extLst>
        </c:ser>
        <c:ser>
          <c:idx val="1"/>
          <c:order val="1"/>
          <c:tx>
            <c:strRef>
              <c:f>'A vs. Qm'!$J$2</c:f>
              <c:strCache>
                <c:ptCount val="1"/>
                <c:pt idx="0">
                  <c:v>LTWBDekopNeutral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Qm'!$J$3:$J$23</c:f>
              <c:numCache>
                <c:formatCode>General</c:formatCode>
                <c:ptCount val="21"/>
                <c:pt idx="0">
                  <c:v>0.37331999999999999</c:v>
                </c:pt>
                <c:pt idx="1">
                  <c:v>6.89832</c:v>
                </c:pt>
                <c:pt idx="2">
                  <c:v>13.42332</c:v>
                </c:pt>
                <c:pt idx="3">
                  <c:v>19.948320000000002</c:v>
                </c:pt>
                <c:pt idx="4">
                  <c:v>26.473320000000001</c:v>
                </c:pt>
                <c:pt idx="5">
                  <c:v>32.99832</c:v>
                </c:pt>
                <c:pt idx="6">
                  <c:v>39.523320000000005</c:v>
                </c:pt>
                <c:pt idx="7">
                  <c:v>46.048320000000004</c:v>
                </c:pt>
                <c:pt idx="8">
                  <c:v>52.573320000000002</c:v>
                </c:pt>
                <c:pt idx="9">
                  <c:v>59.098320000000001</c:v>
                </c:pt>
                <c:pt idx="10">
                  <c:v>65.623320000000007</c:v>
                </c:pt>
                <c:pt idx="11">
                  <c:v>72.148320000000012</c:v>
                </c:pt>
                <c:pt idx="12">
                  <c:v>78.673320000000018</c:v>
                </c:pt>
                <c:pt idx="13">
                  <c:v>85.19832000000001</c:v>
                </c:pt>
                <c:pt idx="14">
                  <c:v>91.723320000000015</c:v>
                </c:pt>
                <c:pt idx="15">
                  <c:v>98.248320000000007</c:v>
                </c:pt>
                <c:pt idx="16">
                  <c:v>104.77332000000001</c:v>
                </c:pt>
                <c:pt idx="17">
                  <c:v>111.29832000000002</c:v>
                </c:pt>
                <c:pt idx="18">
                  <c:v>117.82332000000001</c:v>
                </c:pt>
                <c:pt idx="19">
                  <c:v>124.34832000000002</c:v>
                </c:pt>
                <c:pt idx="20">
                  <c:v>130.87332000000001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A-43DB-93C9-7BCBF822DC4C}"/>
            </c:ext>
          </c:extLst>
        </c:ser>
        <c:ser>
          <c:idx val="2"/>
          <c:order val="2"/>
          <c:tx>
            <c:strRef>
              <c:f>'A vs. Qm'!$N$2</c:f>
              <c:strCache>
                <c:ptCount val="1"/>
                <c:pt idx="0">
                  <c:v>LTWBTurcNeutral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vs. Qm'!$B$3:$B$23</c:f>
              <c:numCache>
                <c:formatCode>General</c:formatCode>
                <c:ptCount val="2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'A vs. Qm'!$N$3:$N$23</c:f>
              <c:numCache>
                <c:formatCode>General</c:formatCode>
                <c:ptCount val="21"/>
                <c:pt idx="0">
                  <c:v>0.38551999999999997</c:v>
                </c:pt>
                <c:pt idx="1">
                  <c:v>6.49552</c:v>
                </c:pt>
                <c:pt idx="2">
                  <c:v>12.60552</c:v>
                </c:pt>
                <c:pt idx="3">
                  <c:v>18.715519999999998</c:v>
                </c:pt>
                <c:pt idx="4">
                  <c:v>24.825520000000001</c:v>
                </c:pt>
                <c:pt idx="5">
                  <c:v>30.93552</c:v>
                </c:pt>
                <c:pt idx="6">
                  <c:v>37.045519999999996</c:v>
                </c:pt>
                <c:pt idx="7">
                  <c:v>43.155520000000003</c:v>
                </c:pt>
                <c:pt idx="8">
                  <c:v>49.265520000000002</c:v>
                </c:pt>
                <c:pt idx="9">
                  <c:v>55.375520000000002</c:v>
                </c:pt>
                <c:pt idx="10">
                  <c:v>61.485520000000001</c:v>
                </c:pt>
                <c:pt idx="11">
                  <c:v>67.595519999999993</c:v>
                </c:pt>
                <c:pt idx="12">
                  <c:v>73.705519999999993</c:v>
                </c:pt>
                <c:pt idx="13">
                  <c:v>79.815520000000006</c:v>
                </c:pt>
                <c:pt idx="14">
                  <c:v>85.925520000000006</c:v>
                </c:pt>
                <c:pt idx="15">
                  <c:v>92.035520000000005</c:v>
                </c:pt>
                <c:pt idx="16">
                  <c:v>98.145520000000005</c:v>
                </c:pt>
                <c:pt idx="17">
                  <c:v>104.25552</c:v>
                </c:pt>
                <c:pt idx="18">
                  <c:v>110.36552</c:v>
                </c:pt>
                <c:pt idx="19">
                  <c:v>116.47552</c:v>
                </c:pt>
                <c:pt idx="20">
                  <c:v>122.58552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A-43DB-93C9-7BCBF822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55376"/>
        <c:axId val="1167749136"/>
      </c:scatterChart>
      <c:valAx>
        <c:axId val="116775537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Area, km²</a:t>
                </a:r>
              </a:p>
            </c:rich>
          </c:tx>
          <c:layout>
            <c:manualLayout>
              <c:xMode val="edge"/>
              <c:yMode val="edge"/>
              <c:x val="0.49346319444444436"/>
              <c:y val="0.8074483796296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49136"/>
        <c:crosses val="autoZero"/>
        <c:crossBetween val="midCat"/>
        <c:majorUnit val="500"/>
        <c:minorUnit val="500"/>
      </c:valAx>
      <c:valAx>
        <c:axId val="116774913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Caudal medio, m³/s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1677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92870370370369"/>
          <c:y val="0.86049351851851852"/>
          <c:w val="0.75566018518518518"/>
          <c:h val="0.12539513888888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92785</xdr:colOff>
      <xdr:row>23</xdr:row>
      <xdr:rowOff>192299</xdr:rowOff>
    </xdr:from>
    <xdr:to>
      <xdr:col>5</xdr:col>
      <xdr:colOff>423933</xdr:colOff>
      <xdr:row>44</xdr:row>
      <xdr:rowOff>31739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8B03D-7273-52D6-23C3-5DB731ED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441960</xdr:colOff>
      <xdr:row>24</xdr:row>
      <xdr:rowOff>22860</xdr:rowOff>
    </xdr:from>
    <xdr:to>
      <xdr:col>10</xdr:col>
      <xdr:colOff>62460</xdr:colOff>
      <xdr:row>44</xdr:row>
      <xdr:rowOff>75661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C25E9D-9D28-469D-9C7B-BBADF19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62285</xdr:colOff>
      <xdr:row>24</xdr:row>
      <xdr:rowOff>48701</xdr:rowOff>
    </xdr:from>
    <xdr:to>
      <xdr:col>14</xdr:col>
      <xdr:colOff>440479</xdr:colOff>
      <xdr:row>44</xdr:row>
      <xdr:rowOff>101503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A6E82D-BA81-45C8-94C0-2DF6C9D64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546321</xdr:colOff>
      <xdr:row>24</xdr:row>
      <xdr:rowOff>41412</xdr:rowOff>
    </xdr:from>
    <xdr:to>
      <xdr:col>20</xdr:col>
      <xdr:colOff>130046</xdr:colOff>
      <xdr:row>44</xdr:row>
      <xdr:rowOff>94214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1DF101-DC7D-4814-8104-7E985B5BC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DB6-B301-438B-8948-35009304555E}">
  <dimension ref="B2:N23"/>
  <sheetViews>
    <sheetView showGridLines="0" tabSelected="1" zoomScale="130" zoomScaleNormal="130" workbookViewId="0">
      <selection activeCell="B23" sqref="B23:N23"/>
    </sheetView>
  </sheetViews>
  <sheetFormatPr defaultRowHeight="16.8" x14ac:dyDescent="0.4"/>
  <cols>
    <col min="1" max="1" width="2.77734375" style="1" customWidth="1"/>
    <col min="2" max="2" width="6.5546875" style="2" bestFit="1" customWidth="1"/>
    <col min="3" max="5" width="11" style="2" bestFit="1" customWidth="1"/>
    <col min="6" max="6" width="9.88671875" style="2" bestFit="1" customWidth="1"/>
    <col min="7" max="8" width="11" style="2" bestFit="1" customWidth="1"/>
    <col min="9" max="9" width="9.88671875" style="2" bestFit="1" customWidth="1"/>
    <col min="10" max="11" width="11" style="2" bestFit="1" customWidth="1"/>
    <col min="12" max="13" width="9.88671875" style="2" bestFit="1" customWidth="1"/>
    <col min="14" max="14" width="11" style="2" bestFit="1" customWidth="1"/>
    <col min="15" max="16384" width="8.88671875" style="1"/>
  </cols>
  <sheetData>
    <row r="2" spans="2:14" s="3" customFormat="1" ht="93" customHeight="1" x14ac:dyDescent="0.4">
      <c r="B2" s="4" t="s">
        <v>2</v>
      </c>
      <c r="C2" s="5" t="s">
        <v>0</v>
      </c>
      <c r="D2" s="5" t="s">
        <v>1</v>
      </c>
      <c r="E2" s="5" t="s">
        <v>3</v>
      </c>
      <c r="F2" s="5" t="s">
        <v>7</v>
      </c>
      <c r="G2" s="5" t="s">
        <v>4</v>
      </c>
      <c r="H2" s="5" t="s">
        <v>5</v>
      </c>
      <c r="I2" s="5" t="s">
        <v>6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x14ac:dyDescent="0.4">
      <c r="B3" s="7">
        <v>0</v>
      </c>
      <c r="C3" s="7">
        <f xml:space="preserve"> 0.38263 + 0.0159*B3</f>
        <v>0.38263000000000003</v>
      </c>
      <c r="D3" s="7">
        <f>0.44716 + 0.02044 *B3</f>
        <v>0.44716</v>
      </c>
      <c r="E3" s="7">
        <f xml:space="preserve"> 0.29555 + 0.01091*B3</f>
        <v>0.29554999999999998</v>
      </c>
      <c r="F3" s="7">
        <f xml:space="preserve"> 0.3915 + 0.01603*B3</f>
        <v>0.39150000000000001</v>
      </c>
      <c r="G3" s="7">
        <f>0.36494 + 0.01292*B3</f>
        <v>0.36493999999999999</v>
      </c>
      <c r="H3" s="7">
        <f xml:space="preserve"> 0.43502 + 0.01703*B3</f>
        <v>0.43502000000000002</v>
      </c>
      <c r="I3" s="7">
        <f xml:space="preserve"> 0.27466 + 0.00856*B3</f>
        <v>0.27466000000000002</v>
      </c>
      <c r="J3" s="7">
        <f xml:space="preserve"> 0.37332 + 0.01305*B3</f>
        <v>0.37331999999999999</v>
      </c>
      <c r="K3" s="7">
        <f xml:space="preserve"> 0.37412 + 0.01189*B3</f>
        <v>0.37412000000000001</v>
      </c>
      <c r="L3" s="7">
        <f xml:space="preserve"> 0.4466 + 0.01609*B3</f>
        <v>0.4466</v>
      </c>
      <c r="M3" s="7">
        <f xml:space="preserve"> 0.28372 + 0.0076*B3</f>
        <v>0.28372000000000003</v>
      </c>
      <c r="N3" s="7">
        <f xml:space="preserve"> 0.38552 + 0.01222*B3</f>
        <v>0.38551999999999997</v>
      </c>
    </row>
    <row r="4" spans="2:14" x14ac:dyDescent="0.4">
      <c r="B4" s="6">
        <v>500</v>
      </c>
      <c r="C4" s="6">
        <f t="shared" ref="C4:C23" si="0" xml:space="preserve"> 0.38263 + 0.0159*B4</f>
        <v>8.33263</v>
      </c>
      <c r="D4" s="6">
        <f t="shared" ref="D4:D19" si="1">0.44716 + 0.02044 *B4</f>
        <v>10.667160000000001</v>
      </c>
      <c r="E4" s="6">
        <f t="shared" ref="E4:E23" si="2" xml:space="preserve"> 0.29555 + 0.01091*B4</f>
        <v>5.7505500000000005</v>
      </c>
      <c r="F4" s="6">
        <f t="shared" ref="F4:F23" si="3" xml:space="preserve"> 0.3915 + 0.01603*B4</f>
        <v>8.4064999999999994</v>
      </c>
      <c r="G4" s="6">
        <f t="shared" ref="G4:G23" si="4">0.36494 + 0.01292*B4</f>
        <v>6.8249399999999998</v>
      </c>
      <c r="H4" s="6">
        <f t="shared" ref="H4:H23" si="5" xml:space="preserve"> 0.43502 + 0.01703*B4</f>
        <v>8.9500200000000003</v>
      </c>
      <c r="I4" s="6">
        <f t="shared" ref="I4:I23" si="6" xml:space="preserve"> 0.27466 + 0.00856*B4</f>
        <v>4.5546600000000002</v>
      </c>
      <c r="J4" s="6">
        <f t="shared" ref="J4:J23" si="7" xml:space="preserve"> 0.37332 + 0.01305*B4</f>
        <v>6.89832</v>
      </c>
      <c r="K4" s="6">
        <f t="shared" ref="K4:K23" si="8" xml:space="preserve"> 0.37412 + 0.01189*B4</f>
        <v>6.3191199999999998</v>
      </c>
      <c r="L4" s="6">
        <f t="shared" ref="L4:L23" si="9" xml:space="preserve"> 0.4466 + 0.01609*B4</f>
        <v>8.4916</v>
      </c>
      <c r="M4" s="6">
        <f t="shared" ref="M4:M23" si="10" xml:space="preserve"> 0.28372 + 0.0076*B4</f>
        <v>4.0837199999999996</v>
      </c>
      <c r="N4" s="6">
        <f t="shared" ref="N4:N23" si="11" xml:space="preserve"> 0.38552 + 0.01222*B4</f>
        <v>6.49552</v>
      </c>
    </row>
    <row r="5" spans="2:14" x14ac:dyDescent="0.4">
      <c r="B5" s="6">
        <v>1000</v>
      </c>
      <c r="C5" s="6">
        <f t="shared" si="0"/>
        <v>16.282630000000001</v>
      </c>
      <c r="D5" s="6">
        <f t="shared" si="1"/>
        <v>20.887160000000002</v>
      </c>
      <c r="E5" s="6">
        <f t="shared" si="2"/>
        <v>11.205550000000001</v>
      </c>
      <c r="F5" s="6">
        <f t="shared" si="3"/>
        <v>16.421499999999998</v>
      </c>
      <c r="G5" s="6">
        <f t="shared" si="4"/>
        <v>13.284940000000001</v>
      </c>
      <c r="H5" s="6">
        <f t="shared" si="5"/>
        <v>17.465020000000003</v>
      </c>
      <c r="I5" s="6">
        <f t="shared" si="6"/>
        <v>8.8346600000000013</v>
      </c>
      <c r="J5" s="6">
        <f t="shared" si="7"/>
        <v>13.42332</v>
      </c>
      <c r="K5" s="6">
        <f t="shared" si="8"/>
        <v>12.264119999999998</v>
      </c>
      <c r="L5" s="6">
        <f t="shared" si="9"/>
        <v>16.5366</v>
      </c>
      <c r="M5" s="6">
        <f t="shared" si="10"/>
        <v>7.8837199999999994</v>
      </c>
      <c r="N5" s="6">
        <f t="shared" si="11"/>
        <v>12.60552</v>
      </c>
    </row>
    <row r="6" spans="2:14" x14ac:dyDescent="0.4">
      <c r="B6" s="6">
        <v>1500</v>
      </c>
      <c r="C6" s="6">
        <f t="shared" si="0"/>
        <v>24.23263</v>
      </c>
      <c r="D6" s="6">
        <f t="shared" si="1"/>
        <v>31.10716</v>
      </c>
      <c r="E6" s="6">
        <f t="shared" si="2"/>
        <v>16.660549999999997</v>
      </c>
      <c r="F6" s="6">
        <f t="shared" si="3"/>
        <v>24.436499999999999</v>
      </c>
      <c r="G6" s="6">
        <f t="shared" si="4"/>
        <v>19.74494</v>
      </c>
      <c r="H6" s="6">
        <f t="shared" si="5"/>
        <v>25.980020000000003</v>
      </c>
      <c r="I6" s="6">
        <f t="shared" si="6"/>
        <v>13.114660000000001</v>
      </c>
      <c r="J6" s="6">
        <f t="shared" si="7"/>
        <v>19.948320000000002</v>
      </c>
      <c r="K6" s="6">
        <f t="shared" si="8"/>
        <v>18.209120000000002</v>
      </c>
      <c r="L6" s="6">
        <f t="shared" si="9"/>
        <v>24.581600000000002</v>
      </c>
      <c r="M6" s="6">
        <f t="shared" si="10"/>
        <v>11.683720000000001</v>
      </c>
      <c r="N6" s="6">
        <f t="shared" si="11"/>
        <v>18.715519999999998</v>
      </c>
    </row>
    <row r="7" spans="2:14" x14ac:dyDescent="0.4">
      <c r="B7" s="6">
        <v>2000</v>
      </c>
      <c r="C7" s="6">
        <f t="shared" si="0"/>
        <v>32.182630000000003</v>
      </c>
      <c r="D7" s="6">
        <f t="shared" si="1"/>
        <v>41.327159999999999</v>
      </c>
      <c r="E7" s="6">
        <f t="shared" si="2"/>
        <v>22.115549999999999</v>
      </c>
      <c r="F7" s="6">
        <f t="shared" si="3"/>
        <v>32.451499999999996</v>
      </c>
      <c r="G7" s="6">
        <f t="shared" si="4"/>
        <v>26.204940000000001</v>
      </c>
      <c r="H7" s="6">
        <f t="shared" si="5"/>
        <v>34.495020000000004</v>
      </c>
      <c r="I7" s="6">
        <f t="shared" si="6"/>
        <v>17.394660000000002</v>
      </c>
      <c r="J7" s="6">
        <f t="shared" si="7"/>
        <v>26.473320000000001</v>
      </c>
      <c r="K7" s="6">
        <f t="shared" si="8"/>
        <v>24.154119999999999</v>
      </c>
      <c r="L7" s="6">
        <f t="shared" si="9"/>
        <v>32.626599999999996</v>
      </c>
      <c r="M7" s="6">
        <f t="shared" si="10"/>
        <v>15.48372</v>
      </c>
      <c r="N7" s="6">
        <f t="shared" si="11"/>
        <v>24.825520000000001</v>
      </c>
    </row>
    <row r="8" spans="2:14" x14ac:dyDescent="0.4">
      <c r="B8" s="6">
        <v>2500</v>
      </c>
      <c r="C8" s="6">
        <f t="shared" si="0"/>
        <v>40.132629999999999</v>
      </c>
      <c r="D8" s="6">
        <f t="shared" si="1"/>
        <v>51.547159999999998</v>
      </c>
      <c r="E8" s="6">
        <f t="shared" si="2"/>
        <v>27.570549999999997</v>
      </c>
      <c r="F8" s="6">
        <f t="shared" si="3"/>
        <v>40.466499999999996</v>
      </c>
      <c r="G8" s="6">
        <f t="shared" si="4"/>
        <v>32.664939999999994</v>
      </c>
      <c r="H8" s="6">
        <f t="shared" si="5"/>
        <v>43.010020000000004</v>
      </c>
      <c r="I8" s="6">
        <f t="shared" si="6"/>
        <v>21.674659999999999</v>
      </c>
      <c r="J8" s="6">
        <f t="shared" si="7"/>
        <v>32.99832</v>
      </c>
      <c r="K8" s="6">
        <f t="shared" si="8"/>
        <v>30.099119999999999</v>
      </c>
      <c r="L8" s="6">
        <f t="shared" si="9"/>
        <v>40.671599999999998</v>
      </c>
      <c r="M8" s="6">
        <f t="shared" si="10"/>
        <v>19.283719999999999</v>
      </c>
      <c r="N8" s="6">
        <f t="shared" si="11"/>
        <v>30.93552</v>
      </c>
    </row>
    <row r="9" spans="2:14" x14ac:dyDescent="0.4">
      <c r="B9" s="6">
        <v>3000</v>
      </c>
      <c r="C9" s="6">
        <f t="shared" si="0"/>
        <v>48.082630000000002</v>
      </c>
      <c r="D9" s="6">
        <f t="shared" si="1"/>
        <v>61.767159999999997</v>
      </c>
      <c r="E9" s="6">
        <f t="shared" si="2"/>
        <v>33.025549999999996</v>
      </c>
      <c r="F9" s="6">
        <f t="shared" si="3"/>
        <v>48.481499999999997</v>
      </c>
      <c r="G9" s="6">
        <f t="shared" si="4"/>
        <v>39.124939999999995</v>
      </c>
      <c r="H9" s="6">
        <f t="shared" si="5"/>
        <v>51.525020000000005</v>
      </c>
      <c r="I9" s="6">
        <f t="shared" si="6"/>
        <v>25.954660000000001</v>
      </c>
      <c r="J9" s="6">
        <f t="shared" si="7"/>
        <v>39.523320000000005</v>
      </c>
      <c r="K9" s="6">
        <f t="shared" si="8"/>
        <v>36.044119999999999</v>
      </c>
      <c r="L9" s="6">
        <f t="shared" si="9"/>
        <v>48.7166</v>
      </c>
      <c r="M9" s="6">
        <f t="shared" si="10"/>
        <v>23.08372</v>
      </c>
      <c r="N9" s="6">
        <f t="shared" si="11"/>
        <v>37.045519999999996</v>
      </c>
    </row>
    <row r="10" spans="2:14" x14ac:dyDescent="0.4">
      <c r="B10" s="6">
        <v>3500</v>
      </c>
      <c r="C10" s="6">
        <f t="shared" si="0"/>
        <v>56.032630000000005</v>
      </c>
      <c r="D10" s="6">
        <f t="shared" si="1"/>
        <v>71.987160000000003</v>
      </c>
      <c r="E10" s="6">
        <f t="shared" si="2"/>
        <v>38.480549999999994</v>
      </c>
      <c r="F10" s="6">
        <f t="shared" si="3"/>
        <v>56.496499999999997</v>
      </c>
      <c r="G10" s="6">
        <f t="shared" si="4"/>
        <v>45.584939999999996</v>
      </c>
      <c r="H10" s="6">
        <f t="shared" si="5"/>
        <v>60.040019999999998</v>
      </c>
      <c r="I10" s="6">
        <f t="shared" si="6"/>
        <v>30.234660000000002</v>
      </c>
      <c r="J10" s="6">
        <f t="shared" si="7"/>
        <v>46.048320000000004</v>
      </c>
      <c r="K10" s="6">
        <f t="shared" si="8"/>
        <v>41.989119999999993</v>
      </c>
      <c r="L10" s="6">
        <f t="shared" si="9"/>
        <v>56.761599999999994</v>
      </c>
      <c r="M10" s="6">
        <f t="shared" si="10"/>
        <v>26.88372</v>
      </c>
      <c r="N10" s="6">
        <f t="shared" si="11"/>
        <v>43.155520000000003</v>
      </c>
    </row>
    <row r="11" spans="2:14" x14ac:dyDescent="0.4">
      <c r="B11" s="6">
        <v>4000</v>
      </c>
      <c r="C11" s="6">
        <f t="shared" si="0"/>
        <v>63.98263</v>
      </c>
      <c r="D11" s="6">
        <f t="shared" si="1"/>
        <v>82.207160000000002</v>
      </c>
      <c r="E11" s="6">
        <f t="shared" si="2"/>
        <v>43.935549999999999</v>
      </c>
      <c r="F11" s="6">
        <f t="shared" si="3"/>
        <v>64.511499999999984</v>
      </c>
      <c r="G11" s="6">
        <f t="shared" si="4"/>
        <v>52.044939999999997</v>
      </c>
      <c r="H11" s="6">
        <f t="shared" si="5"/>
        <v>68.555019999999999</v>
      </c>
      <c r="I11" s="6">
        <f t="shared" si="6"/>
        <v>34.514659999999999</v>
      </c>
      <c r="J11" s="6">
        <f t="shared" si="7"/>
        <v>52.573320000000002</v>
      </c>
      <c r="K11" s="6">
        <f t="shared" si="8"/>
        <v>47.934119999999993</v>
      </c>
      <c r="L11" s="6">
        <f t="shared" si="9"/>
        <v>64.806600000000003</v>
      </c>
      <c r="M11" s="6">
        <f t="shared" si="10"/>
        <v>30.683719999999997</v>
      </c>
      <c r="N11" s="6">
        <f t="shared" si="11"/>
        <v>49.265520000000002</v>
      </c>
    </row>
    <row r="12" spans="2:14" x14ac:dyDescent="0.4">
      <c r="B12" s="6">
        <v>4500</v>
      </c>
      <c r="C12" s="6">
        <f t="shared" si="0"/>
        <v>71.932630000000003</v>
      </c>
      <c r="D12" s="6">
        <f t="shared" si="1"/>
        <v>92.427160000000001</v>
      </c>
      <c r="E12" s="6">
        <f t="shared" si="2"/>
        <v>49.390549999999998</v>
      </c>
      <c r="F12" s="6">
        <f t="shared" si="3"/>
        <v>72.526499999999984</v>
      </c>
      <c r="G12" s="6">
        <f t="shared" si="4"/>
        <v>58.504939999999991</v>
      </c>
      <c r="H12" s="6">
        <f t="shared" si="5"/>
        <v>77.07002</v>
      </c>
      <c r="I12" s="6">
        <f t="shared" si="6"/>
        <v>38.794659999999993</v>
      </c>
      <c r="J12" s="6">
        <f t="shared" si="7"/>
        <v>59.098320000000001</v>
      </c>
      <c r="K12" s="6">
        <f t="shared" si="8"/>
        <v>53.879119999999993</v>
      </c>
      <c r="L12" s="6">
        <f t="shared" si="9"/>
        <v>72.851600000000005</v>
      </c>
      <c r="M12" s="6">
        <f t="shared" si="10"/>
        <v>34.483720000000005</v>
      </c>
      <c r="N12" s="6">
        <f t="shared" si="11"/>
        <v>55.375520000000002</v>
      </c>
    </row>
    <row r="13" spans="2:14" x14ac:dyDescent="0.4">
      <c r="B13" s="6">
        <v>5000</v>
      </c>
      <c r="C13" s="6">
        <f t="shared" si="0"/>
        <v>79.882630000000006</v>
      </c>
      <c r="D13" s="6">
        <f t="shared" si="1"/>
        <v>102.64716</v>
      </c>
      <c r="E13" s="6">
        <f t="shared" si="2"/>
        <v>54.845549999999996</v>
      </c>
      <c r="F13" s="6">
        <f t="shared" si="3"/>
        <v>80.541499999999985</v>
      </c>
      <c r="G13" s="6">
        <f t="shared" si="4"/>
        <v>64.964939999999999</v>
      </c>
      <c r="H13" s="6">
        <f t="shared" si="5"/>
        <v>85.58502</v>
      </c>
      <c r="I13" s="6">
        <f t="shared" si="6"/>
        <v>43.074659999999994</v>
      </c>
      <c r="J13" s="6">
        <f t="shared" si="7"/>
        <v>65.623320000000007</v>
      </c>
      <c r="K13" s="6">
        <f t="shared" si="8"/>
        <v>59.824119999999994</v>
      </c>
      <c r="L13" s="6">
        <f t="shared" si="9"/>
        <v>80.896600000000007</v>
      </c>
      <c r="M13" s="6">
        <f t="shared" si="10"/>
        <v>38.283720000000002</v>
      </c>
      <c r="N13" s="6">
        <f t="shared" si="11"/>
        <v>61.485520000000001</v>
      </c>
    </row>
    <row r="14" spans="2:14" x14ac:dyDescent="0.4">
      <c r="B14" s="6">
        <v>5500</v>
      </c>
      <c r="C14" s="6">
        <f t="shared" si="0"/>
        <v>87.832630000000009</v>
      </c>
      <c r="D14" s="6">
        <f t="shared" si="1"/>
        <v>112.86716</v>
      </c>
      <c r="E14" s="6">
        <f t="shared" si="2"/>
        <v>60.300549999999994</v>
      </c>
      <c r="F14" s="6">
        <f t="shared" si="3"/>
        <v>88.556499999999986</v>
      </c>
      <c r="G14" s="6">
        <f t="shared" si="4"/>
        <v>71.424940000000007</v>
      </c>
      <c r="H14" s="6">
        <f t="shared" si="5"/>
        <v>94.100020000000001</v>
      </c>
      <c r="I14" s="6">
        <f t="shared" si="6"/>
        <v>47.354659999999996</v>
      </c>
      <c r="J14" s="6">
        <f t="shared" si="7"/>
        <v>72.148320000000012</v>
      </c>
      <c r="K14" s="6">
        <f t="shared" si="8"/>
        <v>65.769120000000001</v>
      </c>
      <c r="L14" s="6">
        <f t="shared" si="9"/>
        <v>88.941600000000008</v>
      </c>
      <c r="M14" s="6">
        <f t="shared" si="10"/>
        <v>42.08372</v>
      </c>
      <c r="N14" s="6">
        <f t="shared" si="11"/>
        <v>67.595519999999993</v>
      </c>
    </row>
    <row r="15" spans="2:14" x14ac:dyDescent="0.4">
      <c r="B15" s="6">
        <v>6000</v>
      </c>
      <c r="C15" s="6">
        <f t="shared" si="0"/>
        <v>95.782630000000012</v>
      </c>
      <c r="D15" s="6">
        <f t="shared" si="1"/>
        <v>123.08716</v>
      </c>
      <c r="E15" s="6">
        <f t="shared" si="2"/>
        <v>65.755549999999999</v>
      </c>
      <c r="F15" s="6">
        <f t="shared" si="3"/>
        <v>96.571499999999986</v>
      </c>
      <c r="G15" s="6">
        <f t="shared" si="4"/>
        <v>77.88494</v>
      </c>
      <c r="H15" s="6">
        <f t="shared" si="5"/>
        <v>102.61502</v>
      </c>
      <c r="I15" s="6">
        <f t="shared" si="6"/>
        <v>51.634659999999997</v>
      </c>
      <c r="J15" s="6">
        <f t="shared" si="7"/>
        <v>78.673320000000018</v>
      </c>
      <c r="K15" s="6">
        <f t="shared" si="8"/>
        <v>71.714120000000008</v>
      </c>
      <c r="L15" s="6">
        <f t="shared" si="9"/>
        <v>96.98660000000001</v>
      </c>
      <c r="M15" s="6">
        <f t="shared" si="10"/>
        <v>45.883720000000004</v>
      </c>
      <c r="N15" s="6">
        <f t="shared" si="11"/>
        <v>73.705519999999993</v>
      </c>
    </row>
    <row r="16" spans="2:14" x14ac:dyDescent="0.4">
      <c r="B16" s="6">
        <v>6500</v>
      </c>
      <c r="C16" s="6">
        <f t="shared" si="0"/>
        <v>103.73263000000001</v>
      </c>
      <c r="D16" s="6">
        <f t="shared" si="1"/>
        <v>133.30715999999998</v>
      </c>
      <c r="E16" s="6">
        <f t="shared" si="2"/>
        <v>71.210549999999998</v>
      </c>
      <c r="F16" s="6">
        <f t="shared" si="3"/>
        <v>104.58649999999999</v>
      </c>
      <c r="G16" s="6">
        <f t="shared" si="4"/>
        <v>84.344939999999994</v>
      </c>
      <c r="H16" s="6">
        <f t="shared" si="5"/>
        <v>111.13001999999999</v>
      </c>
      <c r="I16" s="6">
        <f t="shared" si="6"/>
        <v>55.914659999999998</v>
      </c>
      <c r="J16" s="6">
        <f t="shared" si="7"/>
        <v>85.19832000000001</v>
      </c>
      <c r="K16" s="6">
        <f t="shared" si="8"/>
        <v>77.659120000000001</v>
      </c>
      <c r="L16" s="6">
        <f t="shared" si="9"/>
        <v>105.03160000000001</v>
      </c>
      <c r="M16" s="6">
        <f t="shared" si="10"/>
        <v>49.683720000000001</v>
      </c>
      <c r="N16" s="6">
        <f t="shared" si="11"/>
        <v>79.815520000000006</v>
      </c>
    </row>
    <row r="17" spans="2:14" x14ac:dyDescent="0.4">
      <c r="B17" s="6">
        <v>7000</v>
      </c>
      <c r="C17" s="6">
        <f t="shared" si="0"/>
        <v>111.68263000000002</v>
      </c>
      <c r="D17" s="6">
        <f t="shared" si="1"/>
        <v>143.52716000000001</v>
      </c>
      <c r="E17" s="6">
        <f t="shared" si="2"/>
        <v>76.665549999999996</v>
      </c>
      <c r="F17" s="6">
        <f t="shared" si="3"/>
        <v>112.60149999999999</v>
      </c>
      <c r="G17" s="6">
        <f t="shared" si="4"/>
        <v>90.804940000000002</v>
      </c>
      <c r="H17" s="6">
        <f t="shared" si="5"/>
        <v>119.64501999999999</v>
      </c>
      <c r="I17" s="6">
        <f t="shared" si="6"/>
        <v>60.194659999999999</v>
      </c>
      <c r="J17" s="6">
        <f t="shared" si="7"/>
        <v>91.723320000000015</v>
      </c>
      <c r="K17" s="6">
        <f t="shared" si="8"/>
        <v>83.604119999999995</v>
      </c>
      <c r="L17" s="6">
        <f t="shared" si="9"/>
        <v>113.0766</v>
      </c>
      <c r="M17" s="6">
        <f t="shared" si="10"/>
        <v>53.483720000000005</v>
      </c>
      <c r="N17" s="6">
        <f t="shared" si="11"/>
        <v>85.925520000000006</v>
      </c>
    </row>
    <row r="18" spans="2:14" x14ac:dyDescent="0.4">
      <c r="B18" s="6">
        <v>7500</v>
      </c>
      <c r="C18" s="6">
        <f t="shared" si="0"/>
        <v>119.63263000000001</v>
      </c>
      <c r="D18" s="6">
        <f t="shared" si="1"/>
        <v>153.74716000000001</v>
      </c>
      <c r="E18" s="6">
        <f t="shared" si="2"/>
        <v>82.120550000000009</v>
      </c>
      <c r="F18" s="6">
        <f t="shared" si="3"/>
        <v>120.61649999999999</v>
      </c>
      <c r="G18" s="6">
        <f t="shared" si="4"/>
        <v>97.264939999999996</v>
      </c>
      <c r="H18" s="6">
        <f t="shared" si="5"/>
        <v>128.16002</v>
      </c>
      <c r="I18" s="6">
        <f t="shared" si="6"/>
        <v>64.47466</v>
      </c>
      <c r="J18" s="6">
        <f t="shared" si="7"/>
        <v>98.248320000000007</v>
      </c>
      <c r="K18" s="6">
        <f t="shared" si="8"/>
        <v>89.549120000000002</v>
      </c>
      <c r="L18" s="6">
        <f t="shared" si="9"/>
        <v>121.1216</v>
      </c>
      <c r="M18" s="6">
        <f t="shared" si="10"/>
        <v>57.283720000000002</v>
      </c>
      <c r="N18" s="6">
        <f t="shared" si="11"/>
        <v>92.035520000000005</v>
      </c>
    </row>
    <row r="19" spans="2:14" x14ac:dyDescent="0.4">
      <c r="B19" s="6">
        <v>8000</v>
      </c>
      <c r="C19" s="6">
        <f t="shared" si="0"/>
        <v>127.58263000000001</v>
      </c>
      <c r="D19" s="6">
        <f t="shared" si="1"/>
        <v>163.96716000000001</v>
      </c>
      <c r="E19" s="6">
        <f t="shared" si="2"/>
        <v>87.575550000000007</v>
      </c>
      <c r="F19" s="6">
        <f t="shared" si="3"/>
        <v>128.63149999999999</v>
      </c>
      <c r="G19" s="6">
        <f t="shared" si="4"/>
        <v>103.72494</v>
      </c>
      <c r="H19" s="6">
        <f t="shared" si="5"/>
        <v>136.67502000000002</v>
      </c>
      <c r="I19" s="6">
        <f t="shared" si="6"/>
        <v>68.754660000000001</v>
      </c>
      <c r="J19" s="6">
        <f t="shared" si="7"/>
        <v>104.77332000000001</v>
      </c>
      <c r="K19" s="6">
        <f t="shared" si="8"/>
        <v>95.494119999999995</v>
      </c>
      <c r="L19" s="6">
        <f t="shared" si="9"/>
        <v>129.16659999999999</v>
      </c>
      <c r="M19" s="6">
        <f t="shared" si="10"/>
        <v>61.08372</v>
      </c>
      <c r="N19" s="6">
        <f t="shared" si="11"/>
        <v>98.145520000000005</v>
      </c>
    </row>
    <row r="20" spans="2:14" x14ac:dyDescent="0.4">
      <c r="B20" s="6">
        <v>8500</v>
      </c>
      <c r="C20" s="6">
        <f t="shared" si="0"/>
        <v>135.53263000000001</v>
      </c>
      <c r="D20" s="6">
        <f t="shared" ref="D20:D23" si="12">0.44716 + 0.02044 *B20</f>
        <v>174.18716000000001</v>
      </c>
      <c r="E20" s="6">
        <f t="shared" si="2"/>
        <v>93.030550000000005</v>
      </c>
      <c r="F20" s="6">
        <f t="shared" si="3"/>
        <v>136.6465</v>
      </c>
      <c r="G20" s="6">
        <f t="shared" si="4"/>
        <v>110.18494</v>
      </c>
      <c r="H20" s="6">
        <f t="shared" si="5"/>
        <v>145.19002</v>
      </c>
      <c r="I20" s="6">
        <f t="shared" si="6"/>
        <v>73.034660000000002</v>
      </c>
      <c r="J20" s="6">
        <f t="shared" si="7"/>
        <v>111.29832000000002</v>
      </c>
      <c r="K20" s="6">
        <f t="shared" si="8"/>
        <v>101.43912</v>
      </c>
      <c r="L20" s="6">
        <f t="shared" si="9"/>
        <v>137.2116</v>
      </c>
      <c r="M20" s="6">
        <f t="shared" si="10"/>
        <v>64.883719999999997</v>
      </c>
      <c r="N20" s="6">
        <f t="shared" si="11"/>
        <v>104.25552</v>
      </c>
    </row>
    <row r="21" spans="2:14" x14ac:dyDescent="0.4">
      <c r="B21" s="6">
        <v>9000</v>
      </c>
      <c r="C21" s="6">
        <f t="shared" si="0"/>
        <v>143.48263</v>
      </c>
      <c r="D21" s="6">
        <f t="shared" si="12"/>
        <v>184.40716</v>
      </c>
      <c r="E21" s="6">
        <f t="shared" si="2"/>
        <v>98.485550000000003</v>
      </c>
      <c r="F21" s="6">
        <f t="shared" si="3"/>
        <v>144.66149999999999</v>
      </c>
      <c r="G21" s="6">
        <f t="shared" si="4"/>
        <v>116.64493999999999</v>
      </c>
      <c r="H21" s="6">
        <f t="shared" si="5"/>
        <v>153.70502000000002</v>
      </c>
      <c r="I21" s="6">
        <f t="shared" si="6"/>
        <v>77.314659999999989</v>
      </c>
      <c r="J21" s="6">
        <f t="shared" si="7"/>
        <v>117.82332000000001</v>
      </c>
      <c r="K21" s="6">
        <f t="shared" si="8"/>
        <v>107.38412</v>
      </c>
      <c r="L21" s="6">
        <f t="shared" si="9"/>
        <v>145.25659999999999</v>
      </c>
      <c r="M21" s="6">
        <f t="shared" si="10"/>
        <v>68.683720000000008</v>
      </c>
      <c r="N21" s="6">
        <f t="shared" si="11"/>
        <v>110.36552</v>
      </c>
    </row>
    <row r="22" spans="2:14" x14ac:dyDescent="0.4">
      <c r="B22" s="6">
        <v>9500</v>
      </c>
      <c r="C22" s="6">
        <f t="shared" si="0"/>
        <v>151.43263000000002</v>
      </c>
      <c r="D22" s="6">
        <f t="shared" si="12"/>
        <v>194.62716</v>
      </c>
      <c r="E22" s="6">
        <f t="shared" si="2"/>
        <v>103.94055</v>
      </c>
      <c r="F22" s="6">
        <f t="shared" si="3"/>
        <v>152.6765</v>
      </c>
      <c r="G22" s="6">
        <f t="shared" si="4"/>
        <v>123.10494</v>
      </c>
      <c r="H22" s="6">
        <f t="shared" si="5"/>
        <v>162.22002000000001</v>
      </c>
      <c r="I22" s="6">
        <f t="shared" si="6"/>
        <v>81.59465999999999</v>
      </c>
      <c r="J22" s="6">
        <f t="shared" si="7"/>
        <v>124.34832000000002</v>
      </c>
      <c r="K22" s="6">
        <f t="shared" si="8"/>
        <v>113.32912</v>
      </c>
      <c r="L22" s="6">
        <f t="shared" si="9"/>
        <v>153.30159999999998</v>
      </c>
      <c r="M22" s="6">
        <f t="shared" si="10"/>
        <v>72.483720000000005</v>
      </c>
      <c r="N22" s="6">
        <f t="shared" si="11"/>
        <v>116.47552</v>
      </c>
    </row>
    <row r="23" spans="2:14" x14ac:dyDescent="0.4">
      <c r="B23" s="8">
        <v>10000</v>
      </c>
      <c r="C23" s="8">
        <f t="shared" si="0"/>
        <v>159.38263000000001</v>
      </c>
      <c r="D23" s="8">
        <f t="shared" si="12"/>
        <v>204.84716</v>
      </c>
      <c r="E23" s="8">
        <f t="shared" si="2"/>
        <v>109.39555</v>
      </c>
      <c r="F23" s="8">
        <f t="shared" si="3"/>
        <v>160.69149999999999</v>
      </c>
      <c r="G23" s="8">
        <f t="shared" si="4"/>
        <v>129.56493999999998</v>
      </c>
      <c r="H23" s="8">
        <f t="shared" si="5"/>
        <v>170.73502000000002</v>
      </c>
      <c r="I23" s="8">
        <f t="shared" si="6"/>
        <v>85.874659999999992</v>
      </c>
      <c r="J23" s="8">
        <f t="shared" si="7"/>
        <v>130.87332000000001</v>
      </c>
      <c r="K23" s="8">
        <f t="shared" si="8"/>
        <v>119.27412</v>
      </c>
      <c r="L23" s="8">
        <f t="shared" si="9"/>
        <v>161.3466</v>
      </c>
      <c r="M23" s="8">
        <f t="shared" si="10"/>
        <v>76.283720000000002</v>
      </c>
      <c r="N23" s="8">
        <f t="shared" si="11"/>
        <v>122.58552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vs. Qm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2022-12-16T13:43:43Z</dcterms:created>
  <dcterms:modified xsi:type="dcterms:W3CDTF">2022-12-16T16:31:32Z</dcterms:modified>
</cp:coreProperties>
</file>