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Robot Viar\IRU\PPC\"/>
    </mc:Choice>
  </mc:AlternateContent>
  <xr:revisionPtr revIDLastSave="0" documentId="13_ncr:1_{DD09D399-ECFC-4024-A001-EE4AD50C52A1}" xr6:coauthVersionLast="47" xr6:coauthVersionMax="47" xr10:uidLastSave="{00000000-0000-0000-0000-000000000000}"/>
  <bookViews>
    <workbookView minimized="1" xWindow="6495" yWindow="4425" windowWidth="15375" windowHeight="7875" xr2:uid="{00000000-000D-0000-FFFF-FFFF00000000}"/>
  </bookViews>
  <sheets>
    <sheet name="Hoja2" sheetId="2" r:id="rId1"/>
  </sheets>
  <definedNames>
    <definedName name="_xlnm._FilterDatabase" localSheetId="0" hidden="1">Hoja2!$A$3:$K$89</definedName>
    <definedName name="_xlnm.Print_Area" localSheetId="0">Hoja2!$A$3:$D$88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F18" i="2"/>
  <c r="F17" i="2"/>
  <c r="F16" i="2"/>
  <c r="F15" i="2"/>
  <c r="F11" i="2"/>
  <c r="F9" i="2"/>
  <c r="F8" i="2"/>
  <c r="F7" i="2"/>
  <c r="F6" i="2"/>
  <c r="F5" i="2"/>
  <c r="F4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G40" i="2" s="1"/>
  <c r="I40" i="2" s="1"/>
  <c r="E39" i="2"/>
  <c r="E38" i="2"/>
  <c r="E37" i="2"/>
  <c r="E36" i="2"/>
  <c r="E35" i="2"/>
  <c r="E34" i="2"/>
  <c r="E33" i="2"/>
  <c r="E32" i="2"/>
  <c r="G32" i="2" s="1"/>
  <c r="I32" i="2" s="1"/>
  <c r="E31" i="2"/>
  <c r="E30" i="2"/>
  <c r="E29" i="2"/>
  <c r="E28" i="2"/>
  <c r="E27" i="2"/>
  <c r="E26" i="2"/>
  <c r="E25" i="2"/>
  <c r="E24" i="2"/>
  <c r="G24" i="2" s="1"/>
  <c r="I24" i="2" s="1"/>
  <c r="E22" i="2"/>
  <c r="E21" i="2"/>
  <c r="E20" i="2"/>
  <c r="E19" i="2"/>
  <c r="E18" i="2"/>
  <c r="E17" i="2"/>
  <c r="E16" i="2"/>
  <c r="G16" i="2" s="1"/>
  <c r="I16" i="2" s="1"/>
  <c r="E15" i="2"/>
  <c r="G15" i="2" s="1"/>
  <c r="I15" i="2" s="1"/>
  <c r="E14" i="2"/>
  <c r="E11" i="2"/>
  <c r="E9" i="2"/>
  <c r="E8" i="2"/>
  <c r="E7" i="2"/>
  <c r="G7" i="2" s="1"/>
  <c r="I7" i="2" s="1"/>
  <c r="E6" i="2"/>
  <c r="E5" i="2"/>
  <c r="G5" i="2" s="1"/>
  <c r="I5" i="2" s="1"/>
  <c r="E4" i="2"/>
  <c r="G4" i="2" s="1"/>
  <c r="I4" i="2" s="1"/>
  <c r="H5" i="2"/>
  <c r="H6" i="2"/>
  <c r="H7" i="2"/>
  <c r="H8" i="2"/>
  <c r="H9" i="2"/>
  <c r="H10" i="2"/>
  <c r="G10" i="2" s="1"/>
  <c r="I10" i="2" s="1"/>
  <c r="H11" i="2"/>
  <c r="G11" i="2" s="1"/>
  <c r="I11" i="2" s="1"/>
  <c r="H12" i="2"/>
  <c r="G12" i="2" s="1"/>
  <c r="I12" i="2" s="1"/>
  <c r="H13" i="2"/>
  <c r="G13" i="2" s="1"/>
  <c r="I13" i="2" s="1"/>
  <c r="H14" i="2"/>
  <c r="H15" i="2"/>
  <c r="H16" i="2"/>
  <c r="H17" i="2"/>
  <c r="H18" i="2"/>
  <c r="H19" i="2"/>
  <c r="G19" i="2" s="1"/>
  <c r="I19" i="2" s="1"/>
  <c r="H20" i="2"/>
  <c r="H21" i="2"/>
  <c r="H22" i="2"/>
  <c r="H23" i="2"/>
  <c r="G23" i="2" s="1"/>
  <c r="I23" i="2" s="1"/>
  <c r="H24" i="2"/>
  <c r="H25" i="2"/>
  <c r="H26" i="2"/>
  <c r="H27" i="2"/>
  <c r="G27" i="2" s="1"/>
  <c r="I27" i="2" s="1"/>
  <c r="H28" i="2"/>
  <c r="H29" i="2"/>
  <c r="H30" i="2"/>
  <c r="H31" i="2"/>
  <c r="H32" i="2"/>
  <c r="H33" i="2"/>
  <c r="H34" i="2"/>
  <c r="H35" i="2"/>
  <c r="G35" i="2" s="1"/>
  <c r="I35" i="2" s="1"/>
  <c r="H36" i="2"/>
  <c r="H37" i="2"/>
  <c r="H38" i="2"/>
  <c r="H39" i="2"/>
  <c r="H40" i="2"/>
  <c r="H41" i="2"/>
  <c r="H42" i="2"/>
  <c r="H43" i="2"/>
  <c r="G43" i="2" s="1"/>
  <c r="I43" i="2" s="1"/>
  <c r="H44" i="2"/>
  <c r="H45" i="2"/>
  <c r="H46" i="2"/>
  <c r="H47" i="2"/>
  <c r="H48" i="2"/>
  <c r="H49" i="2"/>
  <c r="H50" i="2"/>
  <c r="H51" i="2"/>
  <c r="G51" i="2" s="1"/>
  <c r="I51" i="2" s="1"/>
  <c r="H52" i="2"/>
  <c r="H53" i="2"/>
  <c r="H54" i="2"/>
  <c r="H55" i="2"/>
  <c r="H56" i="2"/>
  <c r="H57" i="2"/>
  <c r="H58" i="2"/>
  <c r="H59" i="2"/>
  <c r="G59" i="2" s="1"/>
  <c r="I59" i="2" s="1"/>
  <c r="H60" i="2"/>
  <c r="H61" i="2"/>
  <c r="H62" i="2"/>
  <c r="H63" i="2"/>
  <c r="H64" i="2"/>
  <c r="H65" i="2"/>
  <c r="H66" i="2"/>
  <c r="H67" i="2"/>
  <c r="G67" i="2" s="1"/>
  <c r="I67" i="2" s="1"/>
  <c r="H68" i="2"/>
  <c r="H69" i="2"/>
  <c r="H70" i="2"/>
  <c r="H71" i="2"/>
  <c r="H72" i="2"/>
  <c r="H73" i="2"/>
  <c r="H74" i="2"/>
  <c r="H75" i="2"/>
  <c r="G75" i="2" s="1"/>
  <c r="I75" i="2" s="1"/>
  <c r="H76" i="2"/>
  <c r="H77" i="2"/>
  <c r="H78" i="2"/>
  <c r="H79" i="2"/>
  <c r="H80" i="2"/>
  <c r="H81" i="2"/>
  <c r="H82" i="2"/>
  <c r="H83" i="2"/>
  <c r="G83" i="2" s="1"/>
  <c r="I83" i="2" s="1"/>
  <c r="H84" i="2"/>
  <c r="H85" i="2"/>
  <c r="H86" i="2"/>
  <c r="H87" i="2"/>
  <c r="H88" i="2"/>
  <c r="H4" i="2"/>
  <c r="G8" i="2" l="1"/>
  <c r="I8" i="2" s="1"/>
  <c r="G36" i="2"/>
  <c r="I36" i="2" s="1"/>
  <c r="G52" i="2"/>
  <c r="I52" i="2" s="1"/>
  <c r="G68" i="2"/>
  <c r="I68" i="2" s="1"/>
  <c r="G21" i="2"/>
  <c r="I21" i="2" s="1"/>
  <c r="G30" i="2"/>
  <c r="I30" i="2" s="1"/>
  <c r="G38" i="2"/>
  <c r="I38" i="2" s="1"/>
  <c r="G46" i="2"/>
  <c r="I46" i="2" s="1"/>
  <c r="G54" i="2"/>
  <c r="I54" i="2" s="1"/>
  <c r="G62" i="2"/>
  <c r="I62" i="2" s="1"/>
  <c r="G70" i="2"/>
  <c r="I70" i="2" s="1"/>
  <c r="G78" i="2"/>
  <c r="I78" i="2" s="1"/>
  <c r="G86" i="2"/>
  <c r="I86" i="2" s="1"/>
  <c r="G28" i="2"/>
  <c r="I28" i="2" s="1"/>
  <c r="G84" i="2"/>
  <c r="I84" i="2" s="1"/>
  <c r="G14" i="2"/>
  <c r="I14" i="2" s="1"/>
  <c r="G22" i="2"/>
  <c r="I22" i="2" s="1"/>
  <c r="G31" i="2"/>
  <c r="I31" i="2" s="1"/>
  <c r="G39" i="2"/>
  <c r="I39" i="2" s="1"/>
  <c r="G47" i="2"/>
  <c r="I47" i="2" s="1"/>
  <c r="G55" i="2"/>
  <c r="I55" i="2" s="1"/>
  <c r="G63" i="2"/>
  <c r="I63" i="2" s="1"/>
  <c r="G71" i="2"/>
  <c r="I71" i="2" s="1"/>
  <c r="G79" i="2"/>
  <c r="I79" i="2" s="1"/>
  <c r="G87" i="2"/>
  <c r="I87" i="2" s="1"/>
  <c r="G48" i="2"/>
  <c r="I48" i="2" s="1"/>
  <c r="G56" i="2"/>
  <c r="I56" i="2" s="1"/>
  <c r="G64" i="2"/>
  <c r="I64" i="2" s="1"/>
  <c r="G72" i="2"/>
  <c r="I72" i="2" s="1"/>
  <c r="G80" i="2"/>
  <c r="I80" i="2" s="1"/>
  <c r="G88" i="2"/>
  <c r="I88" i="2" s="1"/>
  <c r="G25" i="2"/>
  <c r="I25" i="2" s="1"/>
  <c r="G33" i="2"/>
  <c r="I33" i="2" s="1"/>
  <c r="G41" i="2"/>
  <c r="I41" i="2" s="1"/>
  <c r="G49" i="2"/>
  <c r="I49" i="2" s="1"/>
  <c r="G57" i="2"/>
  <c r="I57" i="2" s="1"/>
  <c r="G65" i="2"/>
  <c r="I65" i="2" s="1"/>
  <c r="G73" i="2"/>
  <c r="I73" i="2" s="1"/>
  <c r="G81" i="2"/>
  <c r="I81" i="2" s="1"/>
  <c r="F89" i="2"/>
  <c r="G18" i="2"/>
  <c r="I18" i="2" s="1"/>
  <c r="G6" i="2"/>
  <c r="I6" i="2" s="1"/>
  <c r="G17" i="2"/>
  <c r="I17" i="2" s="1"/>
  <c r="G26" i="2"/>
  <c r="I26" i="2" s="1"/>
  <c r="G34" i="2"/>
  <c r="I34" i="2" s="1"/>
  <c r="G42" i="2"/>
  <c r="I42" i="2" s="1"/>
  <c r="G50" i="2"/>
  <c r="I50" i="2" s="1"/>
  <c r="G58" i="2"/>
  <c r="I58" i="2" s="1"/>
  <c r="G66" i="2"/>
  <c r="I66" i="2" s="1"/>
  <c r="G74" i="2"/>
  <c r="I74" i="2" s="1"/>
  <c r="G82" i="2"/>
  <c r="I82" i="2" s="1"/>
  <c r="G44" i="2"/>
  <c r="I44" i="2" s="1"/>
  <c r="G60" i="2"/>
  <c r="I60" i="2" s="1"/>
  <c r="G76" i="2"/>
  <c r="I76" i="2" s="1"/>
  <c r="G9" i="2"/>
  <c r="I9" i="2" s="1"/>
  <c r="G20" i="2"/>
  <c r="I20" i="2" s="1"/>
  <c r="G29" i="2"/>
  <c r="I29" i="2" s="1"/>
  <c r="G37" i="2"/>
  <c r="I37" i="2" s="1"/>
  <c r="G45" i="2"/>
  <c r="I45" i="2" s="1"/>
  <c r="G53" i="2"/>
  <c r="I53" i="2" s="1"/>
  <c r="G61" i="2"/>
  <c r="I61" i="2" s="1"/>
  <c r="G69" i="2"/>
  <c r="I69" i="2" s="1"/>
  <c r="G77" i="2"/>
  <c r="I77" i="2" s="1"/>
  <c r="G85" i="2"/>
  <c r="I85" i="2" s="1"/>
  <c r="J4" i="2"/>
  <c r="K4" i="2"/>
  <c r="K86" i="2"/>
  <c r="J87" i="2"/>
  <c r="E89" i="2"/>
  <c r="J84" i="2" l="1"/>
  <c r="J88" i="2"/>
  <c r="J86" i="2"/>
  <c r="K85" i="2"/>
  <c r="J85" i="2"/>
  <c r="K84" i="2"/>
  <c r="K88" i="2"/>
  <c r="K87" i="2"/>
  <c r="H89" i="2"/>
  <c r="K6" i="2" l="1"/>
  <c r="K8" i="2"/>
  <c r="K10" i="2"/>
  <c r="K11" i="2"/>
  <c r="K12" i="2"/>
  <c r="K14" i="2"/>
  <c r="K16" i="2"/>
  <c r="K17" i="2"/>
  <c r="K18" i="2"/>
  <c r="K19" i="2"/>
  <c r="K20" i="2"/>
  <c r="K22" i="2"/>
  <c r="K24" i="2"/>
  <c r="K26" i="2"/>
  <c r="K27" i="2"/>
  <c r="K28" i="2"/>
  <c r="K29" i="2"/>
  <c r="K30" i="2"/>
  <c r="K32" i="2"/>
  <c r="K33" i="2"/>
  <c r="K34" i="2"/>
  <c r="K35" i="2"/>
  <c r="K36" i="2"/>
  <c r="K38" i="2"/>
  <c r="K40" i="2"/>
  <c r="K42" i="2"/>
  <c r="K43" i="2"/>
  <c r="K44" i="2"/>
  <c r="K46" i="2"/>
  <c r="K48" i="2"/>
  <c r="K49" i="2"/>
  <c r="K50" i="2"/>
  <c r="K51" i="2"/>
  <c r="K52" i="2"/>
  <c r="K54" i="2"/>
  <c r="K56" i="2"/>
  <c r="K57" i="2"/>
  <c r="K58" i="2"/>
  <c r="K59" i="2"/>
  <c r="K60" i="2"/>
  <c r="K62" i="2"/>
  <c r="K64" i="2"/>
  <c r="K65" i="2"/>
  <c r="K66" i="2"/>
  <c r="K67" i="2"/>
  <c r="K68" i="2"/>
  <c r="K69" i="2"/>
  <c r="K71" i="2"/>
  <c r="K73" i="2"/>
  <c r="K74" i="2"/>
  <c r="K75" i="2"/>
  <c r="K76" i="2"/>
  <c r="K77" i="2"/>
  <c r="K79" i="2"/>
  <c r="K80" i="2"/>
  <c r="K81" i="2"/>
  <c r="K82" i="2"/>
  <c r="K5" i="2"/>
  <c r="K7" i="2"/>
  <c r="K9" i="2"/>
  <c r="K13" i="2"/>
  <c r="K15" i="2"/>
  <c r="K21" i="2"/>
  <c r="K23" i="2"/>
  <c r="K25" i="2"/>
  <c r="K31" i="2"/>
  <c r="K37" i="2"/>
  <c r="K39" i="2"/>
  <c r="K41" i="2"/>
  <c r="K45" i="2"/>
  <c r="K47" i="2"/>
  <c r="K53" i="2"/>
  <c r="K55" i="2"/>
  <c r="K61" i="2"/>
  <c r="K63" i="2"/>
  <c r="K70" i="2"/>
  <c r="K72" i="2"/>
  <c r="K78" i="2"/>
  <c r="J83" i="2" l="1"/>
  <c r="K83" i="2"/>
  <c r="G89" i="2"/>
  <c r="J81" i="2"/>
  <c r="J79" i="2"/>
  <c r="J77" i="2"/>
  <c r="J75" i="2"/>
  <c r="J73" i="2"/>
  <c r="J71" i="2"/>
  <c r="J69" i="2"/>
  <c r="J66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J82" i="2"/>
  <c r="J80" i="2"/>
  <c r="J78" i="2"/>
  <c r="J76" i="2"/>
  <c r="J74" i="2"/>
  <c r="J72" i="2"/>
  <c r="J70" i="2"/>
  <c r="J68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89" i="2" l="1"/>
  <c r="I89" i="2"/>
</calcChain>
</file>

<file path=xl/sharedStrings.xml><?xml version="1.0" encoding="utf-8"?>
<sst xmlns="http://schemas.openxmlformats.org/spreadsheetml/2006/main" count="267" uniqueCount="186">
  <si>
    <t>PRIMA</t>
  </si>
  <si>
    <t>NO GRAVADO</t>
  </si>
  <si>
    <t>IVA</t>
  </si>
  <si>
    <t>PERCEPCIÓN IVA</t>
  </si>
  <si>
    <t>MENSUAL</t>
  </si>
  <si>
    <t>AB097BP</t>
  </si>
  <si>
    <t>AB248KW</t>
  </si>
  <si>
    <t>AB248KX</t>
  </si>
  <si>
    <t>AB445UF</t>
  </si>
  <si>
    <t>AC121PH</t>
  </si>
  <si>
    <t>AC121PI</t>
  </si>
  <si>
    <t>AC121PJ</t>
  </si>
  <si>
    <t>AC121PK</t>
  </si>
  <si>
    <t>AC121PL</t>
  </si>
  <si>
    <t>AD372WJ</t>
  </si>
  <si>
    <t>AD414GY</t>
  </si>
  <si>
    <t>AD414GZ</t>
  </si>
  <si>
    <t>AD533SA</t>
  </si>
  <si>
    <t>AD900VK</t>
  </si>
  <si>
    <t>AE205GG</t>
  </si>
  <si>
    <t>AE205GV</t>
  </si>
  <si>
    <t>ALD240</t>
  </si>
  <si>
    <t>BCC975</t>
  </si>
  <si>
    <t>CSS710</t>
  </si>
  <si>
    <t>CVC716</t>
  </si>
  <si>
    <t>DEQ159</t>
  </si>
  <si>
    <t>DKP501</t>
  </si>
  <si>
    <t>FWT827</t>
  </si>
  <si>
    <t>GBN276</t>
  </si>
  <si>
    <t>GET034</t>
  </si>
  <si>
    <t>GET035</t>
  </si>
  <si>
    <t>GKQ544</t>
  </si>
  <si>
    <t>GKQ545</t>
  </si>
  <si>
    <t>GKQ552</t>
  </si>
  <si>
    <t>GKQ587</t>
  </si>
  <si>
    <t>GON230</t>
  </si>
  <si>
    <t>GON265</t>
  </si>
  <si>
    <t>GON266</t>
  </si>
  <si>
    <t>GZR379</t>
  </si>
  <si>
    <t>GZR380</t>
  </si>
  <si>
    <t>HPK860</t>
  </si>
  <si>
    <t>HWF109</t>
  </si>
  <si>
    <t>IGN994</t>
  </si>
  <si>
    <t>IUU333</t>
  </si>
  <si>
    <t>IZG297</t>
  </si>
  <si>
    <t>JAO482</t>
  </si>
  <si>
    <t>JIS241</t>
  </si>
  <si>
    <t>JIS373</t>
  </si>
  <si>
    <t>JQG239</t>
  </si>
  <si>
    <t>JRY687</t>
  </si>
  <si>
    <t>JUY548</t>
  </si>
  <si>
    <t>JUY549</t>
  </si>
  <si>
    <t>JZG157</t>
  </si>
  <si>
    <t>KKM746</t>
  </si>
  <si>
    <t>KMU569</t>
  </si>
  <si>
    <t>KNA502</t>
  </si>
  <si>
    <t>KNA503</t>
  </si>
  <si>
    <t>KNA504</t>
  </si>
  <si>
    <t>KNA506</t>
  </si>
  <si>
    <t>KNA507</t>
  </si>
  <si>
    <t>KOE278</t>
  </si>
  <si>
    <t>KOL760</t>
  </si>
  <si>
    <t>KWO766</t>
  </si>
  <si>
    <t>LUY732</t>
  </si>
  <si>
    <t>LUY733</t>
  </si>
  <si>
    <t>LUY734</t>
  </si>
  <si>
    <t>LUY735</t>
  </si>
  <si>
    <t>LUY749</t>
  </si>
  <si>
    <t>LUY751</t>
  </si>
  <si>
    <t>MAV483</t>
  </si>
  <si>
    <t>MAV543</t>
  </si>
  <si>
    <t>MGB809</t>
  </si>
  <si>
    <t>MMN838</t>
  </si>
  <si>
    <t>ORO021</t>
  </si>
  <si>
    <t>ORO025</t>
  </si>
  <si>
    <t>OXJ862</t>
  </si>
  <si>
    <t>PAF811</t>
  </si>
  <si>
    <t>PIQ698</t>
  </si>
  <si>
    <t>PIQ699</t>
  </si>
  <si>
    <t>POW856</t>
  </si>
  <si>
    <t>VMY280</t>
  </si>
  <si>
    <t>Descripcion</t>
  </si>
  <si>
    <t>Dominio</t>
  </si>
  <si>
    <t>Cobertura</t>
  </si>
  <si>
    <t>S. Aseg.</t>
  </si>
  <si>
    <t>1: IVECO - DAILY 35 S15 FUR. H1 (2017)</t>
  </si>
  <si>
    <t>TR - Todo Riesgo Franquicia Variable</t>
  </si>
  <si>
    <t>2: FIAT - FIORINO FURGON FIRE (2017)</t>
  </si>
  <si>
    <t>TR - Todo Riesgo Franquicia Fija</t>
  </si>
  <si>
    <t>3: CHEVROLET - CLASSIC 1.4 4 PTAS LS SPIRIT (2013)</t>
  </si>
  <si>
    <t>4: IVECO - EUROCARGO CAVALLINO 450 E 32 T (2006)</t>
  </si>
  <si>
    <t>A - Responsabilidad Civil Unicamente</t>
  </si>
  <si>
    <t>5: IVECO - EUROCARGO CAVALLINO 450 E 32 T (2012)</t>
  </si>
  <si>
    <t>6: IVECO - EUROCARGO 150 E 20 N (1996)</t>
  </si>
  <si>
    <t>7: IVECO - CURSOR 450 C 33 MLL TA TRACTOR (2017)</t>
  </si>
  <si>
    <t>C - Resp. Civil-Robo/Incendio Total y Parcial Daños Totales por Accidente</t>
  </si>
  <si>
    <t>8: VOLVO CAMION - FM 11-370T SCV 4X2 (2011)</t>
  </si>
  <si>
    <t>9: IVECO - CURSOR 450 C 33 MLL TA TRACTOR (2017)</t>
  </si>
  <si>
    <t>10: IVECO - CURSOR 450 C 33 MLL TA TRACTOR (2017)</t>
  </si>
  <si>
    <t>11: RENAULT CAMION - PREMIUM 440 T DXI PRIVILEGE 4X2 (2009)</t>
  </si>
  <si>
    <t>HWF026</t>
  </si>
  <si>
    <t>12: RENAULT CAMION - PREMIUM 440 T DXI PRIVILEGE 4X2 (2009)</t>
  </si>
  <si>
    <t>HWF024</t>
  </si>
  <si>
    <t>13: SCANIA - P 340 LA 4X2 (2011)</t>
  </si>
  <si>
    <t>JZP219</t>
  </si>
  <si>
    <t>14: VOLVO CAMION - FM 11-370T SCV 4X2 (2013)</t>
  </si>
  <si>
    <t>15: RENAULT CAMION - PREMIUM 440 T DXI PRIVILEGE 4X2 (2011)</t>
  </si>
  <si>
    <t>JRY934</t>
  </si>
  <si>
    <t>16: VOLVO CAMION - FM 370 4X2 T/R (2012)</t>
  </si>
  <si>
    <t>17: VOLVO CAMION - FM 11-370T SCV 4X2 (2011)</t>
  </si>
  <si>
    <t>18: VOLVO CAMION - FM 370 4X2 T/R (2011)</t>
  </si>
  <si>
    <t>19: IVECO - CURSOR 450 E 33 TY MLL TB (2013)</t>
  </si>
  <si>
    <t>20: IVECO - CURSOR 450 C 33 MLL TA TRACTOR (2017)</t>
  </si>
  <si>
    <t>21: GENERICA - ACOPLADO (2008)</t>
  </si>
  <si>
    <t>22: DAEWOO - X (1995)</t>
  </si>
  <si>
    <t>23: GENERICA - ACOPLADO (2000)</t>
  </si>
  <si>
    <t>24: GENERICA - DI POLVERE (2009)</t>
  </si>
  <si>
    <t>25: GENERICA - FUR-TAN (2008)</t>
  </si>
  <si>
    <t>26: GENERICA - INTEGRAL (1999)</t>
  </si>
  <si>
    <t>27: GENERICA - FUR-TAN (2007)</t>
  </si>
  <si>
    <t>28: GENERICA - FUR-TAN (2007)</t>
  </si>
  <si>
    <t>29: HELVETICA - ACOPLADO (2017)</t>
  </si>
  <si>
    <t>30: RANDON - SEMI-REMOLQUE (2017)</t>
  </si>
  <si>
    <t>31: RANDON - SEMI-REMOLQUE (2017)</t>
  </si>
  <si>
    <t>32: GENERICA - DE PAOLI (1999)</t>
  </si>
  <si>
    <t>33: GENERICA - MANCINI (1999)</t>
  </si>
  <si>
    <t>34: GENERICA - FRUSSO (2007)</t>
  </si>
  <si>
    <t>35: GENERICA - ASTIVIA (2007)</t>
  </si>
  <si>
    <t>36: GENERICA - ASTIVIA (2007)</t>
  </si>
  <si>
    <t>37: GENERICA - ACOPLADO (2012)</t>
  </si>
  <si>
    <t>38: GENERICA - ACOPLADO (2012)</t>
  </si>
  <si>
    <t>39: GENERICA - FUR-TAN (2012)</t>
  </si>
  <si>
    <t>40: GENERICA - ACOPLADO (2011)</t>
  </si>
  <si>
    <t>41: GENERICA - ACOPLADO (2010)</t>
  </si>
  <si>
    <t>42: GENERICA - FUR-TAN (2013)</t>
  </si>
  <si>
    <t>43: GENERICA - DARWIN (1993)</t>
  </si>
  <si>
    <t>44: GENERICA - ASTIVIA (2015)</t>
  </si>
  <si>
    <t>ORN983</t>
  </si>
  <si>
    <t>45: GENERICA - SABINO (2015)</t>
  </si>
  <si>
    <t>46: GENERICA - DI POLVERE (2011)</t>
  </si>
  <si>
    <t>47: GENERICA - DI POLVERE (2011)</t>
  </si>
  <si>
    <t>48: GENERICA - ACOPLADO (2011)</t>
  </si>
  <si>
    <t>49: GENERICA - ACOPLADO (2011)</t>
  </si>
  <si>
    <t>50: GENERICA - ACOPLADO (2011)</t>
  </si>
  <si>
    <t>51: GENERICA - ACOPLADO (2011)</t>
  </si>
  <si>
    <t>52: GENERICA - ACOPLADO (2010)</t>
  </si>
  <si>
    <t>53: GENERICA - DI POLVERE (2010)</t>
  </si>
  <si>
    <t>54: GENERICA - ASTIVIA (2015)</t>
  </si>
  <si>
    <t>55: GENERICA - DI POLVERE (2011)</t>
  </si>
  <si>
    <t>56: GENERICA - DI POLVERE (2011)</t>
  </si>
  <si>
    <t>57: GENERICA - DI POLVERE (2011)</t>
  </si>
  <si>
    <t>58: GENERICA - DI POLVERE (2009)</t>
  </si>
  <si>
    <t>59: GENERICA - FUR-TAN (2012)</t>
  </si>
  <si>
    <t>60: GENERICA - FUR-TAN (2012)</t>
  </si>
  <si>
    <t>61: GENERICA - ASTIVIA (2007)</t>
  </si>
  <si>
    <t>62: GENERICA - ASTIVIA (2007)</t>
  </si>
  <si>
    <t>63: GENERICA - ASTIVIA (2007)</t>
  </si>
  <si>
    <t>64: GENERICA - FRUSSO (2007)</t>
  </si>
  <si>
    <t>67: GENERICA - ASTIVIA (2016)</t>
  </si>
  <si>
    <t>ORN982</t>
  </si>
  <si>
    <t>78: IVECO - CURSOR 450 C 33 MLL TA TRACTOR (2019)</t>
  </si>
  <si>
    <t>79: IVECO - CURSOR 450 C 33 MLL TA TRACTOR (2019)</t>
  </si>
  <si>
    <t>AE721WX</t>
  </si>
  <si>
    <t>AE852ZL</t>
  </si>
  <si>
    <t>AE852ZM</t>
  </si>
  <si>
    <t>65: GENERICA - ASTIVIA (2007)</t>
  </si>
  <si>
    <t>66: GENERICA - ASTIVIA (2016)</t>
  </si>
  <si>
    <t>68: GENERICA - DI POLVERE (2011)</t>
  </si>
  <si>
    <t>69: GENERICA - SEMI REMOLQUE (2017)</t>
  </si>
  <si>
    <t>70: GENERICA - FUR-TAN (2008)</t>
  </si>
  <si>
    <t>71: GENERICA - FUR-TAN (2010)</t>
  </si>
  <si>
    <t>72: GENERICA - ASTIVIA (2015)</t>
  </si>
  <si>
    <t>73: VOLKSWAGEN CAM. - 19.320 E 35 T D/C (2015)</t>
  </si>
  <si>
    <t>74: GENERICA - ASTIVIA (2015)</t>
  </si>
  <si>
    <t>75: GENERICA - FUR-TAN (2019)</t>
  </si>
  <si>
    <t>76: VOLKSWAGEN CAM. - 19.320 E 35 T D/C (2015)</t>
  </si>
  <si>
    <t>77: IVECO - CURSOR 450 C 33 MLL TA TRACTOR (2019)</t>
  </si>
  <si>
    <t>80: GENERICA - ACOPLADO (2019)</t>
  </si>
  <si>
    <t>81: GENERICA - RANDON (2020)</t>
  </si>
  <si>
    <t>82: OMBU - ACOPLADO (2020)</t>
  </si>
  <si>
    <t>83: ACOPLADO - METALURGICA BELGRANO (2021)</t>
  </si>
  <si>
    <t>84: ACOPLADO - METALURGICA BELGRANO (2021)</t>
  </si>
  <si>
    <t>85: ACOPLADO - METALURGICA BELGRANO (2021)</t>
  </si>
  <si>
    <t>Premio Semestral</t>
  </si>
  <si>
    <t>SEGURO FEDERACIÓN PATRONAL 09/2021 a 02/2022</t>
  </si>
  <si>
    <t>Premio Mercosur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</si>
</sst>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left" vertical="center"/>
    </xf>
    <xf numFmtId="164" fontId="2" fillId="3" borderId="1" xfId="1" applyFont="1" applyFill="1" applyBorder="1" applyAlignment="1">
      <alignment horizontal="center" vertical="center"/>
    </xf>
    <xf numFmtId="0" fontId="0" fillId="3" borderId="0" xfId="0" applyFill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" fontId="4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Fill="1"/>
    <xf numFmtId="4" fontId="4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3" sqref="B13"/>
    </sheetView>
  </sheetViews>
  <sheetFormatPr baseColWidth="10" defaultRowHeight="15" x14ac:dyDescent="0.25"/>
  <cols>
    <col min="1" max="1" width="9.42578125" style="4" bestFit="1" customWidth="1"/>
    <col min="2" max="2" width="43.85546875" style="9" customWidth="1"/>
    <col min="3" max="3" width="35.140625" style="19" customWidth="1"/>
    <col min="4" max="4" width="11.7109375" style="9" bestFit="1" customWidth="1"/>
    <col min="5" max="5" width="18" style="9" customWidth="1"/>
    <col min="6" max="6" width="17.140625" style="9" customWidth="1"/>
    <col min="7" max="7" width="11.42578125" style="9"/>
    <col min="8" max="8" width="13.42578125" style="9" bestFit="1" customWidth="1"/>
    <col min="9" max="9" width="11.42578125" style="9"/>
    <col min="10" max="10" width="15.7109375" style="9" bestFit="1" customWidth="1"/>
    <col min="11" max="11" width="11.42578125" style="4"/>
  </cols>
  <sheetData>
    <row r="1" spans="1:11" s="9" customFormat="1" ht="15" customHeight="1" x14ac:dyDescent="0.25">
      <c r="A1" s="12" t="s">
        <v>184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s="9" customFormat="1" ht="1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1" customFormat="1" x14ac:dyDescent="0.25">
      <c r="A3" s="11" t="s">
        <v>82</v>
      </c>
      <c r="B3" s="5" t="s">
        <v>81</v>
      </c>
      <c r="C3" s="6" t="s">
        <v>83</v>
      </c>
      <c r="D3" s="5" t="s">
        <v>84</v>
      </c>
      <c r="E3" s="5" t="s">
        <v>183</v>
      </c>
      <c r="F3" s="5" t="s">
        <v>185</v>
      </c>
      <c r="G3" s="10" t="s">
        <v>0</v>
      </c>
      <c r="H3" s="10" t="s">
        <v>1</v>
      </c>
      <c r="I3" s="10" t="s">
        <v>2</v>
      </c>
      <c r="J3" s="10" t="s">
        <v>3</v>
      </c>
      <c r="K3" s="3" t="s">
        <v>4</v>
      </c>
    </row>
    <row r="4" spans="1:11" x14ac:dyDescent="0.25">
      <c r="A4" s="2" t="s">
        <v>5</v>
      </c>
      <c r="B4" s="13" t="s">
        <v>85</v>
      </c>
      <c r="C4" s="14" t="s">
        <v>86</v>
      </c>
      <c r="D4" s="15"/>
      <c r="E4" s="15">
        <f>35097.66</f>
        <v>35097.660000000003</v>
      </c>
      <c r="F4" s="15">
        <f>-5561.01</f>
        <v>-5561.01</v>
      </c>
      <c r="G4" s="15">
        <f t="shared" ref="G4:G35" si="0">(E4+F4-H4)/1.24</f>
        <v>23674.981593927896</v>
      </c>
      <c r="H4" s="15">
        <f>(4755.86+10462.89+16.7+36.74)/85</f>
        <v>179.67282352941177</v>
      </c>
      <c r="I4" s="15">
        <f t="shared" ref="I4:I35" si="1">(G4+F4)*0.21</f>
        <v>3803.9340347248585</v>
      </c>
      <c r="J4" s="15">
        <f>+(G4*0.03)</f>
        <v>710.24944781783688</v>
      </c>
      <c r="K4" s="3">
        <f t="shared" ref="K4:K35" si="2">(G4+H4)/6</f>
        <v>3975.7757362428842</v>
      </c>
    </row>
    <row r="5" spans="1:11" x14ac:dyDescent="0.25">
      <c r="A5" s="2" t="s">
        <v>52</v>
      </c>
      <c r="B5" s="13" t="s">
        <v>87</v>
      </c>
      <c r="C5" s="14" t="s">
        <v>88</v>
      </c>
      <c r="D5" s="15"/>
      <c r="E5" s="15">
        <f>11771.33</f>
        <v>11771.33</v>
      </c>
      <c r="F5" s="15">
        <f>-1789.68</f>
        <v>-1789.68</v>
      </c>
      <c r="G5" s="15">
        <f t="shared" si="0"/>
        <v>7904.8203036053128</v>
      </c>
      <c r="H5" s="15">
        <f t="shared" ref="H5:H68" si="3">(4755.86+10462.89+16.7+36.74)/85</f>
        <v>179.67282352941177</v>
      </c>
      <c r="I5" s="15">
        <f t="shared" si="1"/>
        <v>1284.1794637571156</v>
      </c>
      <c r="J5" s="15">
        <f t="shared" ref="J5:J36" si="4">+G5*0.03</f>
        <v>237.14460910815939</v>
      </c>
      <c r="K5" s="3">
        <f t="shared" si="2"/>
        <v>1347.4155211891209</v>
      </c>
    </row>
    <row r="6" spans="1:11" x14ac:dyDescent="0.25">
      <c r="A6" s="2" t="s">
        <v>71</v>
      </c>
      <c r="B6" s="13" t="s">
        <v>89</v>
      </c>
      <c r="C6" s="14" t="s">
        <v>88</v>
      </c>
      <c r="D6" s="15"/>
      <c r="E6" s="15">
        <f>8901.09</f>
        <v>8901.09</v>
      </c>
      <c r="F6" s="15">
        <f>-589.04</f>
        <v>-589.04</v>
      </c>
      <c r="G6" s="15">
        <f t="shared" si="0"/>
        <v>6558.3686907020865</v>
      </c>
      <c r="H6" s="15">
        <f t="shared" si="3"/>
        <v>179.67282352941177</v>
      </c>
      <c r="I6" s="15">
        <f t="shared" si="1"/>
        <v>1253.5590250474381</v>
      </c>
      <c r="J6" s="15">
        <f t="shared" si="4"/>
        <v>196.7510607210626</v>
      </c>
      <c r="K6" s="3">
        <f t="shared" si="2"/>
        <v>1123.0069190385832</v>
      </c>
    </row>
    <row r="7" spans="1:11" x14ac:dyDescent="0.25">
      <c r="A7" s="2" t="s">
        <v>27</v>
      </c>
      <c r="B7" s="13" t="s">
        <v>90</v>
      </c>
      <c r="C7" s="14" t="s">
        <v>91</v>
      </c>
      <c r="D7" s="15"/>
      <c r="E7" s="15">
        <f>9431.06</f>
        <v>9431.06</v>
      </c>
      <c r="F7" s="15">
        <f>-257.85</f>
        <v>-257.85000000000002</v>
      </c>
      <c r="G7" s="15">
        <f t="shared" si="0"/>
        <v>7252.852561669828</v>
      </c>
      <c r="H7" s="15">
        <f t="shared" si="3"/>
        <v>179.67282352941177</v>
      </c>
      <c r="I7" s="15">
        <f t="shared" si="1"/>
        <v>1468.9505379506638</v>
      </c>
      <c r="J7" s="15">
        <f t="shared" si="4"/>
        <v>217.58557685009484</v>
      </c>
      <c r="K7" s="3">
        <f t="shared" si="2"/>
        <v>1238.75423086654</v>
      </c>
    </row>
    <row r="8" spans="1:11" x14ac:dyDescent="0.25">
      <c r="A8" s="2" t="s">
        <v>62</v>
      </c>
      <c r="B8" s="13" t="s">
        <v>92</v>
      </c>
      <c r="C8" s="14" t="s">
        <v>91</v>
      </c>
      <c r="D8" s="15"/>
      <c r="E8" s="15">
        <f>9431.06</f>
        <v>9431.06</v>
      </c>
      <c r="F8" s="15">
        <f>-257.85</f>
        <v>-257.85000000000002</v>
      </c>
      <c r="G8" s="15">
        <f t="shared" si="0"/>
        <v>7252.852561669828</v>
      </c>
      <c r="H8" s="15">
        <f t="shared" si="3"/>
        <v>179.67282352941177</v>
      </c>
      <c r="I8" s="15">
        <f t="shared" si="1"/>
        <v>1468.9505379506638</v>
      </c>
      <c r="J8" s="15">
        <f t="shared" si="4"/>
        <v>217.58557685009484</v>
      </c>
      <c r="K8" s="3">
        <f t="shared" si="2"/>
        <v>1238.75423086654</v>
      </c>
    </row>
    <row r="9" spans="1:11" x14ac:dyDescent="0.25">
      <c r="A9" s="2" t="s">
        <v>22</v>
      </c>
      <c r="B9" s="13" t="s">
        <v>93</v>
      </c>
      <c r="C9" s="14" t="s">
        <v>91</v>
      </c>
      <c r="D9" s="15"/>
      <c r="E9" s="15">
        <f>9198.52</f>
        <v>9198.52</v>
      </c>
      <c r="F9" s="15">
        <f>-454.09</f>
        <v>-454.09</v>
      </c>
      <c r="G9" s="15">
        <f t="shared" si="0"/>
        <v>6907.062239089184</v>
      </c>
      <c r="H9" s="15">
        <f t="shared" si="3"/>
        <v>179.67282352941177</v>
      </c>
      <c r="I9" s="15">
        <f t="shared" si="1"/>
        <v>1355.1241702087286</v>
      </c>
      <c r="J9" s="15">
        <f t="shared" si="4"/>
        <v>207.21186717267551</v>
      </c>
      <c r="K9" s="3">
        <f t="shared" si="2"/>
        <v>1181.1225104364328</v>
      </c>
    </row>
    <row r="10" spans="1:11" s="4" customFormat="1" x14ac:dyDescent="0.25">
      <c r="A10" s="2" t="s">
        <v>9</v>
      </c>
      <c r="B10" s="16" t="s">
        <v>94</v>
      </c>
      <c r="C10" s="16" t="s">
        <v>95</v>
      </c>
      <c r="D10" s="17"/>
      <c r="E10" s="17">
        <v>72823.289999999994</v>
      </c>
      <c r="F10" s="17">
        <v>0</v>
      </c>
      <c r="G10" s="17">
        <f t="shared" si="0"/>
        <v>58583.56223908918</v>
      </c>
      <c r="H10" s="17">
        <f t="shared" si="3"/>
        <v>179.67282352941177</v>
      </c>
      <c r="I10" s="17">
        <f t="shared" si="1"/>
        <v>12302.548070208728</v>
      </c>
      <c r="J10" s="17">
        <f t="shared" si="4"/>
        <v>1757.5068671726754</v>
      </c>
      <c r="K10" s="3">
        <f t="shared" si="2"/>
        <v>9793.872510436433</v>
      </c>
    </row>
    <row r="11" spans="1:11" x14ac:dyDescent="0.25">
      <c r="A11" s="2" t="s">
        <v>61</v>
      </c>
      <c r="B11" s="13" t="s">
        <v>96</v>
      </c>
      <c r="C11" s="14" t="s">
        <v>91</v>
      </c>
      <c r="D11" s="15"/>
      <c r="E11" s="15">
        <f>8733.47</f>
        <v>8733.4699999999993</v>
      </c>
      <c r="F11" s="15">
        <f>423.29</f>
        <v>423.29</v>
      </c>
      <c r="G11" s="15">
        <f t="shared" si="0"/>
        <v>7239.5864326375713</v>
      </c>
      <c r="H11" s="15">
        <f t="shared" si="3"/>
        <v>179.67282352941177</v>
      </c>
      <c r="I11" s="15">
        <f t="shared" si="1"/>
        <v>1609.2040508538898</v>
      </c>
      <c r="J11" s="15">
        <f t="shared" si="4"/>
        <v>217.18759297912712</v>
      </c>
      <c r="K11" s="3">
        <f t="shared" si="2"/>
        <v>1236.5432093611639</v>
      </c>
    </row>
    <row r="12" spans="1:11" x14ac:dyDescent="0.25">
      <c r="A12" s="2" t="s">
        <v>11</v>
      </c>
      <c r="B12" s="13" t="s">
        <v>97</v>
      </c>
      <c r="C12" s="14" t="s">
        <v>95</v>
      </c>
      <c r="D12" s="15"/>
      <c r="E12" s="15">
        <v>72823.289999999994</v>
      </c>
      <c r="F12" s="15">
        <v>0</v>
      </c>
      <c r="G12" s="15">
        <f t="shared" si="0"/>
        <v>58583.56223908918</v>
      </c>
      <c r="H12" s="15">
        <f t="shared" si="3"/>
        <v>179.67282352941177</v>
      </c>
      <c r="I12" s="15">
        <f t="shared" si="1"/>
        <v>12302.548070208728</v>
      </c>
      <c r="J12" s="15">
        <f t="shared" si="4"/>
        <v>1757.5068671726754</v>
      </c>
      <c r="K12" s="3">
        <f t="shared" si="2"/>
        <v>9793.872510436433</v>
      </c>
    </row>
    <row r="13" spans="1:11" x14ac:dyDescent="0.25">
      <c r="A13" s="2" t="s">
        <v>12</v>
      </c>
      <c r="B13" s="14" t="s">
        <v>98</v>
      </c>
      <c r="C13" s="14" t="s">
        <v>95</v>
      </c>
      <c r="D13" s="15"/>
      <c r="E13" s="15">
        <v>8733.4699999999993</v>
      </c>
      <c r="F13" s="15">
        <v>0</v>
      </c>
      <c r="G13" s="15">
        <f t="shared" si="0"/>
        <v>6898.2235294117636</v>
      </c>
      <c r="H13" s="15">
        <f t="shared" si="3"/>
        <v>179.67282352941177</v>
      </c>
      <c r="I13" s="15">
        <f t="shared" si="1"/>
        <v>1448.6269411764704</v>
      </c>
      <c r="J13" s="15">
        <f t="shared" si="4"/>
        <v>206.94670588235289</v>
      </c>
      <c r="K13" s="3">
        <f t="shared" si="2"/>
        <v>1179.6493921568626</v>
      </c>
    </row>
    <row r="14" spans="1:11" x14ac:dyDescent="0.25">
      <c r="A14" s="2" t="s">
        <v>100</v>
      </c>
      <c r="B14" s="14" t="s">
        <v>99</v>
      </c>
      <c r="C14" s="14" t="s">
        <v>91</v>
      </c>
      <c r="D14" s="15"/>
      <c r="E14" s="15">
        <f>72823.29</f>
        <v>72823.289999999994</v>
      </c>
      <c r="F14" s="15">
        <v>410.57</v>
      </c>
      <c r="G14" s="15">
        <f t="shared" si="0"/>
        <v>58914.667077798862</v>
      </c>
      <c r="H14" s="15">
        <f t="shared" si="3"/>
        <v>179.67282352941177</v>
      </c>
      <c r="I14" s="15">
        <f t="shared" si="1"/>
        <v>12458.29978633776</v>
      </c>
      <c r="J14" s="15">
        <f t="shared" si="4"/>
        <v>1767.4400123339658</v>
      </c>
      <c r="K14" s="3">
        <f t="shared" si="2"/>
        <v>9849.0566502213787</v>
      </c>
    </row>
    <row r="15" spans="1:11" x14ac:dyDescent="0.25">
      <c r="A15" s="2" t="s">
        <v>102</v>
      </c>
      <c r="B15" s="13" t="s">
        <v>101</v>
      </c>
      <c r="C15" s="14" t="s">
        <v>91</v>
      </c>
      <c r="D15" s="15"/>
      <c r="E15" s="15">
        <f>8733.47</f>
        <v>8733.4699999999993</v>
      </c>
      <c r="F15" s="15">
        <f>423.29</f>
        <v>423.29</v>
      </c>
      <c r="G15" s="15">
        <f t="shared" si="0"/>
        <v>7239.5864326375713</v>
      </c>
      <c r="H15" s="15">
        <f t="shared" si="3"/>
        <v>179.67282352941177</v>
      </c>
      <c r="I15" s="15">
        <f t="shared" si="1"/>
        <v>1609.2040508538898</v>
      </c>
      <c r="J15" s="15">
        <f t="shared" si="4"/>
        <v>217.18759297912712</v>
      </c>
      <c r="K15" s="3">
        <f t="shared" si="2"/>
        <v>1236.5432093611639</v>
      </c>
    </row>
    <row r="16" spans="1:11" x14ac:dyDescent="0.25">
      <c r="A16" s="2" t="s">
        <v>104</v>
      </c>
      <c r="B16" s="13" t="s">
        <v>103</v>
      </c>
      <c r="C16" s="14" t="s">
        <v>91</v>
      </c>
      <c r="D16" s="15"/>
      <c r="E16" s="15">
        <f>8733.47</f>
        <v>8733.4699999999993</v>
      </c>
      <c r="F16" s="15">
        <f>423.29</f>
        <v>423.29</v>
      </c>
      <c r="G16" s="15">
        <f t="shared" si="0"/>
        <v>7239.5864326375713</v>
      </c>
      <c r="H16" s="15">
        <f t="shared" si="3"/>
        <v>179.67282352941177</v>
      </c>
      <c r="I16" s="15">
        <f t="shared" si="1"/>
        <v>1609.2040508538898</v>
      </c>
      <c r="J16" s="15">
        <f t="shared" si="4"/>
        <v>217.18759297912712</v>
      </c>
      <c r="K16" s="3">
        <f t="shared" si="2"/>
        <v>1236.5432093611639</v>
      </c>
    </row>
    <row r="17" spans="1:11" x14ac:dyDescent="0.25">
      <c r="A17" s="2" t="s">
        <v>69</v>
      </c>
      <c r="B17" s="13" t="s">
        <v>105</v>
      </c>
      <c r="C17" s="14" t="s">
        <v>91</v>
      </c>
      <c r="D17" s="15"/>
      <c r="E17" s="15">
        <f>8733.47</f>
        <v>8733.4699999999993</v>
      </c>
      <c r="F17" s="15">
        <f>423.29</f>
        <v>423.29</v>
      </c>
      <c r="G17" s="15">
        <f t="shared" si="0"/>
        <v>7239.5864326375713</v>
      </c>
      <c r="H17" s="15">
        <f t="shared" si="3"/>
        <v>179.67282352941177</v>
      </c>
      <c r="I17" s="15">
        <f t="shared" si="1"/>
        <v>1609.2040508538898</v>
      </c>
      <c r="J17" s="15">
        <f t="shared" si="4"/>
        <v>217.18759297912712</v>
      </c>
      <c r="K17" s="3">
        <f t="shared" si="2"/>
        <v>1236.5432093611639</v>
      </c>
    </row>
    <row r="18" spans="1:11" x14ac:dyDescent="0.25">
      <c r="A18" s="2" t="s">
        <v>107</v>
      </c>
      <c r="B18" s="13" t="s">
        <v>106</v>
      </c>
      <c r="C18" s="14" t="s">
        <v>91</v>
      </c>
      <c r="D18" s="15"/>
      <c r="E18" s="15">
        <f>8733.47</f>
        <v>8733.4699999999993</v>
      </c>
      <c r="F18" s="15">
        <f>423.29</f>
        <v>423.29</v>
      </c>
      <c r="G18" s="15">
        <f t="shared" si="0"/>
        <v>7239.5864326375713</v>
      </c>
      <c r="H18" s="15">
        <f t="shared" si="3"/>
        <v>179.67282352941177</v>
      </c>
      <c r="I18" s="15">
        <f t="shared" si="1"/>
        <v>1609.2040508538898</v>
      </c>
      <c r="J18" s="15">
        <f t="shared" si="4"/>
        <v>217.18759297912712</v>
      </c>
      <c r="K18" s="3">
        <f t="shared" si="2"/>
        <v>1236.5432093611639</v>
      </c>
    </row>
    <row r="19" spans="1:11" x14ac:dyDescent="0.25">
      <c r="A19" s="2" t="s">
        <v>65</v>
      </c>
      <c r="B19" s="13" t="s">
        <v>108</v>
      </c>
      <c r="C19" s="14" t="s">
        <v>91</v>
      </c>
      <c r="D19" s="15"/>
      <c r="E19" s="15">
        <f>8733.47</f>
        <v>8733.4699999999993</v>
      </c>
      <c r="F19" s="15">
        <f>423.29</f>
        <v>423.29</v>
      </c>
      <c r="G19" s="15">
        <f t="shared" si="0"/>
        <v>7239.5864326375713</v>
      </c>
      <c r="H19" s="15">
        <f t="shared" si="3"/>
        <v>179.67282352941177</v>
      </c>
      <c r="I19" s="15">
        <f t="shared" si="1"/>
        <v>1609.2040508538898</v>
      </c>
      <c r="J19" s="15">
        <f t="shared" si="4"/>
        <v>217.18759297912712</v>
      </c>
      <c r="K19" s="3">
        <f t="shared" si="2"/>
        <v>1236.5432093611639</v>
      </c>
    </row>
    <row r="20" spans="1:11" x14ac:dyDescent="0.25">
      <c r="A20" s="2" t="s">
        <v>60</v>
      </c>
      <c r="B20" s="13" t="s">
        <v>109</v>
      </c>
      <c r="C20" s="14" t="s">
        <v>91</v>
      </c>
      <c r="D20" s="15"/>
      <c r="E20" s="15">
        <f>8719.91</f>
        <v>8719.91</v>
      </c>
      <c r="F20" s="15">
        <v>423.29</v>
      </c>
      <c r="G20" s="15">
        <f t="shared" si="0"/>
        <v>7228.6509487666035</v>
      </c>
      <c r="H20" s="15">
        <f t="shared" si="3"/>
        <v>179.67282352941177</v>
      </c>
      <c r="I20" s="15">
        <f t="shared" si="1"/>
        <v>1606.9075992409867</v>
      </c>
      <c r="J20" s="15">
        <f t="shared" si="4"/>
        <v>216.8595284629981</v>
      </c>
      <c r="K20" s="3">
        <f t="shared" si="2"/>
        <v>1234.7206287160027</v>
      </c>
    </row>
    <row r="21" spans="1:11" x14ac:dyDescent="0.25">
      <c r="A21" s="2" t="s">
        <v>54</v>
      </c>
      <c r="B21" s="13" t="s">
        <v>110</v>
      </c>
      <c r="C21" s="14" t="s">
        <v>91</v>
      </c>
      <c r="D21" s="15"/>
      <c r="E21" s="15">
        <f>8719.91</f>
        <v>8719.91</v>
      </c>
      <c r="F21" s="15">
        <v>423.29</v>
      </c>
      <c r="G21" s="15">
        <f t="shared" si="0"/>
        <v>7228.6509487666035</v>
      </c>
      <c r="H21" s="15">
        <f t="shared" si="3"/>
        <v>179.67282352941177</v>
      </c>
      <c r="I21" s="15">
        <f t="shared" si="1"/>
        <v>1606.9075992409867</v>
      </c>
      <c r="J21" s="15">
        <f t="shared" si="4"/>
        <v>216.8595284629981</v>
      </c>
      <c r="K21" s="3">
        <f t="shared" si="2"/>
        <v>1234.7206287160027</v>
      </c>
    </row>
    <row r="22" spans="1:11" x14ac:dyDescent="0.25">
      <c r="A22" s="2" t="s">
        <v>72</v>
      </c>
      <c r="B22" s="13" t="s">
        <v>111</v>
      </c>
      <c r="C22" s="14" t="s">
        <v>91</v>
      </c>
      <c r="D22" s="15"/>
      <c r="E22" s="15">
        <f>8719.91</f>
        <v>8719.91</v>
      </c>
      <c r="F22" s="15">
        <v>423.29</v>
      </c>
      <c r="G22" s="15">
        <f t="shared" si="0"/>
        <v>7228.6509487666035</v>
      </c>
      <c r="H22" s="15">
        <f t="shared" si="3"/>
        <v>179.67282352941177</v>
      </c>
      <c r="I22" s="15">
        <f t="shared" si="1"/>
        <v>1606.9075992409867</v>
      </c>
      <c r="J22" s="15">
        <f t="shared" si="4"/>
        <v>216.8595284629981</v>
      </c>
      <c r="K22" s="3">
        <f t="shared" si="2"/>
        <v>1234.7206287160027</v>
      </c>
    </row>
    <row r="23" spans="1:11" x14ac:dyDescent="0.25">
      <c r="A23" s="2" t="s">
        <v>10</v>
      </c>
      <c r="B23" s="13" t="s">
        <v>112</v>
      </c>
      <c r="C23" s="14" t="s">
        <v>95</v>
      </c>
      <c r="D23" s="15"/>
      <c r="E23" s="15">
        <v>68045.87</v>
      </c>
      <c r="F23" s="15">
        <v>0</v>
      </c>
      <c r="G23" s="15">
        <f t="shared" si="0"/>
        <v>54730.804174573052</v>
      </c>
      <c r="H23" s="15">
        <f t="shared" si="3"/>
        <v>179.67282352941177</v>
      </c>
      <c r="I23" s="15">
        <f t="shared" si="1"/>
        <v>11493.468876660341</v>
      </c>
      <c r="J23" s="15">
        <f t="shared" si="4"/>
        <v>1641.9241252371914</v>
      </c>
      <c r="K23" s="3">
        <f t="shared" si="2"/>
        <v>9151.7461663504109</v>
      </c>
    </row>
    <row r="24" spans="1:11" x14ac:dyDescent="0.25">
      <c r="A24" s="2" t="s">
        <v>39</v>
      </c>
      <c r="B24" s="13" t="s">
        <v>113</v>
      </c>
      <c r="C24" s="14" t="s">
        <v>91</v>
      </c>
      <c r="D24" s="15"/>
      <c r="E24" s="15">
        <f t="shared" ref="E24:E31" si="5">1817.45</f>
        <v>1817.45</v>
      </c>
      <c r="F24" s="15">
        <v>95.24</v>
      </c>
      <c r="G24" s="15">
        <f t="shared" si="0"/>
        <v>1397.5944971537003</v>
      </c>
      <c r="H24" s="15">
        <f t="shared" si="3"/>
        <v>179.67282352941177</v>
      </c>
      <c r="I24" s="15">
        <f t="shared" si="1"/>
        <v>313.49524440227708</v>
      </c>
      <c r="J24" s="15">
        <f t="shared" si="4"/>
        <v>41.927834914611012</v>
      </c>
      <c r="K24" s="3">
        <f t="shared" si="2"/>
        <v>262.87788678051868</v>
      </c>
    </row>
    <row r="25" spans="1:11" x14ac:dyDescent="0.25">
      <c r="A25" s="2" t="s">
        <v>21</v>
      </c>
      <c r="B25" s="13" t="s">
        <v>114</v>
      </c>
      <c r="C25" s="14" t="s">
        <v>91</v>
      </c>
      <c r="D25" s="15"/>
      <c r="E25" s="15">
        <f t="shared" si="5"/>
        <v>1817.45</v>
      </c>
      <c r="F25" s="15">
        <v>95.24</v>
      </c>
      <c r="G25" s="15">
        <f t="shared" si="0"/>
        <v>1397.5944971537003</v>
      </c>
      <c r="H25" s="15">
        <f t="shared" si="3"/>
        <v>179.67282352941177</v>
      </c>
      <c r="I25" s="15">
        <f t="shared" si="1"/>
        <v>313.49524440227708</v>
      </c>
      <c r="J25" s="15">
        <f t="shared" si="4"/>
        <v>41.927834914611012</v>
      </c>
      <c r="K25" s="3">
        <f t="shared" si="2"/>
        <v>262.87788678051868</v>
      </c>
    </row>
    <row r="26" spans="1:11" x14ac:dyDescent="0.25">
      <c r="A26" s="2" t="s">
        <v>26</v>
      </c>
      <c r="B26" s="13" t="s">
        <v>115</v>
      </c>
      <c r="C26" s="14" t="s">
        <v>91</v>
      </c>
      <c r="D26" s="15"/>
      <c r="E26" s="15">
        <f t="shared" si="5"/>
        <v>1817.45</v>
      </c>
      <c r="F26" s="15">
        <v>95.24</v>
      </c>
      <c r="G26" s="15">
        <f t="shared" si="0"/>
        <v>1397.5944971537003</v>
      </c>
      <c r="H26" s="15">
        <f t="shared" si="3"/>
        <v>179.67282352941177</v>
      </c>
      <c r="I26" s="15">
        <f t="shared" si="1"/>
        <v>313.49524440227708</v>
      </c>
      <c r="J26" s="15">
        <f t="shared" si="4"/>
        <v>41.927834914611012</v>
      </c>
      <c r="K26" s="3">
        <f t="shared" si="2"/>
        <v>262.87788678051868</v>
      </c>
    </row>
    <row r="27" spans="1:11" x14ac:dyDescent="0.25">
      <c r="A27" s="2" t="s">
        <v>41</v>
      </c>
      <c r="B27" s="13" t="s">
        <v>116</v>
      </c>
      <c r="C27" s="14" t="s">
        <v>91</v>
      </c>
      <c r="D27" s="15"/>
      <c r="E27" s="15">
        <f t="shared" si="5"/>
        <v>1817.45</v>
      </c>
      <c r="F27" s="15">
        <v>82</v>
      </c>
      <c r="G27" s="15">
        <f t="shared" si="0"/>
        <v>1386.9170777988616</v>
      </c>
      <c r="H27" s="15">
        <f t="shared" si="3"/>
        <v>179.67282352941177</v>
      </c>
      <c r="I27" s="15">
        <f t="shared" si="1"/>
        <v>308.4725863377609</v>
      </c>
      <c r="J27" s="15">
        <f t="shared" si="4"/>
        <v>41.607512333965843</v>
      </c>
      <c r="K27" s="3">
        <f t="shared" si="2"/>
        <v>261.09831688804553</v>
      </c>
    </row>
    <row r="28" spans="1:11" x14ac:dyDescent="0.25">
      <c r="A28" s="2" t="s">
        <v>40</v>
      </c>
      <c r="B28" s="13" t="s">
        <v>117</v>
      </c>
      <c r="C28" s="14" t="s">
        <v>91</v>
      </c>
      <c r="D28" s="15"/>
      <c r="E28" s="15">
        <f t="shared" si="5"/>
        <v>1817.45</v>
      </c>
      <c r="F28" s="15">
        <v>82</v>
      </c>
      <c r="G28" s="15">
        <f t="shared" si="0"/>
        <v>1386.9170777988616</v>
      </c>
      <c r="H28" s="15">
        <f t="shared" si="3"/>
        <v>179.67282352941177</v>
      </c>
      <c r="I28" s="15">
        <f t="shared" si="1"/>
        <v>308.4725863377609</v>
      </c>
      <c r="J28" s="15">
        <f t="shared" si="4"/>
        <v>41.607512333965843</v>
      </c>
      <c r="K28" s="3">
        <f t="shared" si="2"/>
        <v>261.09831688804553</v>
      </c>
    </row>
    <row r="29" spans="1:11" x14ac:dyDescent="0.25">
      <c r="A29" s="2" t="s">
        <v>24</v>
      </c>
      <c r="B29" s="13" t="s">
        <v>118</v>
      </c>
      <c r="C29" s="14" t="s">
        <v>91</v>
      </c>
      <c r="D29" s="15"/>
      <c r="E29" s="15">
        <f t="shared" si="5"/>
        <v>1817.45</v>
      </c>
      <c r="F29" s="15">
        <v>82</v>
      </c>
      <c r="G29" s="15">
        <f t="shared" si="0"/>
        <v>1386.9170777988616</v>
      </c>
      <c r="H29" s="15">
        <f t="shared" si="3"/>
        <v>179.67282352941177</v>
      </c>
      <c r="I29" s="15">
        <f t="shared" si="1"/>
        <v>308.4725863377609</v>
      </c>
      <c r="J29" s="15">
        <f t="shared" si="4"/>
        <v>41.607512333965843</v>
      </c>
      <c r="K29" s="3">
        <f t="shared" si="2"/>
        <v>261.09831688804553</v>
      </c>
    </row>
    <row r="30" spans="1:11" x14ac:dyDescent="0.25">
      <c r="A30" s="2" t="s">
        <v>33</v>
      </c>
      <c r="B30" s="13" t="s">
        <v>119</v>
      </c>
      <c r="C30" s="14" t="s">
        <v>91</v>
      </c>
      <c r="D30" s="15"/>
      <c r="E30" s="15">
        <f t="shared" si="5"/>
        <v>1817.45</v>
      </c>
      <c r="F30" s="15">
        <v>82</v>
      </c>
      <c r="G30" s="15">
        <f t="shared" si="0"/>
        <v>1386.9170777988616</v>
      </c>
      <c r="H30" s="15">
        <f t="shared" si="3"/>
        <v>179.67282352941177</v>
      </c>
      <c r="I30" s="15">
        <f t="shared" si="1"/>
        <v>308.4725863377609</v>
      </c>
      <c r="J30" s="15">
        <f t="shared" si="4"/>
        <v>41.607512333965843</v>
      </c>
      <c r="K30" s="3">
        <f t="shared" si="2"/>
        <v>261.09831688804553</v>
      </c>
    </row>
    <row r="31" spans="1:11" x14ac:dyDescent="0.25">
      <c r="A31" s="2" t="s">
        <v>34</v>
      </c>
      <c r="B31" s="13" t="s">
        <v>120</v>
      </c>
      <c r="C31" s="14" t="s">
        <v>91</v>
      </c>
      <c r="D31" s="15"/>
      <c r="E31" s="15">
        <f t="shared" si="5"/>
        <v>1817.45</v>
      </c>
      <c r="F31" s="15">
        <v>82</v>
      </c>
      <c r="G31" s="15">
        <f t="shared" si="0"/>
        <v>1386.9170777988616</v>
      </c>
      <c r="H31" s="15">
        <f t="shared" si="3"/>
        <v>179.67282352941177</v>
      </c>
      <c r="I31" s="15">
        <f t="shared" si="1"/>
        <v>308.4725863377609</v>
      </c>
      <c r="J31" s="15">
        <f t="shared" si="4"/>
        <v>41.607512333965843</v>
      </c>
      <c r="K31" s="3">
        <f t="shared" si="2"/>
        <v>261.09831688804553</v>
      </c>
    </row>
    <row r="32" spans="1:11" x14ac:dyDescent="0.25">
      <c r="A32" s="2" t="s">
        <v>8</v>
      </c>
      <c r="B32" s="13" t="s">
        <v>121</v>
      </c>
      <c r="C32" s="14" t="s">
        <v>91</v>
      </c>
      <c r="D32" s="15"/>
      <c r="E32" s="15">
        <f>1726.57</f>
        <v>1726.57</v>
      </c>
      <c r="F32" s="15">
        <v>77.900000000000006</v>
      </c>
      <c r="G32" s="15">
        <f t="shared" si="0"/>
        <v>1310.320303605313</v>
      </c>
      <c r="H32" s="15">
        <f t="shared" si="3"/>
        <v>179.67282352941177</v>
      </c>
      <c r="I32" s="15">
        <f t="shared" si="1"/>
        <v>291.52626375711577</v>
      </c>
      <c r="J32" s="15">
        <f t="shared" si="4"/>
        <v>39.309609108159393</v>
      </c>
      <c r="K32" s="3">
        <f t="shared" si="2"/>
        <v>248.33218785578745</v>
      </c>
    </row>
    <row r="33" spans="1:11" x14ac:dyDescent="0.25">
      <c r="A33" s="2" t="s">
        <v>6</v>
      </c>
      <c r="B33" s="13" t="s">
        <v>122</v>
      </c>
      <c r="C33" s="14" t="s">
        <v>91</v>
      </c>
      <c r="D33" s="15"/>
      <c r="E33" s="15">
        <f>1726.57</f>
        <v>1726.57</v>
      </c>
      <c r="F33" s="15">
        <v>77.900000000000006</v>
      </c>
      <c r="G33" s="15">
        <f t="shared" si="0"/>
        <v>1310.320303605313</v>
      </c>
      <c r="H33" s="15">
        <f t="shared" si="3"/>
        <v>179.67282352941177</v>
      </c>
      <c r="I33" s="15">
        <f t="shared" si="1"/>
        <v>291.52626375711577</v>
      </c>
      <c r="J33" s="15">
        <f t="shared" si="4"/>
        <v>39.309609108159393</v>
      </c>
      <c r="K33" s="3">
        <f t="shared" si="2"/>
        <v>248.33218785578745</v>
      </c>
    </row>
    <row r="34" spans="1:11" x14ac:dyDescent="0.25">
      <c r="A34" s="2" t="s">
        <v>7</v>
      </c>
      <c r="B34" s="13" t="s">
        <v>123</v>
      </c>
      <c r="C34" s="14" t="s">
        <v>91</v>
      </c>
      <c r="D34" s="15"/>
      <c r="E34" s="15">
        <f>1726.57</f>
        <v>1726.57</v>
      </c>
      <c r="F34" s="15">
        <v>77.900000000000006</v>
      </c>
      <c r="G34" s="15">
        <f t="shared" si="0"/>
        <v>1310.320303605313</v>
      </c>
      <c r="H34" s="15">
        <f t="shared" si="3"/>
        <v>179.67282352941177</v>
      </c>
      <c r="I34" s="15">
        <f t="shared" si="1"/>
        <v>291.52626375711577</v>
      </c>
      <c r="J34" s="15">
        <f t="shared" si="4"/>
        <v>39.309609108159393</v>
      </c>
      <c r="K34" s="3">
        <f t="shared" si="2"/>
        <v>248.33218785578745</v>
      </c>
    </row>
    <row r="35" spans="1:11" x14ac:dyDescent="0.25">
      <c r="A35" s="2" t="s">
        <v>23</v>
      </c>
      <c r="B35" s="13" t="s">
        <v>124</v>
      </c>
      <c r="C35" s="14" t="s">
        <v>91</v>
      </c>
      <c r="D35" s="15"/>
      <c r="E35" s="15">
        <f t="shared" ref="E35:E68" si="6">1817.45</f>
        <v>1817.45</v>
      </c>
      <c r="F35" s="15">
        <v>82</v>
      </c>
      <c r="G35" s="15">
        <f t="shared" si="0"/>
        <v>1386.9170777988616</v>
      </c>
      <c r="H35" s="15">
        <f t="shared" si="3"/>
        <v>179.67282352941177</v>
      </c>
      <c r="I35" s="15">
        <f t="shared" si="1"/>
        <v>308.4725863377609</v>
      </c>
      <c r="J35" s="15">
        <f t="shared" si="4"/>
        <v>41.607512333965843</v>
      </c>
      <c r="K35" s="3">
        <f t="shared" si="2"/>
        <v>261.09831688804553</v>
      </c>
    </row>
    <row r="36" spans="1:11" x14ac:dyDescent="0.25">
      <c r="A36" s="2" t="s">
        <v>25</v>
      </c>
      <c r="B36" s="13" t="s">
        <v>125</v>
      </c>
      <c r="C36" s="14" t="s">
        <v>91</v>
      </c>
      <c r="D36" s="15"/>
      <c r="E36" s="15">
        <f t="shared" si="6"/>
        <v>1817.45</v>
      </c>
      <c r="F36" s="15">
        <v>82</v>
      </c>
      <c r="G36" s="15">
        <f t="shared" ref="G36:G67" si="7">(E36+F36-H36)/1.24</f>
        <v>1386.9170777988616</v>
      </c>
      <c r="H36" s="15">
        <f t="shared" si="3"/>
        <v>179.67282352941177</v>
      </c>
      <c r="I36" s="15">
        <f t="shared" ref="I36:I67" si="8">(G36+F36)*0.21</f>
        <v>308.4725863377609</v>
      </c>
      <c r="J36" s="15">
        <f t="shared" si="4"/>
        <v>41.607512333965843</v>
      </c>
      <c r="K36" s="3">
        <f t="shared" ref="K36:K67" si="9">(G36+H36)/6</f>
        <v>261.09831688804553</v>
      </c>
    </row>
    <row r="37" spans="1:11" x14ac:dyDescent="0.25">
      <c r="A37" s="2" t="s">
        <v>29</v>
      </c>
      <c r="B37" s="13" t="s">
        <v>126</v>
      </c>
      <c r="C37" s="14" t="s">
        <v>91</v>
      </c>
      <c r="D37" s="15"/>
      <c r="E37" s="15">
        <f t="shared" si="6"/>
        <v>1817.45</v>
      </c>
      <c r="F37" s="15">
        <v>82</v>
      </c>
      <c r="G37" s="15">
        <f t="shared" si="7"/>
        <v>1386.9170777988616</v>
      </c>
      <c r="H37" s="15">
        <f t="shared" si="3"/>
        <v>179.67282352941177</v>
      </c>
      <c r="I37" s="15">
        <f t="shared" si="8"/>
        <v>308.4725863377609</v>
      </c>
      <c r="J37" s="15">
        <f t="shared" ref="J37:J68" si="10">+G37*0.03</f>
        <v>41.607512333965843</v>
      </c>
      <c r="K37" s="3">
        <f t="shared" si="9"/>
        <v>261.09831688804553</v>
      </c>
    </row>
    <row r="38" spans="1:11" x14ac:dyDescent="0.25">
      <c r="A38" s="2" t="s">
        <v>32</v>
      </c>
      <c r="B38" s="13" t="s">
        <v>127</v>
      </c>
      <c r="C38" s="14" t="s">
        <v>91</v>
      </c>
      <c r="D38" s="15"/>
      <c r="E38" s="15">
        <f t="shared" si="6"/>
        <v>1817.45</v>
      </c>
      <c r="F38" s="15">
        <v>82</v>
      </c>
      <c r="G38" s="15">
        <f t="shared" si="7"/>
        <v>1386.9170777988616</v>
      </c>
      <c r="H38" s="15">
        <f t="shared" si="3"/>
        <v>179.67282352941177</v>
      </c>
      <c r="I38" s="15">
        <f t="shared" si="8"/>
        <v>308.4725863377609</v>
      </c>
      <c r="J38" s="15">
        <f t="shared" si="10"/>
        <v>41.607512333965843</v>
      </c>
      <c r="K38" s="3">
        <f t="shared" si="9"/>
        <v>261.09831688804553</v>
      </c>
    </row>
    <row r="39" spans="1:11" x14ac:dyDescent="0.25">
      <c r="A39" s="2" t="s">
        <v>31</v>
      </c>
      <c r="B39" s="13" t="s">
        <v>128</v>
      </c>
      <c r="C39" s="14" t="s">
        <v>91</v>
      </c>
      <c r="D39" s="15"/>
      <c r="E39" s="15">
        <f t="shared" si="6"/>
        <v>1817.45</v>
      </c>
      <c r="F39" s="15">
        <v>82</v>
      </c>
      <c r="G39" s="15">
        <f t="shared" si="7"/>
        <v>1386.9170777988616</v>
      </c>
      <c r="H39" s="15">
        <f t="shared" si="3"/>
        <v>179.67282352941177</v>
      </c>
      <c r="I39" s="15">
        <f t="shared" si="8"/>
        <v>308.4725863377609</v>
      </c>
      <c r="J39" s="15">
        <f t="shared" si="10"/>
        <v>41.607512333965843</v>
      </c>
      <c r="K39" s="3">
        <f t="shared" si="9"/>
        <v>261.09831688804553</v>
      </c>
    </row>
    <row r="40" spans="1:11" x14ac:dyDescent="0.25">
      <c r="A40" s="2" t="s">
        <v>63</v>
      </c>
      <c r="B40" s="13" t="s">
        <v>129</v>
      </c>
      <c r="C40" s="14" t="s">
        <v>91</v>
      </c>
      <c r="D40" s="15"/>
      <c r="E40" s="15">
        <f t="shared" si="6"/>
        <v>1817.45</v>
      </c>
      <c r="F40" s="15">
        <v>82</v>
      </c>
      <c r="G40" s="15">
        <f t="shared" si="7"/>
        <v>1386.9170777988616</v>
      </c>
      <c r="H40" s="15">
        <f t="shared" si="3"/>
        <v>179.67282352941177</v>
      </c>
      <c r="I40" s="15">
        <f t="shared" si="8"/>
        <v>308.4725863377609</v>
      </c>
      <c r="J40" s="15">
        <f t="shared" si="10"/>
        <v>41.607512333965843</v>
      </c>
      <c r="K40" s="3">
        <f t="shared" si="9"/>
        <v>261.09831688804553</v>
      </c>
    </row>
    <row r="41" spans="1:11" x14ac:dyDescent="0.25">
      <c r="A41" s="2" t="s">
        <v>64</v>
      </c>
      <c r="B41" s="13" t="s">
        <v>130</v>
      </c>
      <c r="C41" s="14" t="s">
        <v>91</v>
      </c>
      <c r="D41" s="15"/>
      <c r="E41" s="15">
        <f t="shared" si="6"/>
        <v>1817.45</v>
      </c>
      <c r="F41" s="15">
        <v>82</v>
      </c>
      <c r="G41" s="15">
        <f t="shared" si="7"/>
        <v>1386.9170777988616</v>
      </c>
      <c r="H41" s="15">
        <f t="shared" si="3"/>
        <v>179.67282352941177</v>
      </c>
      <c r="I41" s="15">
        <f t="shared" si="8"/>
        <v>308.4725863377609</v>
      </c>
      <c r="J41" s="15">
        <f t="shared" si="10"/>
        <v>41.607512333965843</v>
      </c>
      <c r="K41" s="3">
        <f t="shared" si="9"/>
        <v>261.09831688804553</v>
      </c>
    </row>
    <row r="42" spans="1:11" x14ac:dyDescent="0.25">
      <c r="A42" s="2" t="s">
        <v>68</v>
      </c>
      <c r="B42" s="13" t="s">
        <v>131</v>
      </c>
      <c r="C42" s="14" t="s">
        <v>91</v>
      </c>
      <c r="D42" s="15"/>
      <c r="E42" s="15">
        <f t="shared" si="6"/>
        <v>1817.45</v>
      </c>
      <c r="F42" s="15">
        <v>82</v>
      </c>
      <c r="G42" s="15">
        <f t="shared" si="7"/>
        <v>1386.9170777988616</v>
      </c>
      <c r="H42" s="15">
        <f t="shared" si="3"/>
        <v>179.67282352941177</v>
      </c>
      <c r="I42" s="15">
        <f t="shared" si="8"/>
        <v>308.4725863377609</v>
      </c>
      <c r="J42" s="15">
        <f t="shared" si="10"/>
        <v>41.607512333965843</v>
      </c>
      <c r="K42" s="3">
        <f t="shared" si="9"/>
        <v>261.09831688804553</v>
      </c>
    </row>
    <row r="43" spans="1:11" x14ac:dyDescent="0.25">
      <c r="A43" s="2" t="s">
        <v>59</v>
      </c>
      <c r="B43" s="13" t="s">
        <v>132</v>
      </c>
      <c r="C43" s="14" t="s">
        <v>91</v>
      </c>
      <c r="D43" s="15"/>
      <c r="E43" s="15">
        <f t="shared" si="6"/>
        <v>1817.45</v>
      </c>
      <c r="F43" s="15">
        <v>82</v>
      </c>
      <c r="G43" s="15">
        <f t="shared" si="7"/>
        <v>1386.9170777988616</v>
      </c>
      <c r="H43" s="15">
        <f t="shared" si="3"/>
        <v>179.67282352941177</v>
      </c>
      <c r="I43" s="15">
        <f t="shared" si="8"/>
        <v>308.4725863377609</v>
      </c>
      <c r="J43" s="15">
        <f t="shared" si="10"/>
        <v>41.607512333965843</v>
      </c>
      <c r="K43" s="3">
        <f t="shared" si="9"/>
        <v>261.09831688804553</v>
      </c>
    </row>
    <row r="44" spans="1:11" x14ac:dyDescent="0.25">
      <c r="A44" s="2" t="s">
        <v>44</v>
      </c>
      <c r="B44" s="13" t="s">
        <v>133</v>
      </c>
      <c r="C44" s="14" t="s">
        <v>91</v>
      </c>
      <c r="D44" s="15"/>
      <c r="E44" s="15">
        <f t="shared" si="6"/>
        <v>1817.45</v>
      </c>
      <c r="F44" s="15">
        <v>82</v>
      </c>
      <c r="G44" s="15">
        <f t="shared" si="7"/>
        <v>1386.9170777988616</v>
      </c>
      <c r="H44" s="15">
        <f t="shared" si="3"/>
        <v>179.67282352941177</v>
      </c>
      <c r="I44" s="15">
        <f t="shared" si="8"/>
        <v>308.4725863377609</v>
      </c>
      <c r="J44" s="15">
        <f t="shared" si="10"/>
        <v>41.607512333965843</v>
      </c>
      <c r="K44" s="3">
        <f t="shared" si="9"/>
        <v>261.09831688804553</v>
      </c>
    </row>
    <row r="45" spans="1:11" x14ac:dyDescent="0.25">
      <c r="A45" s="2" t="s">
        <v>70</v>
      </c>
      <c r="B45" s="13" t="s">
        <v>134</v>
      </c>
      <c r="C45" s="14" t="s">
        <v>91</v>
      </c>
      <c r="D45" s="15"/>
      <c r="E45" s="15">
        <f t="shared" si="6"/>
        <v>1817.45</v>
      </c>
      <c r="F45" s="15">
        <v>82</v>
      </c>
      <c r="G45" s="15">
        <f t="shared" si="7"/>
        <v>1386.9170777988616</v>
      </c>
      <c r="H45" s="15">
        <f t="shared" si="3"/>
        <v>179.67282352941177</v>
      </c>
      <c r="I45" s="15">
        <f t="shared" si="8"/>
        <v>308.4725863377609</v>
      </c>
      <c r="J45" s="15">
        <f t="shared" si="10"/>
        <v>41.607512333965843</v>
      </c>
      <c r="K45" s="3">
        <f t="shared" si="9"/>
        <v>261.09831688804553</v>
      </c>
    </row>
    <row r="46" spans="1:11" x14ac:dyDescent="0.25">
      <c r="A46" s="2" t="s">
        <v>80</v>
      </c>
      <c r="B46" s="13" t="s">
        <v>135</v>
      </c>
      <c r="C46" s="14" t="s">
        <v>91</v>
      </c>
      <c r="D46" s="15"/>
      <c r="E46" s="15">
        <f t="shared" si="6"/>
        <v>1817.45</v>
      </c>
      <c r="F46" s="15">
        <v>82</v>
      </c>
      <c r="G46" s="15">
        <f t="shared" si="7"/>
        <v>1386.9170777988616</v>
      </c>
      <c r="H46" s="15">
        <f t="shared" si="3"/>
        <v>179.67282352941177</v>
      </c>
      <c r="I46" s="15">
        <f t="shared" si="8"/>
        <v>308.4725863377609</v>
      </c>
      <c r="J46" s="15">
        <f t="shared" si="10"/>
        <v>41.607512333965843</v>
      </c>
      <c r="K46" s="3">
        <f t="shared" si="9"/>
        <v>261.09831688804553</v>
      </c>
    </row>
    <row r="47" spans="1:11" x14ac:dyDescent="0.25">
      <c r="A47" s="2" t="s">
        <v>137</v>
      </c>
      <c r="B47" s="13" t="s">
        <v>136</v>
      </c>
      <c r="C47" s="14" t="s">
        <v>91</v>
      </c>
      <c r="D47" s="15"/>
      <c r="E47" s="15">
        <f t="shared" si="6"/>
        <v>1817.45</v>
      </c>
      <c r="F47" s="15">
        <v>82</v>
      </c>
      <c r="G47" s="15">
        <f t="shared" si="7"/>
        <v>1386.9170777988616</v>
      </c>
      <c r="H47" s="15">
        <f t="shared" si="3"/>
        <v>179.67282352941177</v>
      </c>
      <c r="I47" s="15">
        <f t="shared" si="8"/>
        <v>308.4725863377609</v>
      </c>
      <c r="J47" s="15">
        <f t="shared" si="10"/>
        <v>41.607512333965843</v>
      </c>
      <c r="K47" s="3">
        <f t="shared" si="9"/>
        <v>261.09831688804553</v>
      </c>
    </row>
    <row r="48" spans="1:11" x14ac:dyDescent="0.25">
      <c r="A48" s="2" t="s">
        <v>76</v>
      </c>
      <c r="B48" s="13" t="s">
        <v>138</v>
      </c>
      <c r="C48" s="14" t="s">
        <v>91</v>
      </c>
      <c r="D48" s="15"/>
      <c r="E48" s="15">
        <f t="shared" si="6"/>
        <v>1817.45</v>
      </c>
      <c r="F48" s="15">
        <v>82</v>
      </c>
      <c r="G48" s="15">
        <f t="shared" si="7"/>
        <v>1386.9170777988616</v>
      </c>
      <c r="H48" s="15">
        <f t="shared" si="3"/>
        <v>179.67282352941177</v>
      </c>
      <c r="I48" s="15">
        <f t="shared" si="8"/>
        <v>308.4725863377609</v>
      </c>
      <c r="J48" s="15">
        <f t="shared" si="10"/>
        <v>41.607512333965843</v>
      </c>
      <c r="K48" s="3">
        <f t="shared" si="9"/>
        <v>261.09831688804553</v>
      </c>
    </row>
    <row r="49" spans="1:11" x14ac:dyDescent="0.25">
      <c r="A49" s="2" t="s">
        <v>50</v>
      </c>
      <c r="B49" s="13" t="s">
        <v>139</v>
      </c>
      <c r="C49" s="14" t="s">
        <v>91</v>
      </c>
      <c r="D49" s="15"/>
      <c r="E49" s="15">
        <f t="shared" si="6"/>
        <v>1817.45</v>
      </c>
      <c r="F49" s="15">
        <v>82</v>
      </c>
      <c r="G49" s="15">
        <f t="shared" si="7"/>
        <v>1386.9170777988616</v>
      </c>
      <c r="H49" s="15">
        <f t="shared" si="3"/>
        <v>179.67282352941177</v>
      </c>
      <c r="I49" s="15">
        <f t="shared" si="8"/>
        <v>308.4725863377609</v>
      </c>
      <c r="J49" s="15">
        <f t="shared" si="10"/>
        <v>41.607512333965843</v>
      </c>
      <c r="K49" s="3">
        <f t="shared" si="9"/>
        <v>261.09831688804553</v>
      </c>
    </row>
    <row r="50" spans="1:11" x14ac:dyDescent="0.25">
      <c r="A50" s="2" t="s">
        <v>53</v>
      </c>
      <c r="B50" s="13" t="s">
        <v>140</v>
      </c>
      <c r="C50" s="14" t="s">
        <v>91</v>
      </c>
      <c r="D50" s="15"/>
      <c r="E50" s="15">
        <f t="shared" si="6"/>
        <v>1817.45</v>
      </c>
      <c r="F50" s="15">
        <v>82</v>
      </c>
      <c r="G50" s="15">
        <f t="shared" si="7"/>
        <v>1386.9170777988616</v>
      </c>
      <c r="H50" s="15">
        <f t="shared" si="3"/>
        <v>179.67282352941177</v>
      </c>
      <c r="I50" s="15">
        <f t="shared" si="8"/>
        <v>308.4725863377609</v>
      </c>
      <c r="J50" s="15">
        <f t="shared" si="10"/>
        <v>41.607512333965843</v>
      </c>
      <c r="K50" s="3">
        <f t="shared" si="9"/>
        <v>261.09831688804553</v>
      </c>
    </row>
    <row r="51" spans="1:11" x14ac:dyDescent="0.25">
      <c r="A51" s="2" t="s">
        <v>55</v>
      </c>
      <c r="B51" s="13" t="s">
        <v>141</v>
      </c>
      <c r="C51" s="14" t="s">
        <v>91</v>
      </c>
      <c r="D51" s="15"/>
      <c r="E51" s="15">
        <f t="shared" si="6"/>
        <v>1817.45</v>
      </c>
      <c r="F51" s="15">
        <v>82</v>
      </c>
      <c r="G51" s="15">
        <f t="shared" si="7"/>
        <v>1386.9170777988616</v>
      </c>
      <c r="H51" s="15">
        <f t="shared" si="3"/>
        <v>179.67282352941177</v>
      </c>
      <c r="I51" s="15">
        <f t="shared" si="8"/>
        <v>308.4725863377609</v>
      </c>
      <c r="J51" s="15">
        <f t="shared" si="10"/>
        <v>41.607512333965843</v>
      </c>
      <c r="K51" s="3">
        <f t="shared" si="9"/>
        <v>261.09831688804553</v>
      </c>
    </row>
    <row r="52" spans="1:11" x14ac:dyDescent="0.25">
      <c r="A52" s="2" t="s">
        <v>56</v>
      </c>
      <c r="B52" s="13" t="s">
        <v>142</v>
      </c>
      <c r="C52" s="14" t="s">
        <v>91</v>
      </c>
      <c r="D52" s="15"/>
      <c r="E52" s="15">
        <f t="shared" si="6"/>
        <v>1817.45</v>
      </c>
      <c r="F52" s="15">
        <v>82</v>
      </c>
      <c r="G52" s="15">
        <f t="shared" si="7"/>
        <v>1386.9170777988616</v>
      </c>
      <c r="H52" s="15">
        <f t="shared" si="3"/>
        <v>179.67282352941177</v>
      </c>
      <c r="I52" s="15">
        <f t="shared" si="8"/>
        <v>308.4725863377609</v>
      </c>
      <c r="J52" s="15">
        <f t="shared" si="10"/>
        <v>41.607512333965843</v>
      </c>
      <c r="K52" s="3">
        <f t="shared" si="9"/>
        <v>261.09831688804553</v>
      </c>
    </row>
    <row r="53" spans="1:11" x14ac:dyDescent="0.25">
      <c r="A53" s="2" t="s">
        <v>57</v>
      </c>
      <c r="B53" s="13" t="s">
        <v>143</v>
      </c>
      <c r="C53" s="14" t="s">
        <v>91</v>
      </c>
      <c r="D53" s="15"/>
      <c r="E53" s="15">
        <f t="shared" si="6"/>
        <v>1817.45</v>
      </c>
      <c r="F53" s="15">
        <v>82</v>
      </c>
      <c r="G53" s="15">
        <f t="shared" si="7"/>
        <v>1386.9170777988616</v>
      </c>
      <c r="H53" s="15">
        <f t="shared" si="3"/>
        <v>179.67282352941177</v>
      </c>
      <c r="I53" s="15">
        <f t="shared" si="8"/>
        <v>308.4725863377609</v>
      </c>
      <c r="J53" s="15">
        <f t="shared" si="10"/>
        <v>41.607512333965843</v>
      </c>
      <c r="K53" s="3">
        <f t="shared" si="9"/>
        <v>261.09831688804553</v>
      </c>
    </row>
    <row r="54" spans="1:11" x14ac:dyDescent="0.25">
      <c r="A54" s="2" t="s">
        <v>58</v>
      </c>
      <c r="B54" s="13" t="s">
        <v>144</v>
      </c>
      <c r="C54" s="14" t="s">
        <v>91</v>
      </c>
      <c r="D54" s="15"/>
      <c r="E54" s="15">
        <f t="shared" si="6"/>
        <v>1817.45</v>
      </c>
      <c r="F54" s="15">
        <v>82</v>
      </c>
      <c r="G54" s="15">
        <f t="shared" si="7"/>
        <v>1386.9170777988616</v>
      </c>
      <c r="H54" s="15">
        <f t="shared" si="3"/>
        <v>179.67282352941177</v>
      </c>
      <c r="I54" s="15">
        <f t="shared" si="8"/>
        <v>308.4725863377609</v>
      </c>
      <c r="J54" s="15">
        <f t="shared" si="10"/>
        <v>41.607512333965843</v>
      </c>
      <c r="K54" s="3">
        <f t="shared" si="9"/>
        <v>261.09831688804553</v>
      </c>
    </row>
    <row r="55" spans="1:11" x14ac:dyDescent="0.25">
      <c r="A55" s="2" t="s">
        <v>45</v>
      </c>
      <c r="B55" s="13" t="s">
        <v>145</v>
      </c>
      <c r="C55" s="14" t="s">
        <v>91</v>
      </c>
      <c r="D55" s="15"/>
      <c r="E55" s="15">
        <f t="shared" si="6"/>
        <v>1817.45</v>
      </c>
      <c r="F55" s="15">
        <v>82</v>
      </c>
      <c r="G55" s="15">
        <f t="shared" si="7"/>
        <v>1386.9170777988616</v>
      </c>
      <c r="H55" s="15">
        <f t="shared" si="3"/>
        <v>179.67282352941177</v>
      </c>
      <c r="I55" s="15">
        <f t="shared" si="8"/>
        <v>308.4725863377609</v>
      </c>
      <c r="J55" s="15">
        <f t="shared" si="10"/>
        <v>41.607512333965843</v>
      </c>
      <c r="K55" s="3">
        <f t="shared" si="9"/>
        <v>261.09831688804553</v>
      </c>
    </row>
    <row r="56" spans="1:11" x14ac:dyDescent="0.25">
      <c r="A56" s="2" t="s">
        <v>46</v>
      </c>
      <c r="B56" s="13" t="s">
        <v>146</v>
      </c>
      <c r="C56" s="14" t="s">
        <v>91</v>
      </c>
      <c r="D56" s="15"/>
      <c r="E56" s="15">
        <f t="shared" si="6"/>
        <v>1817.45</v>
      </c>
      <c r="F56" s="15">
        <v>82</v>
      </c>
      <c r="G56" s="15">
        <f t="shared" si="7"/>
        <v>1386.9170777988616</v>
      </c>
      <c r="H56" s="15">
        <f t="shared" si="3"/>
        <v>179.67282352941177</v>
      </c>
      <c r="I56" s="15">
        <f t="shared" si="8"/>
        <v>308.4725863377609</v>
      </c>
      <c r="J56" s="15">
        <f t="shared" si="10"/>
        <v>41.607512333965843</v>
      </c>
      <c r="K56" s="3">
        <f t="shared" si="9"/>
        <v>261.09831688804553</v>
      </c>
    </row>
    <row r="57" spans="1:11" x14ac:dyDescent="0.25">
      <c r="A57" s="2" t="s">
        <v>78</v>
      </c>
      <c r="B57" s="13" t="s">
        <v>147</v>
      </c>
      <c r="C57" s="14" t="s">
        <v>91</v>
      </c>
      <c r="D57" s="15"/>
      <c r="E57" s="15">
        <f t="shared" si="6"/>
        <v>1817.45</v>
      </c>
      <c r="F57" s="15">
        <v>82</v>
      </c>
      <c r="G57" s="15">
        <f t="shared" si="7"/>
        <v>1386.9170777988616</v>
      </c>
      <c r="H57" s="15">
        <f t="shared" si="3"/>
        <v>179.67282352941177</v>
      </c>
      <c r="I57" s="15">
        <f t="shared" si="8"/>
        <v>308.4725863377609</v>
      </c>
      <c r="J57" s="15">
        <f t="shared" si="10"/>
        <v>41.607512333965843</v>
      </c>
      <c r="K57" s="3">
        <f t="shared" si="9"/>
        <v>261.09831688804553</v>
      </c>
    </row>
    <row r="58" spans="1:11" x14ac:dyDescent="0.25">
      <c r="A58" s="2" t="s">
        <v>47</v>
      </c>
      <c r="B58" s="13" t="s">
        <v>148</v>
      </c>
      <c r="C58" s="14" t="s">
        <v>91</v>
      </c>
      <c r="D58" s="15"/>
      <c r="E58" s="15">
        <f t="shared" si="6"/>
        <v>1817.45</v>
      </c>
      <c r="F58" s="15">
        <v>82</v>
      </c>
      <c r="G58" s="15">
        <f t="shared" si="7"/>
        <v>1386.9170777988616</v>
      </c>
      <c r="H58" s="15">
        <f t="shared" si="3"/>
        <v>179.67282352941177</v>
      </c>
      <c r="I58" s="15">
        <f t="shared" si="8"/>
        <v>308.4725863377609</v>
      </c>
      <c r="J58" s="15">
        <f t="shared" si="10"/>
        <v>41.607512333965843</v>
      </c>
      <c r="K58" s="3">
        <f t="shared" si="9"/>
        <v>261.09831688804553</v>
      </c>
    </row>
    <row r="59" spans="1:11" x14ac:dyDescent="0.25">
      <c r="A59" s="2" t="s">
        <v>48</v>
      </c>
      <c r="B59" s="13" t="s">
        <v>149</v>
      </c>
      <c r="C59" s="14" t="s">
        <v>91</v>
      </c>
      <c r="D59" s="15"/>
      <c r="E59" s="15">
        <f t="shared" si="6"/>
        <v>1817.45</v>
      </c>
      <c r="F59" s="15">
        <v>82</v>
      </c>
      <c r="G59" s="15">
        <f t="shared" si="7"/>
        <v>1386.9170777988616</v>
      </c>
      <c r="H59" s="15">
        <f t="shared" si="3"/>
        <v>179.67282352941177</v>
      </c>
      <c r="I59" s="15">
        <f t="shared" si="8"/>
        <v>308.4725863377609</v>
      </c>
      <c r="J59" s="15">
        <f t="shared" si="10"/>
        <v>41.607512333965843</v>
      </c>
      <c r="K59" s="3">
        <f t="shared" si="9"/>
        <v>261.09831688804553</v>
      </c>
    </row>
    <row r="60" spans="1:11" x14ac:dyDescent="0.25">
      <c r="A60" s="2" t="s">
        <v>49</v>
      </c>
      <c r="B60" s="13" t="s">
        <v>150</v>
      </c>
      <c r="C60" s="14" t="s">
        <v>91</v>
      </c>
      <c r="D60" s="15"/>
      <c r="E60" s="15">
        <f t="shared" si="6"/>
        <v>1817.45</v>
      </c>
      <c r="F60" s="15">
        <v>82</v>
      </c>
      <c r="G60" s="15">
        <f t="shared" si="7"/>
        <v>1386.9170777988616</v>
      </c>
      <c r="H60" s="15">
        <f t="shared" si="3"/>
        <v>179.67282352941177</v>
      </c>
      <c r="I60" s="15">
        <f t="shared" si="8"/>
        <v>308.4725863377609</v>
      </c>
      <c r="J60" s="15">
        <f t="shared" si="10"/>
        <v>41.607512333965843</v>
      </c>
      <c r="K60" s="3">
        <f t="shared" si="9"/>
        <v>261.09831688804553</v>
      </c>
    </row>
    <row r="61" spans="1:11" x14ac:dyDescent="0.25">
      <c r="A61" s="2" t="s">
        <v>42</v>
      </c>
      <c r="B61" s="13" t="s">
        <v>151</v>
      </c>
      <c r="C61" s="14" t="s">
        <v>91</v>
      </c>
      <c r="D61" s="15"/>
      <c r="E61" s="15">
        <f t="shared" si="6"/>
        <v>1817.45</v>
      </c>
      <c r="F61" s="15">
        <v>82</v>
      </c>
      <c r="G61" s="15">
        <f t="shared" si="7"/>
        <v>1386.9170777988616</v>
      </c>
      <c r="H61" s="15">
        <f t="shared" si="3"/>
        <v>179.67282352941177</v>
      </c>
      <c r="I61" s="15">
        <f t="shared" si="8"/>
        <v>308.4725863377609</v>
      </c>
      <c r="J61" s="15">
        <f t="shared" si="10"/>
        <v>41.607512333965843</v>
      </c>
      <c r="K61" s="3">
        <f t="shared" si="9"/>
        <v>261.09831688804553</v>
      </c>
    </row>
    <row r="62" spans="1:11" x14ac:dyDescent="0.25">
      <c r="A62" s="2" t="s">
        <v>66</v>
      </c>
      <c r="B62" s="13" t="s">
        <v>152</v>
      </c>
      <c r="C62" s="14" t="s">
        <v>91</v>
      </c>
      <c r="D62" s="15"/>
      <c r="E62" s="15">
        <f t="shared" si="6"/>
        <v>1817.45</v>
      </c>
      <c r="F62" s="15">
        <v>82</v>
      </c>
      <c r="G62" s="15">
        <f t="shared" si="7"/>
        <v>1386.9170777988616</v>
      </c>
      <c r="H62" s="15">
        <f t="shared" si="3"/>
        <v>179.67282352941177</v>
      </c>
      <c r="I62" s="15">
        <f t="shared" si="8"/>
        <v>308.4725863377609</v>
      </c>
      <c r="J62" s="15">
        <f t="shared" si="10"/>
        <v>41.607512333965843</v>
      </c>
      <c r="K62" s="3">
        <f t="shared" si="9"/>
        <v>261.09831688804553</v>
      </c>
    </row>
    <row r="63" spans="1:11" x14ac:dyDescent="0.25">
      <c r="A63" s="2" t="s">
        <v>67</v>
      </c>
      <c r="B63" s="13" t="s">
        <v>153</v>
      </c>
      <c r="C63" s="14" t="s">
        <v>91</v>
      </c>
      <c r="D63" s="15"/>
      <c r="E63" s="15">
        <f t="shared" si="6"/>
        <v>1817.45</v>
      </c>
      <c r="F63" s="15">
        <v>82</v>
      </c>
      <c r="G63" s="15">
        <f t="shared" si="7"/>
        <v>1386.9170777988616</v>
      </c>
      <c r="H63" s="15">
        <f t="shared" si="3"/>
        <v>179.67282352941177</v>
      </c>
      <c r="I63" s="15">
        <f t="shared" si="8"/>
        <v>308.4725863377609</v>
      </c>
      <c r="J63" s="15">
        <f t="shared" si="10"/>
        <v>41.607512333965843</v>
      </c>
      <c r="K63" s="3">
        <f t="shared" si="9"/>
        <v>261.09831688804553</v>
      </c>
    </row>
    <row r="64" spans="1:11" x14ac:dyDescent="0.25">
      <c r="A64" s="2" t="s">
        <v>35</v>
      </c>
      <c r="B64" s="13" t="s">
        <v>154</v>
      </c>
      <c r="C64" s="14" t="s">
        <v>91</v>
      </c>
      <c r="D64" s="15"/>
      <c r="E64" s="15">
        <f t="shared" si="6"/>
        <v>1817.45</v>
      </c>
      <c r="F64" s="15">
        <v>82</v>
      </c>
      <c r="G64" s="15">
        <f t="shared" si="7"/>
        <v>1386.9170777988616</v>
      </c>
      <c r="H64" s="15">
        <f t="shared" si="3"/>
        <v>179.67282352941177</v>
      </c>
      <c r="I64" s="15">
        <f t="shared" si="8"/>
        <v>308.4725863377609</v>
      </c>
      <c r="J64" s="15">
        <f t="shared" si="10"/>
        <v>41.607512333965843</v>
      </c>
      <c r="K64" s="3">
        <f t="shared" si="9"/>
        <v>261.09831688804553</v>
      </c>
    </row>
    <row r="65" spans="1:11" x14ac:dyDescent="0.25">
      <c r="A65" s="2" t="s">
        <v>36</v>
      </c>
      <c r="B65" s="13" t="s">
        <v>155</v>
      </c>
      <c r="C65" s="14" t="s">
        <v>91</v>
      </c>
      <c r="D65" s="15"/>
      <c r="E65" s="15">
        <f t="shared" si="6"/>
        <v>1817.45</v>
      </c>
      <c r="F65" s="15">
        <v>82</v>
      </c>
      <c r="G65" s="15">
        <f t="shared" si="7"/>
        <v>1386.9170777988616</v>
      </c>
      <c r="H65" s="15">
        <f t="shared" si="3"/>
        <v>179.67282352941177</v>
      </c>
      <c r="I65" s="15">
        <f t="shared" si="8"/>
        <v>308.4725863377609</v>
      </c>
      <c r="J65" s="15">
        <f t="shared" si="10"/>
        <v>41.607512333965843</v>
      </c>
      <c r="K65" s="3">
        <f t="shared" si="9"/>
        <v>261.09831688804553</v>
      </c>
    </row>
    <row r="66" spans="1:11" x14ac:dyDescent="0.25">
      <c r="A66" s="2" t="s">
        <v>37</v>
      </c>
      <c r="B66" s="13" t="s">
        <v>156</v>
      </c>
      <c r="C66" s="14" t="s">
        <v>91</v>
      </c>
      <c r="D66" s="15"/>
      <c r="E66" s="15">
        <f t="shared" si="6"/>
        <v>1817.45</v>
      </c>
      <c r="F66" s="15">
        <v>82</v>
      </c>
      <c r="G66" s="15">
        <f t="shared" si="7"/>
        <v>1386.9170777988616</v>
      </c>
      <c r="H66" s="15">
        <f t="shared" si="3"/>
        <v>179.67282352941177</v>
      </c>
      <c r="I66" s="15">
        <f t="shared" si="8"/>
        <v>308.4725863377609</v>
      </c>
      <c r="J66" s="15">
        <f t="shared" si="10"/>
        <v>41.607512333965843</v>
      </c>
      <c r="K66" s="3">
        <f t="shared" si="9"/>
        <v>261.09831688804553</v>
      </c>
    </row>
    <row r="67" spans="1:11" x14ac:dyDescent="0.25">
      <c r="A67" s="2" t="s">
        <v>28</v>
      </c>
      <c r="B67" s="13" t="s">
        <v>157</v>
      </c>
      <c r="C67" s="14" t="s">
        <v>91</v>
      </c>
      <c r="D67" s="15"/>
      <c r="E67" s="15">
        <f t="shared" si="6"/>
        <v>1817.45</v>
      </c>
      <c r="F67" s="15">
        <v>82</v>
      </c>
      <c r="G67" s="15">
        <f t="shared" si="7"/>
        <v>1386.9170777988616</v>
      </c>
      <c r="H67" s="15">
        <f t="shared" si="3"/>
        <v>179.67282352941177</v>
      </c>
      <c r="I67" s="15">
        <f t="shared" si="8"/>
        <v>308.4725863377609</v>
      </c>
      <c r="J67" s="15">
        <f t="shared" si="10"/>
        <v>41.607512333965843</v>
      </c>
      <c r="K67" s="3">
        <f t="shared" si="9"/>
        <v>261.09831688804553</v>
      </c>
    </row>
    <row r="68" spans="1:11" x14ac:dyDescent="0.25">
      <c r="A68" s="2" t="s">
        <v>30</v>
      </c>
      <c r="B68" s="13" t="s">
        <v>165</v>
      </c>
      <c r="C68" s="14" t="s">
        <v>91</v>
      </c>
      <c r="D68" s="15"/>
      <c r="E68" s="15">
        <f t="shared" si="6"/>
        <v>1817.45</v>
      </c>
      <c r="F68" s="15">
        <v>82</v>
      </c>
      <c r="G68" s="15">
        <f t="shared" ref="G68:G99" si="11">(E68+F68-H68)/1.24</f>
        <v>1386.9170777988616</v>
      </c>
      <c r="H68" s="15">
        <f t="shared" si="3"/>
        <v>179.67282352941177</v>
      </c>
      <c r="I68" s="15">
        <f t="shared" ref="I68:I88" si="12">(G68+F68)*0.21</f>
        <v>308.4725863377609</v>
      </c>
      <c r="J68" s="15">
        <f t="shared" si="10"/>
        <v>41.607512333965843</v>
      </c>
      <c r="K68" s="3">
        <f t="shared" ref="K68:K88" si="13">(G68+H68)/6</f>
        <v>261.09831688804553</v>
      </c>
    </row>
    <row r="69" spans="1:11" x14ac:dyDescent="0.25">
      <c r="A69" s="2" t="s">
        <v>79</v>
      </c>
      <c r="B69" s="13" t="s">
        <v>166</v>
      </c>
      <c r="C69" s="14" t="s">
        <v>91</v>
      </c>
      <c r="D69" s="15"/>
      <c r="E69" s="15">
        <f>1726.57</f>
        <v>1726.57</v>
      </c>
      <c r="F69" s="15">
        <v>77.900000000000006</v>
      </c>
      <c r="G69" s="15">
        <f t="shared" si="11"/>
        <v>1310.320303605313</v>
      </c>
      <c r="H69" s="15">
        <f t="shared" ref="H69:H88" si="14">(4755.86+10462.89+16.7+36.74)/85</f>
        <v>179.67282352941177</v>
      </c>
      <c r="I69" s="15">
        <f t="shared" si="12"/>
        <v>291.52626375711577</v>
      </c>
      <c r="J69" s="15">
        <f t="shared" ref="J69:J88" si="15">+G69*0.03</f>
        <v>39.309609108159393</v>
      </c>
      <c r="K69" s="3">
        <f t="shared" si="13"/>
        <v>248.33218785578745</v>
      </c>
    </row>
    <row r="70" spans="1:11" x14ac:dyDescent="0.25">
      <c r="A70" s="2" t="s">
        <v>77</v>
      </c>
      <c r="B70" s="13" t="s">
        <v>158</v>
      </c>
      <c r="C70" s="14" t="s">
        <v>91</v>
      </c>
      <c r="D70" s="15"/>
      <c r="E70" s="15">
        <f>1726.57</f>
        <v>1726.57</v>
      </c>
      <c r="F70" s="15">
        <v>77.900000000000006</v>
      </c>
      <c r="G70" s="15">
        <f t="shared" si="11"/>
        <v>1310.320303605313</v>
      </c>
      <c r="H70" s="15">
        <f t="shared" si="14"/>
        <v>179.67282352941177</v>
      </c>
      <c r="I70" s="15">
        <f t="shared" si="12"/>
        <v>291.52626375711577</v>
      </c>
      <c r="J70" s="15">
        <f t="shared" si="15"/>
        <v>39.309609108159393</v>
      </c>
      <c r="K70" s="3">
        <f t="shared" si="13"/>
        <v>248.33218785578745</v>
      </c>
    </row>
    <row r="71" spans="1:11" x14ac:dyDescent="0.25">
      <c r="A71" s="2" t="s">
        <v>51</v>
      </c>
      <c r="B71" s="13" t="s">
        <v>167</v>
      </c>
      <c r="C71" s="14" t="s">
        <v>91</v>
      </c>
      <c r="D71" s="15"/>
      <c r="E71" s="15">
        <f>1817.45</f>
        <v>1817.45</v>
      </c>
      <c r="F71" s="15">
        <v>82</v>
      </c>
      <c r="G71" s="15">
        <f t="shared" si="11"/>
        <v>1386.9170777988616</v>
      </c>
      <c r="H71" s="15">
        <f t="shared" si="14"/>
        <v>179.67282352941177</v>
      </c>
      <c r="I71" s="15">
        <f t="shared" si="12"/>
        <v>308.4725863377609</v>
      </c>
      <c r="J71" s="15">
        <f t="shared" si="15"/>
        <v>41.607512333965843</v>
      </c>
      <c r="K71" s="3">
        <f t="shared" si="13"/>
        <v>261.09831688804553</v>
      </c>
    </row>
    <row r="72" spans="1:11" x14ac:dyDescent="0.25">
      <c r="A72" s="2" t="s">
        <v>13</v>
      </c>
      <c r="B72" s="13" t="s">
        <v>168</v>
      </c>
      <c r="C72" s="14" t="s">
        <v>91</v>
      </c>
      <c r="D72" s="15"/>
      <c r="E72" s="15">
        <f>1726.57</f>
        <v>1726.57</v>
      </c>
      <c r="F72" s="15">
        <v>77.900000000000006</v>
      </c>
      <c r="G72" s="15">
        <f t="shared" si="11"/>
        <v>1310.320303605313</v>
      </c>
      <c r="H72" s="15">
        <f t="shared" si="14"/>
        <v>179.67282352941177</v>
      </c>
      <c r="I72" s="15">
        <f t="shared" si="12"/>
        <v>291.52626375711577</v>
      </c>
      <c r="J72" s="15">
        <f t="shared" si="15"/>
        <v>39.309609108159393</v>
      </c>
      <c r="K72" s="3">
        <f t="shared" si="13"/>
        <v>248.33218785578745</v>
      </c>
    </row>
    <row r="73" spans="1:11" x14ac:dyDescent="0.25">
      <c r="A73" s="2" t="s">
        <v>38</v>
      </c>
      <c r="B73" s="13" t="s">
        <v>169</v>
      </c>
      <c r="C73" s="14" t="s">
        <v>91</v>
      </c>
      <c r="D73" s="15"/>
      <c r="E73" s="15">
        <f>1817.45</f>
        <v>1817.45</v>
      </c>
      <c r="F73" s="15">
        <v>82</v>
      </c>
      <c r="G73" s="15">
        <f t="shared" si="11"/>
        <v>1386.9170777988616</v>
      </c>
      <c r="H73" s="15">
        <f t="shared" si="14"/>
        <v>179.67282352941177</v>
      </c>
      <c r="I73" s="15">
        <f t="shared" si="12"/>
        <v>308.4725863377609</v>
      </c>
      <c r="J73" s="15">
        <f t="shared" si="15"/>
        <v>41.607512333965843</v>
      </c>
      <c r="K73" s="3">
        <f t="shared" si="13"/>
        <v>261.09831688804553</v>
      </c>
    </row>
    <row r="74" spans="1:11" x14ac:dyDescent="0.25">
      <c r="A74" s="2" t="s">
        <v>43</v>
      </c>
      <c r="B74" s="13" t="s">
        <v>170</v>
      </c>
      <c r="C74" s="14" t="s">
        <v>91</v>
      </c>
      <c r="D74" s="15"/>
      <c r="E74" s="15">
        <f>1817.45</f>
        <v>1817.45</v>
      </c>
      <c r="F74" s="15">
        <v>82</v>
      </c>
      <c r="G74" s="15">
        <f t="shared" si="11"/>
        <v>1386.9170777988616</v>
      </c>
      <c r="H74" s="15">
        <f t="shared" si="14"/>
        <v>179.67282352941177</v>
      </c>
      <c r="I74" s="15">
        <f t="shared" si="12"/>
        <v>308.4725863377609</v>
      </c>
      <c r="J74" s="15">
        <f t="shared" si="15"/>
        <v>41.607512333965843</v>
      </c>
      <c r="K74" s="3">
        <f t="shared" si="13"/>
        <v>261.09831688804553</v>
      </c>
    </row>
    <row r="75" spans="1:11" x14ac:dyDescent="0.25">
      <c r="A75" s="2" t="s">
        <v>159</v>
      </c>
      <c r="B75" s="13" t="s">
        <v>171</v>
      </c>
      <c r="C75" s="14" t="s">
        <v>91</v>
      </c>
      <c r="D75" s="15"/>
      <c r="E75" s="15">
        <f>1817.45</f>
        <v>1817.45</v>
      </c>
      <c r="F75" s="15">
        <v>82</v>
      </c>
      <c r="G75" s="15">
        <f t="shared" si="11"/>
        <v>1386.9170777988616</v>
      </c>
      <c r="H75" s="15">
        <f t="shared" si="14"/>
        <v>179.67282352941177</v>
      </c>
      <c r="I75" s="15">
        <f t="shared" si="12"/>
        <v>308.4725863377609</v>
      </c>
      <c r="J75" s="15">
        <f t="shared" si="15"/>
        <v>41.607512333965843</v>
      </c>
      <c r="K75" s="3">
        <f t="shared" si="13"/>
        <v>261.09831688804553</v>
      </c>
    </row>
    <row r="76" spans="1:11" x14ac:dyDescent="0.25">
      <c r="A76" s="2" t="s">
        <v>75</v>
      </c>
      <c r="B76" s="13" t="s">
        <v>172</v>
      </c>
      <c r="C76" s="14" t="s">
        <v>91</v>
      </c>
      <c r="D76" s="15"/>
      <c r="E76" s="15">
        <f>8719.91</f>
        <v>8719.91</v>
      </c>
      <c r="F76" s="15">
        <v>410.04</v>
      </c>
      <c r="G76" s="15">
        <f t="shared" si="11"/>
        <v>7217.9654648956357</v>
      </c>
      <c r="H76" s="15">
        <f t="shared" si="14"/>
        <v>179.67282352941177</v>
      </c>
      <c r="I76" s="15">
        <f t="shared" si="12"/>
        <v>1601.8811476280835</v>
      </c>
      <c r="J76" s="15">
        <f t="shared" si="15"/>
        <v>216.53896394686907</v>
      </c>
      <c r="K76" s="3">
        <f t="shared" si="13"/>
        <v>1232.939714737508</v>
      </c>
    </row>
    <row r="77" spans="1:11" x14ac:dyDescent="0.25">
      <c r="A77" s="2" t="s">
        <v>74</v>
      </c>
      <c r="B77" s="13" t="s">
        <v>173</v>
      </c>
      <c r="C77" s="14" t="s">
        <v>91</v>
      </c>
      <c r="D77" s="15"/>
      <c r="E77" s="15">
        <f>1817.45</f>
        <v>1817.45</v>
      </c>
      <c r="F77" s="15">
        <v>82</v>
      </c>
      <c r="G77" s="15">
        <f t="shared" si="11"/>
        <v>1386.9170777988616</v>
      </c>
      <c r="H77" s="15">
        <f t="shared" si="14"/>
        <v>179.67282352941177</v>
      </c>
      <c r="I77" s="15">
        <f t="shared" si="12"/>
        <v>308.4725863377609</v>
      </c>
      <c r="J77" s="15">
        <f t="shared" si="15"/>
        <v>41.607512333965843</v>
      </c>
      <c r="K77" s="3">
        <f t="shared" si="13"/>
        <v>261.09831688804553</v>
      </c>
    </row>
    <row r="78" spans="1:11" x14ac:dyDescent="0.25">
      <c r="A78" s="2" t="s">
        <v>14</v>
      </c>
      <c r="B78" s="13" t="s">
        <v>174</v>
      </c>
      <c r="C78" s="14" t="s">
        <v>91</v>
      </c>
      <c r="D78" s="15"/>
      <c r="E78" s="15">
        <f>1635.71</f>
        <v>1635.71</v>
      </c>
      <c r="F78" s="15">
        <v>73.8</v>
      </c>
      <c r="G78" s="15">
        <f t="shared" si="11"/>
        <v>1233.7396584440228</v>
      </c>
      <c r="H78" s="15">
        <f t="shared" si="14"/>
        <v>179.67282352941177</v>
      </c>
      <c r="I78" s="15">
        <f t="shared" si="12"/>
        <v>274.58332827324477</v>
      </c>
      <c r="J78" s="15">
        <f t="shared" si="15"/>
        <v>37.012189753320683</v>
      </c>
      <c r="K78" s="3">
        <f t="shared" si="13"/>
        <v>235.56874699557241</v>
      </c>
    </row>
    <row r="79" spans="1:11" x14ac:dyDescent="0.25">
      <c r="A79" s="2" t="s">
        <v>73</v>
      </c>
      <c r="B79" s="13" t="s">
        <v>175</v>
      </c>
      <c r="C79" s="14" t="s">
        <v>91</v>
      </c>
      <c r="D79" s="15"/>
      <c r="E79" s="15">
        <f>8719.91</f>
        <v>8719.91</v>
      </c>
      <c r="F79" s="15">
        <v>410.04</v>
      </c>
      <c r="G79" s="15">
        <f t="shared" si="11"/>
        <v>7217.9654648956357</v>
      </c>
      <c r="H79" s="15">
        <f t="shared" si="14"/>
        <v>179.67282352941177</v>
      </c>
      <c r="I79" s="15">
        <f t="shared" si="12"/>
        <v>1601.8811476280835</v>
      </c>
      <c r="J79" s="15">
        <f t="shared" si="15"/>
        <v>216.53896394686907</v>
      </c>
      <c r="K79" s="3">
        <f t="shared" si="13"/>
        <v>1232.939714737508</v>
      </c>
    </row>
    <row r="80" spans="1:11" x14ac:dyDescent="0.25">
      <c r="A80" s="2" t="s">
        <v>15</v>
      </c>
      <c r="B80" s="13" t="s">
        <v>176</v>
      </c>
      <c r="C80" s="14" t="s">
        <v>91</v>
      </c>
      <c r="D80" s="15"/>
      <c r="E80" s="15">
        <f>7847.92</f>
        <v>7847.92</v>
      </c>
      <c r="F80" s="15">
        <v>369.03</v>
      </c>
      <c r="G80" s="15">
        <f t="shared" si="11"/>
        <v>6481.6751423149908</v>
      </c>
      <c r="H80" s="15">
        <f t="shared" si="14"/>
        <v>179.67282352941177</v>
      </c>
      <c r="I80" s="15">
        <f t="shared" si="12"/>
        <v>1438.648079886148</v>
      </c>
      <c r="J80" s="15">
        <f t="shared" si="15"/>
        <v>194.45025426944972</v>
      </c>
      <c r="K80" s="3">
        <f t="shared" si="13"/>
        <v>1110.2246609740671</v>
      </c>
    </row>
    <row r="81" spans="1:11" x14ac:dyDescent="0.25">
      <c r="A81" s="2" t="s">
        <v>16</v>
      </c>
      <c r="B81" s="13" t="s">
        <v>160</v>
      </c>
      <c r="C81" s="14" t="s">
        <v>91</v>
      </c>
      <c r="D81" s="15"/>
      <c r="E81" s="15">
        <f>7847.92</f>
        <v>7847.92</v>
      </c>
      <c r="F81" s="15">
        <v>369.03</v>
      </c>
      <c r="G81" s="15">
        <f t="shared" si="11"/>
        <v>6481.6751423149908</v>
      </c>
      <c r="H81" s="15">
        <f t="shared" si="14"/>
        <v>179.67282352941177</v>
      </c>
      <c r="I81" s="15">
        <f t="shared" si="12"/>
        <v>1438.648079886148</v>
      </c>
      <c r="J81" s="15">
        <f t="shared" si="15"/>
        <v>194.45025426944972</v>
      </c>
      <c r="K81" s="3">
        <f t="shared" si="13"/>
        <v>1110.2246609740671</v>
      </c>
    </row>
    <row r="82" spans="1:11" x14ac:dyDescent="0.25">
      <c r="A82" s="2" t="s">
        <v>17</v>
      </c>
      <c r="B82" s="13" t="s">
        <v>161</v>
      </c>
      <c r="C82" s="14" t="s">
        <v>91</v>
      </c>
      <c r="D82" s="15"/>
      <c r="E82" s="15">
        <f>7847.92</f>
        <v>7847.92</v>
      </c>
      <c r="F82" s="15">
        <v>369.03</v>
      </c>
      <c r="G82" s="15">
        <f t="shared" si="11"/>
        <v>6481.6751423149908</v>
      </c>
      <c r="H82" s="15">
        <f t="shared" si="14"/>
        <v>179.67282352941177</v>
      </c>
      <c r="I82" s="15">
        <f t="shared" si="12"/>
        <v>1438.648079886148</v>
      </c>
      <c r="J82" s="15">
        <f t="shared" si="15"/>
        <v>194.45025426944972</v>
      </c>
      <c r="K82" s="3">
        <f t="shared" si="13"/>
        <v>1110.2246609740671</v>
      </c>
    </row>
    <row r="83" spans="1:11" x14ac:dyDescent="0.25">
      <c r="A83" s="2" t="s">
        <v>18</v>
      </c>
      <c r="B83" s="13" t="s">
        <v>177</v>
      </c>
      <c r="C83" s="14" t="s">
        <v>91</v>
      </c>
      <c r="D83" s="15"/>
      <c r="E83" s="15">
        <f>1635.71</f>
        <v>1635.71</v>
      </c>
      <c r="F83" s="15">
        <v>73.8</v>
      </c>
      <c r="G83" s="15">
        <f t="shared" si="11"/>
        <v>1233.7396584440228</v>
      </c>
      <c r="H83" s="15">
        <f t="shared" si="14"/>
        <v>179.67282352941177</v>
      </c>
      <c r="I83" s="15">
        <f t="shared" si="12"/>
        <v>274.58332827324477</v>
      </c>
      <c r="J83" s="15">
        <f t="shared" si="15"/>
        <v>37.012189753320683</v>
      </c>
      <c r="K83" s="3">
        <f t="shared" si="13"/>
        <v>235.56874699557241</v>
      </c>
    </row>
    <row r="84" spans="1:11" x14ac:dyDescent="0.25">
      <c r="A84" s="2" t="s">
        <v>19</v>
      </c>
      <c r="B84" s="13" t="s">
        <v>178</v>
      </c>
      <c r="C84" s="14" t="s">
        <v>91</v>
      </c>
      <c r="D84" s="15"/>
      <c r="E84" s="15">
        <f>1453.96</f>
        <v>1453.96</v>
      </c>
      <c r="F84" s="15">
        <v>65.599999999999994</v>
      </c>
      <c r="G84" s="15">
        <f t="shared" si="11"/>
        <v>1080.554174573055</v>
      </c>
      <c r="H84" s="15">
        <f t="shared" si="14"/>
        <v>179.67282352941177</v>
      </c>
      <c r="I84" s="15">
        <f t="shared" si="12"/>
        <v>240.69237666034152</v>
      </c>
      <c r="J84" s="15">
        <f t="shared" si="15"/>
        <v>32.416625237191646</v>
      </c>
      <c r="K84" s="3">
        <f t="shared" si="13"/>
        <v>210.03783301707779</v>
      </c>
    </row>
    <row r="85" spans="1:11" x14ac:dyDescent="0.25">
      <c r="A85" s="2" t="s">
        <v>20</v>
      </c>
      <c r="B85" s="13" t="s">
        <v>179</v>
      </c>
      <c r="C85" s="14" t="s">
        <v>91</v>
      </c>
      <c r="D85" s="15"/>
      <c r="E85" s="15">
        <f>1453.96</f>
        <v>1453.96</v>
      </c>
      <c r="F85" s="15">
        <v>65.599999999999994</v>
      </c>
      <c r="G85" s="15">
        <f t="shared" si="11"/>
        <v>1080.554174573055</v>
      </c>
      <c r="H85" s="15">
        <f t="shared" si="14"/>
        <v>179.67282352941177</v>
      </c>
      <c r="I85" s="15">
        <f t="shared" si="12"/>
        <v>240.69237666034152</v>
      </c>
      <c r="J85" s="15">
        <f t="shared" si="15"/>
        <v>32.416625237191646</v>
      </c>
      <c r="K85" s="3">
        <f t="shared" si="13"/>
        <v>210.03783301707779</v>
      </c>
    </row>
    <row r="86" spans="1:11" x14ac:dyDescent="0.25">
      <c r="A86" s="2" t="s">
        <v>162</v>
      </c>
      <c r="B86" s="18" t="s">
        <v>180</v>
      </c>
      <c r="C86" s="14" t="s">
        <v>91</v>
      </c>
      <c r="D86" s="18"/>
      <c r="E86" s="15">
        <f>1453.96</f>
        <v>1453.96</v>
      </c>
      <c r="F86" s="15">
        <v>65.599999999999994</v>
      </c>
      <c r="G86" s="15">
        <f t="shared" si="11"/>
        <v>1080.554174573055</v>
      </c>
      <c r="H86" s="15">
        <f t="shared" si="14"/>
        <v>179.67282352941177</v>
      </c>
      <c r="I86" s="15">
        <f t="shared" si="12"/>
        <v>240.69237666034152</v>
      </c>
      <c r="J86" s="15">
        <f t="shared" si="15"/>
        <v>32.416625237191646</v>
      </c>
      <c r="K86" s="3">
        <f t="shared" si="13"/>
        <v>210.03783301707779</v>
      </c>
    </row>
    <row r="87" spans="1:11" x14ac:dyDescent="0.25">
      <c r="A87" s="2" t="s">
        <v>163</v>
      </c>
      <c r="B87" s="18" t="s">
        <v>181</v>
      </c>
      <c r="C87" s="14" t="s">
        <v>91</v>
      </c>
      <c r="D87" s="15"/>
      <c r="E87" s="15">
        <f>1453.96</f>
        <v>1453.96</v>
      </c>
      <c r="F87" s="15">
        <v>65.599999999999994</v>
      </c>
      <c r="G87" s="15">
        <f t="shared" si="11"/>
        <v>1080.554174573055</v>
      </c>
      <c r="H87" s="15">
        <f t="shared" si="14"/>
        <v>179.67282352941177</v>
      </c>
      <c r="I87" s="15">
        <f t="shared" si="12"/>
        <v>240.69237666034152</v>
      </c>
      <c r="J87" s="15">
        <f t="shared" si="15"/>
        <v>32.416625237191646</v>
      </c>
      <c r="K87" s="3">
        <f t="shared" si="13"/>
        <v>210.03783301707779</v>
      </c>
    </row>
    <row r="88" spans="1:11" x14ac:dyDescent="0.25">
      <c r="A88" s="2" t="s">
        <v>164</v>
      </c>
      <c r="B88" s="18" t="s">
        <v>182</v>
      </c>
      <c r="C88" s="14" t="s">
        <v>91</v>
      </c>
      <c r="D88" s="15"/>
      <c r="E88" s="15">
        <f>1453.96</f>
        <v>1453.96</v>
      </c>
      <c r="F88" s="15">
        <v>65.599999999999994</v>
      </c>
      <c r="G88" s="15">
        <f t="shared" si="11"/>
        <v>1080.554174573055</v>
      </c>
      <c r="H88" s="15">
        <f t="shared" si="14"/>
        <v>179.67282352941177</v>
      </c>
      <c r="I88" s="15">
        <f t="shared" si="12"/>
        <v>240.69237666034152</v>
      </c>
      <c r="J88" s="15">
        <f t="shared" si="15"/>
        <v>32.416625237191646</v>
      </c>
      <c r="K88" s="3">
        <f t="shared" si="13"/>
        <v>210.03783301707779</v>
      </c>
    </row>
    <row r="89" spans="1:11" s="9" customFormat="1" x14ac:dyDescent="0.25">
      <c r="A89" s="11"/>
      <c r="B89" s="5"/>
      <c r="C89" s="6"/>
      <c r="D89" s="5"/>
      <c r="E89" s="7">
        <f>SUM(E4:E88)</f>
        <v>604944.84999999939</v>
      </c>
      <c r="F89" s="7">
        <f>SUM(F4:F88)</f>
        <v>2074.5499999999988</v>
      </c>
      <c r="G89" s="8">
        <f t="shared" ref="G89:J89" si="16">SUM(G4:G88)</f>
        <v>477215.49193548376</v>
      </c>
      <c r="H89" s="8">
        <f t="shared" si="16"/>
        <v>15272.190000000026</v>
      </c>
      <c r="I89" s="8">
        <f t="shared" si="16"/>
        <v>100650.90880645193</v>
      </c>
      <c r="J89" s="8">
        <f t="shared" si="16"/>
        <v>14316.464758064485</v>
      </c>
      <c r="K89" s="11"/>
    </row>
    <row r="91" spans="1:11" x14ac:dyDescent="0.25">
      <c r="E91" s="20"/>
      <c r="G91" s="20"/>
      <c r="H91" s="20"/>
      <c r="I91" s="20"/>
      <c r="J91" s="20"/>
    </row>
    <row r="92" spans="1:11" x14ac:dyDescent="0.25">
      <c r="I92" s="20"/>
    </row>
    <row r="93" spans="1:11" x14ac:dyDescent="0.25">
      <c r="J93" s="20"/>
    </row>
  </sheetData>
  <autoFilter ref="A3:K89" xr:uid="{00000000-0009-0000-0000-000000000000}"/>
  <mergeCells count="1">
    <mergeCell ref="A1:K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User</cp:lastModifiedBy>
  <cp:lastPrinted>2021-08-31T14:37:40Z</cp:lastPrinted>
  <dcterms:created xsi:type="dcterms:W3CDTF">2020-07-22T13:58:44Z</dcterms:created>
  <dcterms:modified xsi:type="dcterms:W3CDTF">2022-02-28T20:22:09Z</dcterms:modified>
</cp:coreProperties>
</file>