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Server\VIAR\MADELEN\IMPUESTOS\PATENTES\PATENTES MUNICIPALES\2021\"/>
    </mc:Choice>
  </mc:AlternateContent>
  <bookViews>
    <workbookView xWindow="240" yWindow="15" windowWidth="18780" windowHeight="7560" activeTab="1"/>
  </bookViews>
  <sheets>
    <sheet name="Hoja1" sheetId="1" r:id="rId1"/>
    <sheet name="Pago" sheetId="5" r:id="rId2"/>
    <sheet name="Hoja4" sheetId="4" r:id="rId3"/>
    <sheet name="Hoja2" sheetId="2" r:id="rId4"/>
    <sheet name="Hoja3" sheetId="3" r:id="rId5"/>
  </sheets>
  <definedNames>
    <definedName name="_xlnm._FilterDatabase" localSheetId="0" hidden="1">Hoja1!$A$1:$B$85</definedName>
    <definedName name="_xlnm._FilterDatabase" localSheetId="2" hidden="1">Hoja4!$A$1:$I$83</definedName>
  </definedNames>
  <calcPr calcId="152511"/>
</workbook>
</file>

<file path=xl/calcChain.xml><?xml version="1.0" encoding="utf-8"?>
<calcChain xmlns="http://schemas.openxmlformats.org/spreadsheetml/2006/main">
  <c r="B91" i="5" l="1"/>
  <c r="B89" i="5"/>
  <c r="B88" i="5" l="1"/>
  <c r="B86" i="5" l="1"/>
  <c r="C86" i="5"/>
  <c r="C85" i="1" l="1"/>
  <c r="F84" i="1"/>
  <c r="C84" i="4"/>
  <c r="E83" i="4"/>
  <c r="B83" i="4"/>
  <c r="I82" i="4"/>
  <c r="G82" i="4"/>
  <c r="D82" i="4"/>
  <c r="I81" i="4"/>
  <c r="G81" i="4"/>
  <c r="D81" i="4"/>
  <c r="I80" i="4"/>
  <c r="G80" i="4"/>
  <c r="D80" i="4"/>
  <c r="I79" i="4"/>
  <c r="G79" i="4"/>
  <c r="D79" i="4"/>
  <c r="I78" i="4"/>
  <c r="G78" i="4"/>
  <c r="D78" i="4"/>
  <c r="I77" i="4"/>
  <c r="G77" i="4"/>
  <c r="D77" i="4"/>
  <c r="I76" i="4"/>
  <c r="G76" i="4"/>
  <c r="D76" i="4"/>
  <c r="I75" i="4"/>
  <c r="G75" i="4"/>
  <c r="D75" i="4"/>
  <c r="I74" i="4"/>
  <c r="G74" i="4"/>
  <c r="D74" i="4"/>
  <c r="I73" i="4"/>
  <c r="G73" i="4"/>
  <c r="D73" i="4"/>
  <c r="I72" i="4"/>
  <c r="G72" i="4"/>
  <c r="D72" i="4"/>
  <c r="I71" i="4"/>
  <c r="G71" i="4"/>
  <c r="D71" i="4"/>
  <c r="I70" i="4"/>
  <c r="G70" i="4"/>
  <c r="D70" i="4"/>
  <c r="I69" i="4"/>
  <c r="G69" i="4"/>
  <c r="D69" i="4"/>
  <c r="I68" i="4"/>
  <c r="G68" i="4"/>
  <c r="D68" i="4"/>
  <c r="I67" i="4"/>
  <c r="G67" i="4"/>
  <c r="D67" i="4"/>
  <c r="I66" i="4"/>
  <c r="G66" i="4"/>
  <c r="D66" i="4"/>
  <c r="I65" i="4"/>
  <c r="G65" i="4"/>
  <c r="D65" i="4"/>
  <c r="I64" i="4"/>
  <c r="G64" i="4"/>
  <c r="D64" i="4"/>
  <c r="I63" i="4"/>
  <c r="G63" i="4"/>
  <c r="D63" i="4"/>
  <c r="I62" i="4"/>
  <c r="G62" i="4"/>
  <c r="I61" i="4"/>
  <c r="G61" i="4"/>
  <c r="I60" i="4"/>
  <c r="G60" i="4"/>
  <c r="I59" i="4"/>
  <c r="G59" i="4"/>
  <c r="I58" i="4"/>
  <c r="G58" i="4"/>
  <c r="I57" i="4"/>
  <c r="G57" i="4"/>
  <c r="I56" i="4"/>
  <c r="G56" i="4"/>
  <c r="I55" i="4"/>
  <c r="G55" i="4"/>
  <c r="I54" i="4"/>
  <c r="G54" i="4"/>
  <c r="I53" i="4"/>
  <c r="G53" i="4"/>
  <c r="I52" i="4"/>
  <c r="G52" i="4"/>
  <c r="I51" i="4"/>
  <c r="G51" i="4"/>
  <c r="I50" i="4"/>
  <c r="G50" i="4"/>
  <c r="I49" i="4"/>
  <c r="G49" i="4"/>
  <c r="I48" i="4"/>
  <c r="G48" i="4"/>
  <c r="I47" i="4"/>
  <c r="G47" i="4"/>
  <c r="I46" i="4"/>
  <c r="G46" i="4"/>
  <c r="I45" i="4"/>
  <c r="G45" i="4"/>
  <c r="I44" i="4"/>
  <c r="G44" i="4"/>
  <c r="I43" i="4"/>
  <c r="G43" i="4"/>
  <c r="I42" i="4"/>
  <c r="G42" i="4"/>
  <c r="I41" i="4"/>
  <c r="G41" i="4"/>
  <c r="I40" i="4"/>
  <c r="G40" i="4"/>
  <c r="I39" i="4"/>
  <c r="G39" i="4"/>
  <c r="I38" i="4"/>
  <c r="G38" i="4"/>
  <c r="I37" i="4"/>
  <c r="G37" i="4"/>
  <c r="I36" i="4"/>
  <c r="G36" i="4"/>
  <c r="I35" i="4"/>
  <c r="G35" i="4"/>
  <c r="I34" i="4"/>
  <c r="G34" i="4"/>
  <c r="I33" i="4"/>
  <c r="G33" i="4"/>
  <c r="I32" i="4"/>
  <c r="G32" i="4"/>
  <c r="I31" i="4"/>
  <c r="G31" i="4"/>
  <c r="I30" i="4"/>
  <c r="G30" i="4"/>
  <c r="I29" i="4"/>
  <c r="G29" i="4"/>
  <c r="I28" i="4"/>
  <c r="G28" i="4"/>
  <c r="I27" i="4"/>
  <c r="G27" i="4"/>
  <c r="I26" i="4"/>
  <c r="G26" i="4"/>
  <c r="I25" i="4"/>
  <c r="G25" i="4"/>
  <c r="I24" i="4"/>
  <c r="G24" i="4"/>
  <c r="I23" i="4"/>
  <c r="G23" i="4"/>
  <c r="I22" i="4"/>
  <c r="G22" i="4"/>
  <c r="I21" i="4"/>
  <c r="G21" i="4"/>
  <c r="I20" i="4"/>
  <c r="G20" i="4"/>
  <c r="I19" i="4"/>
  <c r="G19" i="4"/>
  <c r="D19" i="4"/>
  <c r="I18" i="4"/>
  <c r="G18" i="4"/>
  <c r="D18" i="4"/>
  <c r="I17" i="4"/>
  <c r="G17" i="4"/>
  <c r="D17" i="4"/>
  <c r="I16" i="4"/>
  <c r="G16" i="4"/>
  <c r="D16" i="4"/>
  <c r="I15" i="4"/>
  <c r="G15" i="4"/>
  <c r="D15" i="4"/>
  <c r="I14" i="4"/>
  <c r="G14" i="4"/>
  <c r="D14" i="4"/>
  <c r="I13" i="4"/>
  <c r="G13" i="4"/>
  <c r="D13" i="4"/>
  <c r="I12" i="4"/>
  <c r="G12" i="4"/>
  <c r="D12" i="4"/>
  <c r="I11" i="4"/>
  <c r="G11" i="4"/>
  <c r="D11" i="4"/>
  <c r="I10" i="4"/>
  <c r="G10" i="4"/>
  <c r="D10" i="4"/>
  <c r="I9" i="4"/>
  <c r="G9" i="4"/>
  <c r="D9" i="4"/>
  <c r="I8" i="4"/>
  <c r="G8" i="4"/>
  <c r="D8" i="4"/>
  <c r="I7" i="4"/>
  <c r="I6" i="4"/>
  <c r="I5" i="4"/>
  <c r="G5" i="4"/>
  <c r="D5" i="4"/>
  <c r="I4" i="4"/>
  <c r="G4" i="4"/>
  <c r="D4" i="4"/>
  <c r="I3" i="4"/>
  <c r="G3" i="4"/>
  <c r="D3" i="4"/>
  <c r="I2" i="4"/>
  <c r="G2" i="4"/>
  <c r="D2" i="4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53" i="1"/>
  <c r="I53" i="1"/>
  <c r="G54" i="1"/>
  <c r="I54" i="1"/>
  <c r="G55" i="1"/>
  <c r="I55" i="1"/>
  <c r="G56" i="1"/>
  <c r="I56" i="1"/>
  <c r="G57" i="1"/>
  <c r="I57" i="1"/>
  <c r="G58" i="1"/>
  <c r="I58" i="1"/>
  <c r="G59" i="1"/>
  <c r="I59" i="1"/>
  <c r="G60" i="1"/>
  <c r="I60" i="1"/>
  <c r="G61" i="1"/>
  <c r="I61" i="1"/>
  <c r="G62" i="1"/>
  <c r="I62" i="1"/>
  <c r="F19" i="3" l="1"/>
  <c r="E19" i="3"/>
  <c r="B19" i="3"/>
  <c r="L18" i="3"/>
  <c r="I18" i="3"/>
  <c r="G18" i="3"/>
  <c r="D18" i="3"/>
  <c r="L17" i="3"/>
  <c r="I17" i="3"/>
  <c r="G17" i="3"/>
  <c r="D17" i="3"/>
  <c r="L16" i="3"/>
  <c r="I16" i="3"/>
  <c r="G16" i="3"/>
  <c r="D16" i="3"/>
  <c r="L15" i="3"/>
  <c r="I15" i="3"/>
  <c r="G15" i="3"/>
  <c r="D15" i="3"/>
  <c r="L14" i="3"/>
  <c r="I14" i="3"/>
  <c r="G14" i="3"/>
  <c r="D14" i="3"/>
  <c r="L13" i="3"/>
  <c r="I13" i="3"/>
  <c r="G13" i="3"/>
  <c r="D13" i="3"/>
  <c r="L12" i="3"/>
  <c r="I12" i="3"/>
  <c r="G12" i="3"/>
  <c r="D12" i="3"/>
  <c r="L11" i="3"/>
  <c r="I11" i="3"/>
  <c r="G11" i="3"/>
  <c r="D11" i="3"/>
  <c r="L10" i="3"/>
  <c r="I10" i="3"/>
  <c r="G10" i="3"/>
  <c r="D10" i="3"/>
  <c r="L9" i="3"/>
  <c r="I9" i="3"/>
  <c r="G9" i="3"/>
  <c r="D9" i="3"/>
  <c r="L8" i="3"/>
  <c r="I8" i="3"/>
  <c r="G8" i="3"/>
  <c r="D8" i="3"/>
  <c r="L7" i="3"/>
  <c r="I7" i="3"/>
  <c r="G7" i="3"/>
  <c r="D7" i="3"/>
  <c r="L6" i="3"/>
  <c r="I6" i="3"/>
  <c r="G6" i="3"/>
  <c r="D6" i="3"/>
  <c r="L5" i="3"/>
  <c r="I5" i="3"/>
  <c r="G5" i="3"/>
  <c r="D5" i="3"/>
  <c r="L4" i="3"/>
  <c r="I4" i="3"/>
  <c r="G4" i="3"/>
  <c r="D4" i="3"/>
  <c r="L3" i="3"/>
  <c r="I3" i="3"/>
  <c r="G3" i="3"/>
  <c r="D3" i="3"/>
  <c r="L2" i="3"/>
  <c r="I2" i="3"/>
  <c r="G2" i="3"/>
  <c r="D2" i="3"/>
  <c r="F21" i="3" l="1"/>
  <c r="I2" i="1"/>
  <c r="F83" i="2"/>
  <c r="E83" i="2"/>
  <c r="B83" i="2"/>
  <c r="L82" i="2"/>
  <c r="I82" i="2"/>
  <c r="G82" i="2"/>
  <c r="D82" i="2"/>
  <c r="L81" i="2"/>
  <c r="I81" i="2"/>
  <c r="G81" i="2"/>
  <c r="D81" i="2"/>
  <c r="L80" i="2"/>
  <c r="I80" i="2"/>
  <c r="G80" i="2"/>
  <c r="D80" i="2"/>
  <c r="L79" i="2"/>
  <c r="I79" i="2"/>
  <c r="G79" i="2"/>
  <c r="D79" i="2"/>
  <c r="L78" i="2"/>
  <c r="I78" i="2"/>
  <c r="G78" i="2"/>
  <c r="D78" i="2"/>
  <c r="L77" i="2"/>
  <c r="I77" i="2"/>
  <c r="G77" i="2"/>
  <c r="D77" i="2"/>
  <c r="L76" i="2"/>
  <c r="I76" i="2"/>
  <c r="G76" i="2"/>
  <c r="D76" i="2"/>
  <c r="L75" i="2"/>
  <c r="I75" i="2"/>
  <c r="G75" i="2"/>
  <c r="D75" i="2"/>
  <c r="L74" i="2"/>
  <c r="I74" i="2"/>
  <c r="G74" i="2"/>
  <c r="D74" i="2"/>
  <c r="L73" i="2"/>
  <c r="I73" i="2"/>
  <c r="G73" i="2"/>
  <c r="D73" i="2"/>
  <c r="L72" i="2"/>
  <c r="I72" i="2"/>
  <c r="G72" i="2"/>
  <c r="D72" i="2"/>
  <c r="L71" i="2"/>
  <c r="I71" i="2"/>
  <c r="G71" i="2"/>
  <c r="D71" i="2"/>
  <c r="L70" i="2"/>
  <c r="I70" i="2"/>
  <c r="G70" i="2"/>
  <c r="D70" i="2"/>
  <c r="L69" i="2"/>
  <c r="I69" i="2"/>
  <c r="G69" i="2"/>
  <c r="D69" i="2"/>
  <c r="L68" i="2"/>
  <c r="I68" i="2"/>
  <c r="G68" i="2"/>
  <c r="D68" i="2"/>
  <c r="L67" i="2"/>
  <c r="I67" i="2"/>
  <c r="G67" i="2"/>
  <c r="D67" i="2"/>
  <c r="L66" i="2"/>
  <c r="I66" i="2"/>
  <c r="G66" i="2"/>
  <c r="D66" i="2"/>
  <c r="L65" i="2"/>
  <c r="I65" i="2"/>
  <c r="G65" i="2"/>
  <c r="D65" i="2"/>
  <c r="L64" i="2"/>
  <c r="I64" i="2"/>
  <c r="G64" i="2"/>
  <c r="D64" i="2"/>
  <c r="L63" i="2"/>
  <c r="I63" i="2"/>
  <c r="G63" i="2"/>
  <c r="D63" i="2"/>
  <c r="L62" i="2"/>
  <c r="I62" i="2"/>
  <c r="G62" i="2"/>
  <c r="L61" i="2"/>
  <c r="I61" i="2"/>
  <c r="G61" i="2"/>
  <c r="L60" i="2"/>
  <c r="I60" i="2"/>
  <c r="G60" i="2"/>
  <c r="L59" i="2"/>
  <c r="I59" i="2"/>
  <c r="G59" i="2"/>
  <c r="L58" i="2"/>
  <c r="I58" i="2"/>
  <c r="G58" i="2"/>
  <c r="L57" i="2"/>
  <c r="I57" i="2"/>
  <c r="G57" i="2"/>
  <c r="L56" i="2"/>
  <c r="I56" i="2"/>
  <c r="G56" i="2"/>
  <c r="L55" i="2"/>
  <c r="I55" i="2"/>
  <c r="G55" i="2"/>
  <c r="L54" i="2"/>
  <c r="I54" i="2"/>
  <c r="G54" i="2"/>
  <c r="L53" i="2"/>
  <c r="I53" i="2"/>
  <c r="G53" i="2"/>
  <c r="L52" i="2"/>
  <c r="I52" i="2"/>
  <c r="G52" i="2"/>
  <c r="L51" i="2"/>
  <c r="I51" i="2"/>
  <c r="G51" i="2"/>
  <c r="L50" i="2"/>
  <c r="I50" i="2"/>
  <c r="G50" i="2"/>
  <c r="L49" i="2"/>
  <c r="I49" i="2"/>
  <c r="G49" i="2"/>
  <c r="L48" i="2"/>
  <c r="I48" i="2"/>
  <c r="G48" i="2"/>
  <c r="L47" i="2"/>
  <c r="I47" i="2"/>
  <c r="G47" i="2"/>
  <c r="L46" i="2"/>
  <c r="I46" i="2"/>
  <c r="G46" i="2"/>
  <c r="L45" i="2"/>
  <c r="I45" i="2"/>
  <c r="G45" i="2"/>
  <c r="L44" i="2"/>
  <c r="I44" i="2"/>
  <c r="G44" i="2"/>
  <c r="L43" i="2"/>
  <c r="I43" i="2"/>
  <c r="G43" i="2"/>
  <c r="L42" i="2"/>
  <c r="I42" i="2"/>
  <c r="G42" i="2"/>
  <c r="L41" i="2"/>
  <c r="I41" i="2"/>
  <c r="G41" i="2"/>
  <c r="L40" i="2"/>
  <c r="I40" i="2"/>
  <c r="G40" i="2"/>
  <c r="L39" i="2"/>
  <c r="I39" i="2"/>
  <c r="G39" i="2"/>
  <c r="L38" i="2"/>
  <c r="I38" i="2"/>
  <c r="G38" i="2"/>
  <c r="L37" i="2"/>
  <c r="I37" i="2"/>
  <c r="G37" i="2"/>
  <c r="L36" i="2"/>
  <c r="I36" i="2"/>
  <c r="G36" i="2"/>
  <c r="L35" i="2"/>
  <c r="I35" i="2"/>
  <c r="G35" i="2"/>
  <c r="L34" i="2"/>
  <c r="I34" i="2"/>
  <c r="G34" i="2"/>
  <c r="L33" i="2"/>
  <c r="I33" i="2"/>
  <c r="G33" i="2"/>
  <c r="L32" i="2"/>
  <c r="I32" i="2"/>
  <c r="G32" i="2"/>
  <c r="L31" i="2"/>
  <c r="I31" i="2"/>
  <c r="G31" i="2"/>
  <c r="L30" i="2"/>
  <c r="I30" i="2"/>
  <c r="G30" i="2"/>
  <c r="L29" i="2"/>
  <c r="I29" i="2"/>
  <c r="G29" i="2"/>
  <c r="L28" i="2"/>
  <c r="I28" i="2"/>
  <c r="G28" i="2"/>
  <c r="L27" i="2"/>
  <c r="I27" i="2"/>
  <c r="G27" i="2"/>
  <c r="L26" i="2"/>
  <c r="I26" i="2"/>
  <c r="G26" i="2"/>
  <c r="L25" i="2"/>
  <c r="I25" i="2"/>
  <c r="G25" i="2"/>
  <c r="L24" i="2"/>
  <c r="I24" i="2"/>
  <c r="G24" i="2"/>
  <c r="L23" i="2"/>
  <c r="I23" i="2"/>
  <c r="L22" i="2"/>
  <c r="I22" i="2"/>
  <c r="G22" i="2"/>
  <c r="L21" i="2"/>
  <c r="I21" i="2"/>
  <c r="L20" i="2"/>
  <c r="I20" i="2"/>
  <c r="G20" i="2"/>
  <c r="L19" i="2"/>
  <c r="I19" i="2"/>
  <c r="G19" i="2"/>
  <c r="D19" i="2"/>
  <c r="L18" i="2"/>
  <c r="I18" i="2"/>
  <c r="G18" i="2"/>
  <c r="D18" i="2"/>
  <c r="L17" i="2"/>
  <c r="I17" i="2"/>
  <c r="G17" i="2"/>
  <c r="D17" i="2"/>
  <c r="L16" i="2"/>
  <c r="I16" i="2"/>
  <c r="G16" i="2"/>
  <c r="D16" i="2"/>
  <c r="L15" i="2"/>
  <c r="I15" i="2"/>
  <c r="G15" i="2"/>
  <c r="D15" i="2"/>
  <c r="L14" i="2"/>
  <c r="I14" i="2"/>
  <c r="G14" i="2"/>
  <c r="D14" i="2"/>
  <c r="L13" i="2"/>
  <c r="I13" i="2"/>
  <c r="G13" i="2"/>
  <c r="D13" i="2"/>
  <c r="L12" i="2"/>
  <c r="I12" i="2"/>
  <c r="G12" i="2"/>
  <c r="D12" i="2"/>
  <c r="L11" i="2"/>
  <c r="I11" i="2"/>
  <c r="G11" i="2"/>
  <c r="D11" i="2"/>
  <c r="L10" i="2"/>
  <c r="I10" i="2"/>
  <c r="G10" i="2"/>
  <c r="D10" i="2"/>
  <c r="L9" i="2"/>
  <c r="I9" i="2"/>
  <c r="G9" i="2"/>
  <c r="D9" i="2"/>
  <c r="L8" i="2"/>
  <c r="I8" i="2"/>
  <c r="G8" i="2"/>
  <c r="D8" i="2"/>
  <c r="L7" i="2"/>
  <c r="I7" i="2"/>
  <c r="L6" i="2"/>
  <c r="I6" i="2"/>
  <c r="L5" i="2"/>
  <c r="I5" i="2"/>
  <c r="G5" i="2"/>
  <c r="D5" i="2"/>
  <c r="L4" i="2"/>
  <c r="I4" i="2"/>
  <c r="G4" i="2"/>
  <c r="D4" i="2"/>
  <c r="L3" i="2"/>
  <c r="I3" i="2"/>
  <c r="G3" i="2"/>
  <c r="D3" i="2"/>
  <c r="L2" i="2"/>
  <c r="I2" i="2"/>
  <c r="G2" i="2"/>
  <c r="D2" i="2"/>
  <c r="F85" i="2" l="1"/>
  <c r="I20" i="1"/>
  <c r="I7" i="1"/>
  <c r="I6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19" i="1"/>
  <c r="I18" i="1"/>
  <c r="I17" i="1"/>
  <c r="I16" i="1"/>
  <c r="I15" i="1"/>
  <c r="I14" i="1"/>
  <c r="I13" i="1"/>
  <c r="I12" i="1"/>
  <c r="I11" i="1"/>
  <c r="I10" i="1"/>
  <c r="I9" i="1"/>
  <c r="I8" i="1"/>
  <c r="I5" i="1"/>
  <c r="I4" i="1"/>
  <c r="I3" i="1"/>
  <c r="G19" i="1"/>
  <c r="G18" i="1"/>
  <c r="G3" i="1"/>
  <c r="G4" i="1"/>
  <c r="G5" i="1"/>
  <c r="G8" i="1"/>
  <c r="G9" i="1"/>
  <c r="G10" i="1"/>
  <c r="G11" i="1"/>
  <c r="G12" i="1"/>
  <c r="G13" i="1"/>
  <c r="G14" i="1"/>
  <c r="G15" i="1"/>
  <c r="G16" i="1"/>
  <c r="G17" i="1"/>
  <c r="G20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2" i="1"/>
  <c r="D3" i="1"/>
  <c r="D4" i="1"/>
  <c r="D5" i="1"/>
  <c r="D8" i="1"/>
  <c r="D9" i="1"/>
  <c r="D10" i="1"/>
  <c r="D11" i="1"/>
  <c r="D12" i="1"/>
  <c r="D13" i="1"/>
  <c r="D14" i="1"/>
  <c r="D15" i="1"/>
  <c r="D16" i="1"/>
  <c r="D17" i="1"/>
  <c r="D18" i="1"/>
  <c r="D19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2" i="1"/>
  <c r="E83" i="1" l="1"/>
  <c r="B83" i="1" l="1"/>
</calcChain>
</file>

<file path=xl/comments1.xml><?xml version="1.0" encoding="utf-8"?>
<comments xmlns="http://schemas.openxmlformats.org/spreadsheetml/2006/main">
  <authors>
    <author>Madelen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</commentList>
</comments>
</file>

<file path=xl/comments2.xml><?xml version="1.0" encoding="utf-8"?>
<comments xmlns="http://schemas.openxmlformats.org/spreadsheetml/2006/main">
  <authors>
    <author>Madelen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</commentList>
</comments>
</file>

<file path=xl/comments3.xml><?xml version="1.0" encoding="utf-8"?>
<comments xmlns="http://schemas.openxmlformats.org/spreadsheetml/2006/main">
  <authors>
    <author>Madelen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</commentList>
</comments>
</file>

<file path=xl/sharedStrings.xml><?xml version="1.0" encoding="utf-8"?>
<sst xmlns="http://schemas.openxmlformats.org/spreadsheetml/2006/main" count="378" uniqueCount="136">
  <si>
    <t>Patente</t>
  </si>
  <si>
    <t>FWT827</t>
  </si>
  <si>
    <t>GKQ552</t>
  </si>
  <si>
    <t>GKQ587</t>
  </si>
  <si>
    <t>GZR379</t>
  </si>
  <si>
    <t>GZR380</t>
  </si>
  <si>
    <t>HPK860</t>
  </si>
  <si>
    <t>HWF024</t>
  </si>
  <si>
    <t>HWF026</t>
  </si>
  <si>
    <t>HWF109</t>
  </si>
  <si>
    <t>IGN994</t>
  </si>
  <si>
    <t>IUU333</t>
  </si>
  <si>
    <t>IZG297</t>
  </si>
  <si>
    <t>JAO482</t>
  </si>
  <si>
    <t>JIS241</t>
  </si>
  <si>
    <t>JIS373</t>
  </si>
  <si>
    <t>JQG239</t>
  </si>
  <si>
    <t>JRY687</t>
  </si>
  <si>
    <t>JRY934</t>
  </si>
  <si>
    <t>JUY548</t>
  </si>
  <si>
    <t>JUY549</t>
  </si>
  <si>
    <t>JZG157</t>
  </si>
  <si>
    <t>JZP219</t>
  </si>
  <si>
    <t>KKM746</t>
  </si>
  <si>
    <t>KMU569</t>
  </si>
  <si>
    <t>KNA502</t>
  </si>
  <si>
    <t>KNA503</t>
  </si>
  <si>
    <t>KNA504</t>
  </si>
  <si>
    <t>KNA506</t>
  </si>
  <si>
    <t>KNA507</t>
  </si>
  <si>
    <t>KOL760</t>
  </si>
  <si>
    <t>KWO766</t>
  </si>
  <si>
    <t>LUY732</t>
  </si>
  <si>
    <t>LUY733</t>
  </si>
  <si>
    <t>LUY734</t>
  </si>
  <si>
    <t>LUY735</t>
  </si>
  <si>
    <t>LUY749</t>
  </si>
  <si>
    <t>LUY751</t>
  </si>
  <si>
    <t>MAV483</t>
  </si>
  <si>
    <t>MAV543</t>
  </si>
  <si>
    <t>MGB809</t>
  </si>
  <si>
    <t>MMN838</t>
  </si>
  <si>
    <t>ORN982</t>
  </si>
  <si>
    <t>ORN983</t>
  </si>
  <si>
    <t>ORO021</t>
  </si>
  <si>
    <t>ORO025</t>
  </si>
  <si>
    <t>PAF811</t>
  </si>
  <si>
    <t>PIQ698</t>
  </si>
  <si>
    <t>PIQ699</t>
  </si>
  <si>
    <t>POW856</t>
  </si>
  <si>
    <t>TOTAL</t>
  </si>
  <si>
    <t>AB097BP</t>
  </si>
  <si>
    <t>GET034</t>
  </si>
  <si>
    <t>GET035</t>
  </si>
  <si>
    <t>AC121PH</t>
  </si>
  <si>
    <t>AC121PI</t>
  </si>
  <si>
    <t>AC121PJ</t>
  </si>
  <si>
    <t>AC121PK</t>
  </si>
  <si>
    <t>AC121PL</t>
  </si>
  <si>
    <t>AB248KW</t>
  </si>
  <si>
    <t>AB248KX</t>
  </si>
  <si>
    <t>AB445UF</t>
  </si>
  <si>
    <t>OXJ862</t>
  </si>
  <si>
    <t>AD414GY</t>
  </si>
  <si>
    <t>AD414GZ</t>
  </si>
  <si>
    <t>AD533SA</t>
  </si>
  <si>
    <t>KOE278</t>
  </si>
  <si>
    <t>GKQ544</t>
  </si>
  <si>
    <t>GKQ545</t>
  </si>
  <si>
    <t>GON230</t>
  </si>
  <si>
    <t>CVC716</t>
  </si>
  <si>
    <t>GBN276</t>
  </si>
  <si>
    <t>GON265</t>
  </si>
  <si>
    <t>GON266</t>
  </si>
  <si>
    <t>ABU878</t>
  </si>
  <si>
    <t>ALD240</t>
  </si>
  <si>
    <t>BCC975</t>
  </si>
  <si>
    <t>CSS710</t>
  </si>
  <si>
    <t>DEQ159</t>
  </si>
  <si>
    <t>AD900VK</t>
  </si>
  <si>
    <t>AD372WJ</t>
  </si>
  <si>
    <t>MENSUAL</t>
  </si>
  <si>
    <t>AE205GG</t>
  </si>
  <si>
    <t>AE205GV</t>
  </si>
  <si>
    <t>Cuota 1 Vto 31/03</t>
  </si>
  <si>
    <t>Cuota 1 Año 2020</t>
  </si>
  <si>
    <t>Anual Año 2020</t>
  </si>
  <si>
    <t>Anual Vto 31/03</t>
  </si>
  <si>
    <t>BCC976</t>
  </si>
  <si>
    <t>BCC977</t>
  </si>
  <si>
    <t>BCC978</t>
  </si>
  <si>
    <t>BCC979</t>
  </si>
  <si>
    <t>BCC980</t>
  </si>
  <si>
    <t>BCC981</t>
  </si>
  <si>
    <t>BCC982</t>
  </si>
  <si>
    <t>BCC983</t>
  </si>
  <si>
    <t>BCC984</t>
  </si>
  <si>
    <t>BCC985</t>
  </si>
  <si>
    <t>BCC986</t>
  </si>
  <si>
    <t>BCC987</t>
  </si>
  <si>
    <t>BCC988</t>
  </si>
  <si>
    <t>BCC989</t>
  </si>
  <si>
    <t>BCC990</t>
  </si>
  <si>
    <t>BCC991</t>
  </si>
  <si>
    <t>BCC992</t>
  </si>
  <si>
    <t>BCC993</t>
  </si>
  <si>
    <t>BCC994</t>
  </si>
  <si>
    <t>BCC995</t>
  </si>
  <si>
    <t>BCC996</t>
  </si>
  <si>
    <t>BCC997</t>
  </si>
  <si>
    <t>BCC998</t>
  </si>
  <si>
    <t>BCC999</t>
  </si>
  <si>
    <t>BCC1000</t>
  </si>
  <si>
    <t>BCC1001</t>
  </si>
  <si>
    <t>BCC1002</t>
  </si>
  <si>
    <t>BCC1003</t>
  </si>
  <si>
    <t>BCC1004</t>
  </si>
  <si>
    <t>BCC1005</t>
  </si>
  <si>
    <t>BCC1006</t>
  </si>
  <si>
    <t>BCC1007</t>
  </si>
  <si>
    <t>BCC1008</t>
  </si>
  <si>
    <t>BCC1009</t>
  </si>
  <si>
    <t>BCC1010</t>
  </si>
  <si>
    <t>BCC1011</t>
  </si>
  <si>
    <t>BCC1012</t>
  </si>
  <si>
    <t>BCC1013</t>
  </si>
  <si>
    <t>BCC1014</t>
  </si>
  <si>
    <t>BCC1015</t>
  </si>
  <si>
    <t>BCC1016</t>
  </si>
  <si>
    <t>BCC1017</t>
  </si>
  <si>
    <t>AE721WX</t>
  </si>
  <si>
    <t>AE852ZL</t>
  </si>
  <si>
    <t>AE852ZM</t>
  </si>
  <si>
    <t>Cuota 4 Vto 07/10</t>
  </si>
  <si>
    <t>Pagado el 29/09 Bancor EVMV7628</t>
  </si>
  <si>
    <t>Pagado el 30/09 Bancor EVMV7636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</si>
</sst>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8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4" fontId="1" fillId="0" borderId="1" xfId="0" applyNumberFormat="1" applyFont="1" applyFill="1" applyBorder="1" applyAlignment="1">
      <alignment horizontal="center"/>
    </xf>
    <xf numFmtId="4" fontId="0" fillId="0" borderId="0" xfId="0" applyNumberFormat="1" applyFill="1" applyAlignment="1">
      <alignment horizontal="center"/>
    </xf>
    <xf numFmtId="4" fontId="0" fillId="0" borderId="1" xfId="0" applyNumberFormat="1" applyFill="1" applyBorder="1"/>
    <xf numFmtId="0" fontId="0" fillId="0" borderId="0" xfId="0" applyFill="1" applyBorder="1"/>
    <xf numFmtId="4" fontId="0" fillId="0" borderId="1" xfId="0" applyNumberFormat="1" applyFill="1" applyBorder="1" applyAlignment="1">
      <alignment horizontal="right" vertical="center"/>
    </xf>
    <xf numFmtId="4" fontId="0" fillId="0" borderId="1" xfId="0" applyNumberFormat="1" applyFont="1" applyFill="1" applyBorder="1"/>
    <xf numFmtId="4" fontId="1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" fontId="0" fillId="0" borderId="0" xfId="0" applyNumberFormat="1" applyFill="1"/>
    <xf numFmtId="4" fontId="2" fillId="0" borderId="0" xfId="0" applyNumberFormat="1" applyFont="1" applyFill="1" applyAlignment="1">
      <alignment horizontal="center"/>
    </xf>
    <xf numFmtId="4" fontId="2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0" fillId="0" borderId="0" xfId="0" applyNumberFormat="1" applyFill="1"/>
    <xf numFmtId="0" fontId="1" fillId="3" borderId="1" xfId="0" applyFon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4" fontId="0" fillId="3" borderId="1" xfId="0" applyNumberFormat="1" applyFill="1" applyBorder="1"/>
    <xf numFmtId="4" fontId="0" fillId="3" borderId="1" xfId="0" applyNumberFormat="1" applyFill="1" applyBorder="1" applyAlignment="1">
      <alignment horizontal="right" vertical="center"/>
    </xf>
    <xf numFmtId="4" fontId="0" fillId="2" borderId="1" xfId="0" applyNumberForma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4" fontId="0" fillId="2" borderId="1" xfId="0" applyNumberFormat="1" applyFill="1" applyBorder="1"/>
    <xf numFmtId="0" fontId="1" fillId="4" borderId="1" xfId="0" applyFon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4" fontId="0" fillId="4" borderId="1" xfId="0" applyNumberFormat="1" applyFill="1" applyBorder="1"/>
    <xf numFmtId="0" fontId="0" fillId="4" borderId="0" xfId="0" applyFill="1"/>
    <xf numFmtId="0" fontId="1" fillId="5" borderId="1" xfId="0" applyFont="1" applyFill="1" applyBorder="1" applyAlignment="1">
      <alignment horizontal="center" vertical="center"/>
    </xf>
    <xf numFmtId="4" fontId="0" fillId="5" borderId="1" xfId="0" applyNumberForma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164" fontId="0" fillId="6" borderId="1" xfId="1" applyNumberFormat="1" applyFont="1" applyFill="1" applyBorder="1" applyAlignment="1">
      <alignment horizontal="center" vertical="center"/>
    </xf>
    <xf numFmtId="4" fontId="0" fillId="6" borderId="1" xfId="0" applyNumberFormat="1" applyFill="1" applyBorder="1"/>
    <xf numFmtId="0" fontId="0" fillId="6" borderId="0" xfId="0" applyFill="1"/>
    <xf numFmtId="4" fontId="7" fillId="5" borderId="1" xfId="0" applyNumberFormat="1" applyFont="1" applyFill="1" applyBorder="1" applyAlignment="1">
      <alignment horizontal="center" vertical="center"/>
    </xf>
    <xf numFmtId="4" fontId="7" fillId="0" borderId="0" xfId="0" applyNumberFormat="1" applyFont="1" applyFill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4" fontId="7" fillId="6" borderId="1" xfId="0" applyNumberFormat="1" applyFont="1" applyFill="1" applyBorder="1"/>
    <xf numFmtId="0" fontId="7" fillId="0" borderId="0" xfId="0" applyFont="1" applyFill="1"/>
    <xf numFmtId="0" fontId="1" fillId="7" borderId="1" xfId="0" applyFont="1" applyFill="1" applyBorder="1" applyAlignment="1">
      <alignment horizontal="center" vertical="center"/>
    </xf>
    <xf numFmtId="4" fontId="0" fillId="7" borderId="1" xfId="0" applyNumberFormat="1" applyFill="1" applyBorder="1" applyAlignment="1">
      <alignment horizontal="center" vertical="center"/>
    </xf>
    <xf numFmtId="164" fontId="0" fillId="7" borderId="1" xfId="1" applyNumberFormat="1" applyFont="1" applyFill="1" applyBorder="1" applyAlignment="1">
      <alignment horizontal="center" vertical="center"/>
    </xf>
    <xf numFmtId="4" fontId="7" fillId="7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4" fontId="0" fillId="8" borderId="1" xfId="0" applyNumberFormat="1" applyFont="1" applyFill="1" applyBorder="1" applyAlignment="1">
      <alignment horizontal="center"/>
    </xf>
    <xf numFmtId="4" fontId="0" fillId="0" borderId="0" xfId="0" applyNumberFormat="1" applyFont="1" applyFill="1"/>
    <xf numFmtId="4" fontId="0" fillId="0" borderId="1" xfId="0" applyNumberFormat="1" applyFont="1" applyFill="1" applyBorder="1" applyAlignment="1">
      <alignment horizontal="center"/>
    </xf>
    <xf numFmtId="4" fontId="0" fillId="9" borderId="1" xfId="0" applyNumberFormat="1" applyFont="1" applyFill="1" applyBorder="1" applyAlignment="1">
      <alignment horizontal="center" vertical="center"/>
    </xf>
    <xf numFmtId="4" fontId="0" fillId="8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3"/>
  <sheetViews>
    <sheetView workbookViewId="0">
      <selection activeCell="C1" sqref="C1:C1048576"/>
    </sheetView>
  </sheetViews>
  <sheetFormatPr baseColWidth="10" defaultRowHeight="15" x14ac:dyDescent="0.25"/>
  <cols>
    <col min="1" max="1" width="9.140625" style="2" bestFit="1" customWidth="1"/>
    <col min="2" max="2" width="20.7109375" style="2" bestFit="1" customWidth="1"/>
    <col min="3" max="3" width="16.5703125" style="2" customWidth="1"/>
    <col min="4" max="4" width="8.42578125" style="21" bestFit="1" customWidth="1"/>
    <col min="5" max="5" width="18.5703125" style="2" customWidth="1"/>
    <col min="6" max="6" width="15" style="2" bestFit="1" customWidth="1"/>
    <col min="7" max="7" width="8.42578125" style="2" bestFit="1" customWidth="1"/>
    <col min="8" max="8" width="11.42578125" style="2"/>
    <col min="9" max="9" width="11.42578125" style="12"/>
    <col min="10" max="16384" width="11.42578125" style="2"/>
  </cols>
  <sheetData>
    <row r="1" spans="1:9" x14ac:dyDescent="0.25">
      <c r="A1" s="1" t="s">
        <v>0</v>
      </c>
      <c r="B1" s="9" t="s">
        <v>85</v>
      </c>
      <c r="C1" s="9" t="s">
        <v>84</v>
      </c>
      <c r="D1" s="16"/>
      <c r="E1" s="9" t="s">
        <v>86</v>
      </c>
      <c r="F1" s="9" t="s">
        <v>87</v>
      </c>
      <c r="G1" s="9"/>
      <c r="I1" s="3" t="s">
        <v>81</v>
      </c>
    </row>
    <row r="2" spans="1:9" x14ac:dyDescent="0.25">
      <c r="A2" s="35" t="s">
        <v>51</v>
      </c>
      <c r="B2" s="36">
        <v>4740</v>
      </c>
      <c r="C2" s="36">
        <v>7935</v>
      </c>
      <c r="D2" s="17">
        <f>+(C2/B2)-1</f>
        <v>0.67405063291139244</v>
      </c>
      <c r="E2" s="5">
        <v>16615</v>
      </c>
      <c r="F2" s="5">
        <v>27872.51</v>
      </c>
      <c r="G2" s="10">
        <f>+(F2/E2)-1</f>
        <v>0.67755100812518809</v>
      </c>
      <c r="I2" s="5">
        <f>+C2*4/12</f>
        <v>2645</v>
      </c>
    </row>
    <row r="3" spans="1:9" ht="18.75" x14ac:dyDescent="0.25">
      <c r="A3" s="48" t="s">
        <v>59</v>
      </c>
      <c r="B3" s="49">
        <v>1137.6300000000001</v>
      </c>
      <c r="C3" s="51">
        <v>3907.16</v>
      </c>
      <c r="D3" s="17">
        <f t="shared" ref="D3:D66" si="0">+(C3/B3)-1</f>
        <v>2.4344734228176117</v>
      </c>
      <c r="E3" s="5">
        <v>4006.68</v>
      </c>
      <c r="F3" s="5">
        <v>13775.07</v>
      </c>
      <c r="G3" s="10">
        <f t="shared" ref="G3:G66" si="1">+(F3/E3)-1</f>
        <v>2.4380259965857021</v>
      </c>
      <c r="I3" s="5">
        <f t="shared" ref="I3:I66" si="2">+C3*4/12</f>
        <v>1302.3866666666665</v>
      </c>
    </row>
    <row r="4" spans="1:9" ht="18.75" x14ac:dyDescent="0.25">
      <c r="A4" s="48" t="s">
        <v>60</v>
      </c>
      <c r="B4" s="49">
        <v>1137.6300000000001</v>
      </c>
      <c r="C4" s="51">
        <v>3907.16</v>
      </c>
      <c r="D4" s="17">
        <f t="shared" si="0"/>
        <v>2.4344734228176117</v>
      </c>
      <c r="E4" s="5">
        <v>4006.68</v>
      </c>
      <c r="F4" s="5">
        <v>13775.07</v>
      </c>
      <c r="G4" s="10">
        <f t="shared" si="1"/>
        <v>2.4380259965857021</v>
      </c>
      <c r="I4" s="5">
        <f t="shared" si="2"/>
        <v>1302.3866666666665</v>
      </c>
    </row>
    <row r="5" spans="1:9" ht="18.75" x14ac:dyDescent="0.25">
      <c r="A5" s="48" t="s">
        <v>61</v>
      </c>
      <c r="B5" s="49">
        <v>1040.47</v>
      </c>
      <c r="C5" s="51">
        <v>3166.68</v>
      </c>
      <c r="D5" s="17">
        <f t="shared" si="0"/>
        <v>2.043509183349832</v>
      </c>
      <c r="E5" s="5">
        <v>3666.63</v>
      </c>
      <c r="F5" s="5">
        <v>11183.39</v>
      </c>
      <c r="G5" s="10">
        <f t="shared" si="1"/>
        <v>2.0500459550050043</v>
      </c>
      <c r="I5" s="5">
        <f t="shared" si="2"/>
        <v>1055.56</v>
      </c>
    </row>
    <row r="6" spans="1:9" ht="18.75" x14ac:dyDescent="0.3">
      <c r="A6" s="38" t="s">
        <v>74</v>
      </c>
      <c r="B6" s="39"/>
      <c r="C6" s="39"/>
      <c r="D6" s="40"/>
      <c r="E6" s="41"/>
      <c r="F6" s="46">
        <v>250</v>
      </c>
      <c r="G6" s="39"/>
      <c r="H6" s="42"/>
      <c r="I6" s="41">
        <f>+F6/12</f>
        <v>20.833333333333332</v>
      </c>
    </row>
    <row r="7" spans="1:9" ht="18.75" x14ac:dyDescent="0.3">
      <c r="A7" s="38" t="s">
        <v>75</v>
      </c>
      <c r="B7" s="39"/>
      <c r="C7" s="39"/>
      <c r="D7" s="40"/>
      <c r="E7" s="41"/>
      <c r="F7" s="46">
        <v>150</v>
      </c>
      <c r="G7" s="39"/>
      <c r="H7" s="42"/>
      <c r="I7" s="41">
        <f>+F7/12</f>
        <v>12.5</v>
      </c>
    </row>
    <row r="8" spans="1:9" x14ac:dyDescent="0.25">
      <c r="A8" s="35" t="s">
        <v>54</v>
      </c>
      <c r="B8" s="36">
        <v>7338.07</v>
      </c>
      <c r="C8" s="36">
        <v>12797.2</v>
      </c>
      <c r="D8" s="17">
        <f t="shared" si="0"/>
        <v>0.74394629650575705</v>
      </c>
      <c r="E8" s="5">
        <v>25708.2</v>
      </c>
      <c r="F8" s="5">
        <v>44890.18</v>
      </c>
      <c r="G8" s="10">
        <f t="shared" si="1"/>
        <v>0.74614247594152827</v>
      </c>
      <c r="I8" s="5">
        <f t="shared" si="2"/>
        <v>4265.7333333333336</v>
      </c>
    </row>
    <row r="9" spans="1:9" x14ac:dyDescent="0.25">
      <c r="A9" s="35" t="s">
        <v>55</v>
      </c>
      <c r="B9" s="36">
        <v>7338.07</v>
      </c>
      <c r="C9" s="36">
        <v>12797.200999999999</v>
      </c>
      <c r="D9" s="17">
        <f t="shared" si="0"/>
        <v>0.74394643278137162</v>
      </c>
      <c r="E9" s="5">
        <v>25708.2</v>
      </c>
      <c r="F9" s="5">
        <v>44890.18</v>
      </c>
      <c r="G9" s="10">
        <f t="shared" si="1"/>
        <v>0.74614247594152827</v>
      </c>
      <c r="I9" s="5">
        <f t="shared" si="2"/>
        <v>4265.7336666666661</v>
      </c>
    </row>
    <row r="10" spans="1:9" x14ac:dyDescent="0.25">
      <c r="A10" s="35" t="s">
        <v>56</v>
      </c>
      <c r="B10" s="36">
        <v>7338.07</v>
      </c>
      <c r="C10" s="36">
        <v>12797.2</v>
      </c>
      <c r="D10" s="17">
        <f t="shared" si="0"/>
        <v>0.74394629650575705</v>
      </c>
      <c r="E10" s="5">
        <v>25708.2</v>
      </c>
      <c r="F10" s="5">
        <v>44890.18</v>
      </c>
      <c r="G10" s="10">
        <f t="shared" si="1"/>
        <v>0.74614247594152827</v>
      </c>
      <c r="I10" s="5">
        <f t="shared" si="2"/>
        <v>4265.7333333333336</v>
      </c>
    </row>
    <row r="11" spans="1:9" x14ac:dyDescent="0.25">
      <c r="A11" s="35" t="s">
        <v>57</v>
      </c>
      <c r="B11" s="36">
        <v>7338.07</v>
      </c>
      <c r="C11" s="36">
        <v>12797.2</v>
      </c>
      <c r="D11" s="17">
        <f t="shared" si="0"/>
        <v>0.74394629650575705</v>
      </c>
      <c r="E11" s="8">
        <v>25708.2</v>
      </c>
      <c r="F11" s="8">
        <v>44890.18</v>
      </c>
      <c r="G11" s="10">
        <f t="shared" si="1"/>
        <v>0.74614247594152827</v>
      </c>
      <c r="I11" s="5">
        <f t="shared" si="2"/>
        <v>4265.7333333333336</v>
      </c>
    </row>
    <row r="12" spans="1:9" x14ac:dyDescent="0.25">
      <c r="A12" s="35" t="s">
        <v>58</v>
      </c>
      <c r="B12" s="36">
        <v>2024.19</v>
      </c>
      <c r="C12" s="36">
        <v>1821.77</v>
      </c>
      <c r="D12" s="17">
        <f t="shared" si="0"/>
        <v>-0.1000004940247704</v>
      </c>
      <c r="E12" s="5">
        <v>7109.64</v>
      </c>
      <c r="F12" s="5">
        <v>6476.19</v>
      </c>
      <c r="G12" s="10">
        <f t="shared" si="1"/>
        <v>-8.9097338261853065E-2</v>
      </c>
      <c r="I12" s="5">
        <f t="shared" si="2"/>
        <v>607.25666666666666</v>
      </c>
    </row>
    <row r="13" spans="1:9" x14ac:dyDescent="0.25">
      <c r="A13" s="35" t="s">
        <v>80</v>
      </c>
      <c r="B13" s="36">
        <v>4138.2299999999996</v>
      </c>
      <c r="C13" s="36">
        <v>2979.52</v>
      </c>
      <c r="D13" s="17">
        <f t="shared" si="0"/>
        <v>-0.28000135323556197</v>
      </c>
      <c r="E13" s="5">
        <v>16577.900000000001</v>
      </c>
      <c r="F13" s="5">
        <v>10528.32</v>
      </c>
      <c r="G13" s="10">
        <f t="shared" si="1"/>
        <v>-0.36491835515958004</v>
      </c>
      <c r="I13" s="5">
        <f t="shared" si="2"/>
        <v>993.17333333333329</v>
      </c>
    </row>
    <row r="14" spans="1:9" x14ac:dyDescent="0.25">
      <c r="A14" s="35" t="s">
        <v>63</v>
      </c>
      <c r="B14" s="36">
        <v>8153.41</v>
      </c>
      <c r="C14" s="36">
        <v>13756.99</v>
      </c>
      <c r="D14" s="17">
        <f t="shared" si="0"/>
        <v>0.68726827180284067</v>
      </c>
      <c r="E14" s="5">
        <v>28561.9</v>
      </c>
      <c r="F14" s="5">
        <v>48249.46</v>
      </c>
      <c r="G14" s="10">
        <f t="shared" si="1"/>
        <v>0.68929447970898283</v>
      </c>
      <c r="I14" s="5">
        <f t="shared" si="2"/>
        <v>4585.663333333333</v>
      </c>
    </row>
    <row r="15" spans="1:9" x14ac:dyDescent="0.25">
      <c r="A15" s="35" t="s">
        <v>64</v>
      </c>
      <c r="B15" s="36">
        <v>8153.41</v>
      </c>
      <c r="C15" s="36">
        <v>13756.99</v>
      </c>
      <c r="D15" s="17">
        <f t="shared" si="0"/>
        <v>0.68726827180284067</v>
      </c>
      <c r="E15" s="5">
        <v>28561.9</v>
      </c>
      <c r="F15" s="5">
        <v>48249.46</v>
      </c>
      <c r="G15" s="10">
        <f t="shared" si="1"/>
        <v>0.68929447970898283</v>
      </c>
      <c r="I15" s="5">
        <f t="shared" si="2"/>
        <v>4585.663333333333</v>
      </c>
    </row>
    <row r="16" spans="1:9" x14ac:dyDescent="0.25">
      <c r="A16" s="35" t="s">
        <v>65</v>
      </c>
      <c r="B16" s="36">
        <v>8153.41</v>
      </c>
      <c r="C16" s="36">
        <v>13756.99</v>
      </c>
      <c r="D16" s="17">
        <f t="shared" si="0"/>
        <v>0.68726827180284067</v>
      </c>
      <c r="E16" s="5">
        <v>28561.9</v>
      </c>
      <c r="F16" s="5">
        <v>48249.46</v>
      </c>
      <c r="G16" s="10">
        <f t="shared" si="1"/>
        <v>0.68929447970898283</v>
      </c>
      <c r="I16" s="5">
        <f t="shared" si="2"/>
        <v>4585.663333333333</v>
      </c>
    </row>
    <row r="17" spans="1:9" x14ac:dyDescent="0.25">
      <c r="A17" s="35" t="s">
        <v>79</v>
      </c>
      <c r="B17" s="36">
        <v>6687.5</v>
      </c>
      <c r="C17" s="36">
        <v>4815</v>
      </c>
      <c r="D17" s="17">
        <f t="shared" si="0"/>
        <v>-0.28000000000000003</v>
      </c>
      <c r="E17" s="5">
        <v>26775</v>
      </c>
      <c r="F17" s="5">
        <v>16952.509999999998</v>
      </c>
      <c r="G17" s="10">
        <f t="shared" si="1"/>
        <v>-0.36685303454715223</v>
      </c>
      <c r="I17" s="5">
        <f t="shared" si="2"/>
        <v>1605</v>
      </c>
    </row>
    <row r="18" spans="1:9" x14ac:dyDescent="0.25">
      <c r="A18" s="35" t="s">
        <v>82</v>
      </c>
      <c r="B18" s="36">
        <v>2823.25</v>
      </c>
      <c r="C18" s="36">
        <v>2540.9299999999998</v>
      </c>
      <c r="D18" s="17">
        <f t="shared" si="0"/>
        <v>-9.9998228991410643E-2</v>
      </c>
      <c r="E18" s="5"/>
      <c r="F18" s="5">
        <v>8993.26</v>
      </c>
      <c r="G18" s="10" t="e">
        <f t="shared" si="1"/>
        <v>#DIV/0!</v>
      </c>
      <c r="I18" s="5">
        <f t="shared" si="2"/>
        <v>846.97666666666657</v>
      </c>
    </row>
    <row r="19" spans="1:9" x14ac:dyDescent="0.25">
      <c r="A19" s="35" t="s">
        <v>83</v>
      </c>
      <c r="B19" s="36">
        <v>1760.77</v>
      </c>
      <c r="C19" s="36">
        <v>1584.68</v>
      </c>
      <c r="D19" s="17">
        <f t="shared" si="0"/>
        <v>-0.10000738313351543</v>
      </c>
      <c r="E19" s="5"/>
      <c r="F19" s="5">
        <v>5646.37</v>
      </c>
      <c r="G19" s="10" t="e">
        <f t="shared" si="1"/>
        <v>#DIV/0!</v>
      </c>
      <c r="I19" s="5">
        <f t="shared" si="2"/>
        <v>528.22666666666669</v>
      </c>
    </row>
    <row r="20" spans="1:9" s="42" customFormat="1" ht="18.75" x14ac:dyDescent="0.3">
      <c r="A20" s="38" t="s">
        <v>76</v>
      </c>
      <c r="B20" s="39"/>
      <c r="C20" s="39"/>
      <c r="D20" s="40"/>
      <c r="E20" s="41">
        <v>190</v>
      </c>
      <c r="F20" s="46">
        <v>250</v>
      </c>
      <c r="G20" s="39">
        <f t="shared" si="1"/>
        <v>0.31578947368421062</v>
      </c>
      <c r="I20" s="41">
        <f>+F20/12</f>
        <v>20.833333333333332</v>
      </c>
    </row>
    <row r="21" spans="1:9" s="42" customFormat="1" ht="18.75" x14ac:dyDescent="0.3">
      <c r="A21" s="38" t="s">
        <v>77</v>
      </c>
      <c r="B21" s="39"/>
      <c r="C21" s="39"/>
      <c r="D21" s="40"/>
      <c r="E21" s="41">
        <v>190</v>
      </c>
      <c r="F21" s="46">
        <v>150</v>
      </c>
      <c r="G21" s="39">
        <f t="shared" ref="G21:G62" si="3">+(F21/E21)-1</f>
        <v>-0.21052631578947367</v>
      </c>
      <c r="I21" s="41">
        <f t="shared" ref="I21:I62" si="4">+F21/12</f>
        <v>12.5</v>
      </c>
    </row>
    <row r="22" spans="1:9" s="42" customFormat="1" ht="18.75" x14ac:dyDescent="0.3">
      <c r="A22" s="38" t="s">
        <v>70</v>
      </c>
      <c r="B22" s="39"/>
      <c r="C22" s="39"/>
      <c r="D22" s="40"/>
      <c r="E22" s="41">
        <v>190</v>
      </c>
      <c r="F22" s="46">
        <v>250</v>
      </c>
      <c r="G22" s="39">
        <f t="shared" si="3"/>
        <v>0.31578947368421062</v>
      </c>
      <c r="I22" s="41">
        <f t="shared" si="4"/>
        <v>20.833333333333332</v>
      </c>
    </row>
    <row r="23" spans="1:9" s="42" customFormat="1" ht="18.75" x14ac:dyDescent="0.3">
      <c r="A23" s="38" t="s">
        <v>78</v>
      </c>
      <c r="B23" s="39"/>
      <c r="C23" s="39"/>
      <c r="D23" s="40"/>
      <c r="E23" s="41">
        <v>190</v>
      </c>
      <c r="F23" s="46">
        <v>250</v>
      </c>
      <c r="G23" s="39">
        <f t="shared" si="3"/>
        <v>0.31578947368421062</v>
      </c>
      <c r="I23" s="41">
        <f t="shared" si="4"/>
        <v>20.833333333333332</v>
      </c>
    </row>
    <row r="24" spans="1:9" s="42" customFormat="1" ht="18.75" x14ac:dyDescent="0.3">
      <c r="A24" s="45" t="s">
        <v>1</v>
      </c>
      <c r="B24" s="39"/>
      <c r="C24" s="39"/>
      <c r="D24" s="40"/>
      <c r="E24" s="41">
        <v>190</v>
      </c>
      <c r="F24" s="46">
        <v>250</v>
      </c>
      <c r="G24" s="39">
        <f t="shared" si="3"/>
        <v>0.31578947368421062</v>
      </c>
      <c r="I24" s="41">
        <f t="shared" si="4"/>
        <v>20.833333333333332</v>
      </c>
    </row>
    <row r="25" spans="1:9" s="42" customFormat="1" ht="18.75" x14ac:dyDescent="0.3">
      <c r="A25" s="45" t="s">
        <v>71</v>
      </c>
      <c r="B25" s="39"/>
      <c r="C25" s="39"/>
      <c r="D25" s="40"/>
      <c r="E25" s="41">
        <v>190</v>
      </c>
      <c r="F25" s="46">
        <v>250</v>
      </c>
      <c r="G25" s="39">
        <f t="shared" si="3"/>
        <v>0.31578947368421062</v>
      </c>
      <c r="I25" s="41">
        <f t="shared" si="4"/>
        <v>20.833333333333332</v>
      </c>
    </row>
    <row r="26" spans="1:9" s="42" customFormat="1" ht="18.75" x14ac:dyDescent="0.3">
      <c r="A26" s="45" t="s">
        <v>52</v>
      </c>
      <c r="B26" s="39"/>
      <c r="C26" s="39"/>
      <c r="D26" s="40"/>
      <c r="E26" s="41">
        <v>190</v>
      </c>
      <c r="F26" s="46">
        <v>250</v>
      </c>
      <c r="G26" s="39">
        <f t="shared" si="3"/>
        <v>0.31578947368421062</v>
      </c>
      <c r="I26" s="41">
        <f t="shared" si="4"/>
        <v>20.833333333333332</v>
      </c>
    </row>
    <row r="27" spans="1:9" s="42" customFormat="1" ht="18.75" x14ac:dyDescent="0.3">
      <c r="A27" s="45" t="s">
        <v>53</v>
      </c>
      <c r="B27" s="39"/>
      <c r="C27" s="39"/>
      <c r="D27" s="40"/>
      <c r="E27" s="41">
        <v>190</v>
      </c>
      <c r="F27" s="46">
        <v>250</v>
      </c>
      <c r="G27" s="39">
        <f t="shared" si="3"/>
        <v>0.31578947368421062</v>
      </c>
      <c r="I27" s="41">
        <f t="shared" si="4"/>
        <v>20.833333333333332</v>
      </c>
    </row>
    <row r="28" spans="1:9" s="42" customFormat="1" ht="18.75" x14ac:dyDescent="0.3">
      <c r="A28" s="45" t="s">
        <v>67</v>
      </c>
      <c r="B28" s="39"/>
      <c r="C28" s="39"/>
      <c r="D28" s="40"/>
      <c r="E28" s="41">
        <v>190</v>
      </c>
      <c r="F28" s="46">
        <v>250</v>
      </c>
      <c r="G28" s="39">
        <f t="shared" si="3"/>
        <v>0.31578947368421062</v>
      </c>
      <c r="I28" s="41">
        <f t="shared" si="4"/>
        <v>20.833333333333332</v>
      </c>
    </row>
    <row r="29" spans="1:9" s="42" customFormat="1" ht="18.75" x14ac:dyDescent="0.3">
      <c r="A29" s="45" t="s">
        <v>68</v>
      </c>
      <c r="B29" s="39"/>
      <c r="C29" s="39"/>
      <c r="D29" s="40"/>
      <c r="E29" s="41">
        <v>190</v>
      </c>
      <c r="F29" s="46">
        <v>250</v>
      </c>
      <c r="G29" s="39">
        <f t="shared" si="3"/>
        <v>0.31578947368421062</v>
      </c>
      <c r="I29" s="41">
        <f t="shared" si="4"/>
        <v>20.833333333333332</v>
      </c>
    </row>
    <row r="30" spans="1:9" s="42" customFormat="1" ht="18.75" x14ac:dyDescent="0.3">
      <c r="A30" s="38" t="s">
        <v>2</v>
      </c>
      <c r="B30" s="39"/>
      <c r="C30" s="39"/>
      <c r="D30" s="40"/>
      <c r="E30" s="41">
        <v>190</v>
      </c>
      <c r="F30" s="46">
        <v>250</v>
      </c>
      <c r="G30" s="39">
        <f t="shared" si="3"/>
        <v>0.31578947368421062</v>
      </c>
      <c r="I30" s="41">
        <f t="shared" si="4"/>
        <v>20.833333333333332</v>
      </c>
    </row>
    <row r="31" spans="1:9" s="42" customFormat="1" ht="18.75" x14ac:dyDescent="0.3">
      <c r="A31" s="38" t="s">
        <v>3</v>
      </c>
      <c r="B31" s="39"/>
      <c r="C31" s="39"/>
      <c r="D31" s="40"/>
      <c r="E31" s="41">
        <v>190</v>
      </c>
      <c r="F31" s="46">
        <v>250</v>
      </c>
      <c r="G31" s="39">
        <f t="shared" si="3"/>
        <v>0.31578947368421062</v>
      </c>
      <c r="I31" s="41">
        <f t="shared" si="4"/>
        <v>20.833333333333332</v>
      </c>
    </row>
    <row r="32" spans="1:9" s="42" customFormat="1" ht="18.75" x14ac:dyDescent="0.3">
      <c r="A32" s="38" t="s">
        <v>69</v>
      </c>
      <c r="B32" s="39"/>
      <c r="C32" s="39"/>
      <c r="D32" s="40"/>
      <c r="E32" s="41">
        <v>190</v>
      </c>
      <c r="F32" s="46">
        <v>250</v>
      </c>
      <c r="G32" s="39">
        <f t="shared" si="3"/>
        <v>0.31578947368421062</v>
      </c>
      <c r="I32" s="41">
        <f t="shared" si="4"/>
        <v>20.833333333333332</v>
      </c>
    </row>
    <row r="33" spans="1:9" s="42" customFormat="1" ht="18.75" x14ac:dyDescent="0.3">
      <c r="A33" s="38" t="s">
        <v>72</v>
      </c>
      <c r="B33" s="39"/>
      <c r="C33" s="39"/>
      <c r="D33" s="40"/>
      <c r="E33" s="41">
        <v>190</v>
      </c>
      <c r="F33" s="46">
        <v>250</v>
      </c>
      <c r="G33" s="39">
        <f t="shared" si="3"/>
        <v>0.31578947368421062</v>
      </c>
      <c r="I33" s="41">
        <f t="shared" si="4"/>
        <v>20.833333333333332</v>
      </c>
    </row>
    <row r="34" spans="1:9" s="42" customFormat="1" ht="18.75" x14ac:dyDescent="0.3">
      <c r="A34" s="38" t="s">
        <v>73</v>
      </c>
      <c r="B34" s="39"/>
      <c r="C34" s="39"/>
      <c r="D34" s="40"/>
      <c r="E34" s="41">
        <v>190</v>
      </c>
      <c r="F34" s="46">
        <v>250</v>
      </c>
      <c r="G34" s="39">
        <f t="shared" si="3"/>
        <v>0.31578947368421062</v>
      </c>
      <c r="I34" s="41">
        <f t="shared" si="4"/>
        <v>20.833333333333332</v>
      </c>
    </row>
    <row r="35" spans="1:9" s="42" customFormat="1" ht="18.75" x14ac:dyDescent="0.3">
      <c r="A35" s="38" t="s">
        <v>4</v>
      </c>
      <c r="B35" s="39"/>
      <c r="C35" s="39"/>
      <c r="D35" s="40"/>
      <c r="E35" s="41">
        <v>190</v>
      </c>
      <c r="F35" s="46">
        <v>250</v>
      </c>
      <c r="G35" s="39">
        <f t="shared" si="3"/>
        <v>0.31578947368421062</v>
      </c>
      <c r="I35" s="41">
        <f t="shared" si="4"/>
        <v>20.833333333333332</v>
      </c>
    </row>
    <row r="36" spans="1:9" s="42" customFormat="1" ht="18.75" x14ac:dyDescent="0.3">
      <c r="A36" s="38" t="s">
        <v>5</v>
      </c>
      <c r="B36" s="39"/>
      <c r="C36" s="39"/>
      <c r="D36" s="40"/>
      <c r="E36" s="41">
        <v>190</v>
      </c>
      <c r="F36" s="46">
        <v>250</v>
      </c>
      <c r="G36" s="39">
        <f t="shared" si="3"/>
        <v>0.31578947368421062</v>
      </c>
      <c r="I36" s="41">
        <f t="shared" si="4"/>
        <v>20.833333333333332</v>
      </c>
    </row>
    <row r="37" spans="1:9" s="42" customFormat="1" ht="18.75" x14ac:dyDescent="0.3">
      <c r="A37" s="38" t="s">
        <v>6</v>
      </c>
      <c r="B37" s="39"/>
      <c r="C37" s="39"/>
      <c r="D37" s="40"/>
      <c r="E37" s="41">
        <v>190</v>
      </c>
      <c r="F37" s="46">
        <v>250</v>
      </c>
      <c r="G37" s="39">
        <f t="shared" si="3"/>
        <v>0.31578947368421062</v>
      </c>
      <c r="I37" s="41">
        <f t="shared" si="4"/>
        <v>20.833333333333332</v>
      </c>
    </row>
    <row r="38" spans="1:9" s="42" customFormat="1" ht="18.75" x14ac:dyDescent="0.3">
      <c r="A38" s="38" t="s">
        <v>7</v>
      </c>
      <c r="B38" s="39"/>
      <c r="C38" s="39"/>
      <c r="D38" s="40"/>
      <c r="E38" s="41">
        <v>190</v>
      </c>
      <c r="F38" s="46">
        <v>250</v>
      </c>
      <c r="G38" s="39">
        <f t="shared" si="3"/>
        <v>0.31578947368421062</v>
      </c>
      <c r="I38" s="41">
        <f t="shared" si="4"/>
        <v>20.833333333333332</v>
      </c>
    </row>
    <row r="39" spans="1:9" s="42" customFormat="1" ht="18.75" x14ac:dyDescent="0.3">
      <c r="A39" s="38" t="s">
        <v>8</v>
      </c>
      <c r="B39" s="39"/>
      <c r="C39" s="39"/>
      <c r="D39" s="40"/>
      <c r="E39" s="41">
        <v>190</v>
      </c>
      <c r="F39" s="46">
        <v>250</v>
      </c>
      <c r="G39" s="39">
        <f t="shared" si="3"/>
        <v>0.31578947368421062</v>
      </c>
      <c r="I39" s="41">
        <f t="shared" si="4"/>
        <v>20.833333333333332</v>
      </c>
    </row>
    <row r="40" spans="1:9" s="42" customFormat="1" ht="18.75" x14ac:dyDescent="0.3">
      <c r="A40" s="38" t="s">
        <v>9</v>
      </c>
      <c r="B40" s="39"/>
      <c r="C40" s="39"/>
      <c r="D40" s="40"/>
      <c r="E40" s="41">
        <v>190</v>
      </c>
      <c r="F40" s="46">
        <v>250</v>
      </c>
      <c r="G40" s="39">
        <f t="shared" si="3"/>
        <v>0.31578947368421062</v>
      </c>
      <c r="I40" s="41">
        <f t="shared" si="4"/>
        <v>20.833333333333332</v>
      </c>
    </row>
    <row r="41" spans="1:9" s="42" customFormat="1" ht="18.75" x14ac:dyDescent="0.3">
      <c r="A41" s="38" t="s">
        <v>10</v>
      </c>
      <c r="B41" s="39"/>
      <c r="C41" s="39"/>
      <c r="D41" s="40"/>
      <c r="E41" s="41">
        <v>190</v>
      </c>
      <c r="F41" s="46">
        <v>250</v>
      </c>
      <c r="G41" s="39">
        <f t="shared" si="3"/>
        <v>0.31578947368421062</v>
      </c>
      <c r="I41" s="41">
        <f t="shared" si="4"/>
        <v>20.833333333333332</v>
      </c>
    </row>
    <row r="42" spans="1:9" s="42" customFormat="1" ht="18.75" x14ac:dyDescent="0.3">
      <c r="A42" s="38" t="s">
        <v>11</v>
      </c>
      <c r="B42" s="39"/>
      <c r="C42" s="39"/>
      <c r="D42" s="40"/>
      <c r="E42" s="41">
        <v>190</v>
      </c>
      <c r="F42" s="46">
        <v>250</v>
      </c>
      <c r="G42" s="39">
        <f t="shared" si="3"/>
        <v>0.31578947368421062</v>
      </c>
      <c r="I42" s="41">
        <f t="shared" si="4"/>
        <v>20.833333333333332</v>
      </c>
    </row>
    <row r="43" spans="1:9" s="42" customFormat="1" ht="18.75" x14ac:dyDescent="0.3">
      <c r="A43" s="38" t="s">
        <v>12</v>
      </c>
      <c r="B43" s="39"/>
      <c r="C43" s="39"/>
      <c r="D43" s="40"/>
      <c r="E43" s="41">
        <v>190</v>
      </c>
      <c r="F43" s="46">
        <v>250</v>
      </c>
      <c r="G43" s="39">
        <f t="shared" si="3"/>
        <v>0.31578947368421062</v>
      </c>
      <c r="I43" s="41">
        <f t="shared" si="4"/>
        <v>20.833333333333332</v>
      </c>
    </row>
    <row r="44" spans="1:9" s="42" customFormat="1" ht="18.75" x14ac:dyDescent="0.3">
      <c r="A44" s="38" t="s">
        <v>13</v>
      </c>
      <c r="B44" s="39"/>
      <c r="C44" s="39"/>
      <c r="D44" s="40"/>
      <c r="E44" s="41">
        <v>190</v>
      </c>
      <c r="F44" s="46">
        <v>250</v>
      </c>
      <c r="G44" s="39">
        <f t="shared" si="3"/>
        <v>0.31578947368421062</v>
      </c>
      <c r="I44" s="41">
        <f t="shared" si="4"/>
        <v>20.833333333333332</v>
      </c>
    </row>
    <row r="45" spans="1:9" s="42" customFormat="1" ht="18.75" x14ac:dyDescent="0.3">
      <c r="A45" s="38" t="s">
        <v>14</v>
      </c>
      <c r="B45" s="39"/>
      <c r="C45" s="39"/>
      <c r="D45" s="40"/>
      <c r="E45" s="41">
        <v>190</v>
      </c>
      <c r="F45" s="46">
        <v>250</v>
      </c>
      <c r="G45" s="39">
        <f t="shared" si="3"/>
        <v>0.31578947368421062</v>
      </c>
      <c r="I45" s="41">
        <f t="shared" si="4"/>
        <v>20.833333333333332</v>
      </c>
    </row>
    <row r="46" spans="1:9" s="42" customFormat="1" ht="18.75" x14ac:dyDescent="0.3">
      <c r="A46" s="38" t="s">
        <v>15</v>
      </c>
      <c r="B46" s="39"/>
      <c r="C46" s="39"/>
      <c r="D46" s="40"/>
      <c r="E46" s="41">
        <v>190</v>
      </c>
      <c r="F46" s="46">
        <v>250</v>
      </c>
      <c r="G46" s="39">
        <f t="shared" si="3"/>
        <v>0.31578947368421062</v>
      </c>
      <c r="I46" s="41">
        <f t="shared" si="4"/>
        <v>20.833333333333332</v>
      </c>
    </row>
    <row r="47" spans="1:9" s="42" customFormat="1" ht="18.75" x14ac:dyDescent="0.3">
      <c r="A47" s="38" t="s">
        <v>16</v>
      </c>
      <c r="B47" s="39"/>
      <c r="C47" s="39"/>
      <c r="D47" s="40"/>
      <c r="E47" s="41">
        <v>190</v>
      </c>
      <c r="F47" s="46">
        <v>250</v>
      </c>
      <c r="G47" s="39">
        <f t="shared" si="3"/>
        <v>0.31578947368421062</v>
      </c>
      <c r="I47" s="41">
        <f t="shared" si="4"/>
        <v>20.833333333333332</v>
      </c>
    </row>
    <row r="48" spans="1:9" s="42" customFormat="1" ht="18.75" x14ac:dyDescent="0.3">
      <c r="A48" s="38" t="s">
        <v>17</v>
      </c>
      <c r="B48" s="39"/>
      <c r="C48" s="39"/>
      <c r="D48" s="40"/>
      <c r="E48" s="41">
        <v>190</v>
      </c>
      <c r="F48" s="46">
        <v>250</v>
      </c>
      <c r="G48" s="39">
        <f t="shared" si="3"/>
        <v>0.31578947368421062</v>
      </c>
      <c r="I48" s="41">
        <f t="shared" si="4"/>
        <v>20.833333333333332</v>
      </c>
    </row>
    <row r="49" spans="1:9" s="42" customFormat="1" ht="18.75" x14ac:dyDescent="0.3">
      <c r="A49" s="38" t="s">
        <v>18</v>
      </c>
      <c r="B49" s="39"/>
      <c r="C49" s="39"/>
      <c r="D49" s="40"/>
      <c r="E49" s="41">
        <v>190</v>
      </c>
      <c r="F49" s="46">
        <v>250</v>
      </c>
      <c r="G49" s="39">
        <f t="shared" si="3"/>
        <v>0.31578947368421062</v>
      </c>
      <c r="I49" s="41">
        <f t="shared" si="4"/>
        <v>20.833333333333332</v>
      </c>
    </row>
    <row r="50" spans="1:9" s="42" customFormat="1" ht="18.75" x14ac:dyDescent="0.3">
      <c r="A50" s="38" t="s">
        <v>19</v>
      </c>
      <c r="B50" s="39"/>
      <c r="C50" s="39"/>
      <c r="D50" s="40"/>
      <c r="E50" s="41">
        <v>190</v>
      </c>
      <c r="F50" s="46">
        <v>250</v>
      </c>
      <c r="G50" s="39">
        <f t="shared" si="3"/>
        <v>0.31578947368421062</v>
      </c>
      <c r="I50" s="41">
        <f t="shared" si="4"/>
        <v>20.833333333333332</v>
      </c>
    </row>
    <row r="51" spans="1:9" s="42" customFormat="1" ht="18.75" x14ac:dyDescent="0.3">
      <c r="A51" s="38" t="s">
        <v>20</v>
      </c>
      <c r="B51" s="39"/>
      <c r="C51" s="39"/>
      <c r="D51" s="40"/>
      <c r="E51" s="41">
        <v>190</v>
      </c>
      <c r="F51" s="46">
        <v>250</v>
      </c>
      <c r="G51" s="39">
        <f t="shared" si="3"/>
        <v>0.31578947368421062</v>
      </c>
      <c r="I51" s="41">
        <f t="shared" si="4"/>
        <v>20.833333333333332</v>
      </c>
    </row>
    <row r="52" spans="1:9" s="42" customFormat="1" ht="18.75" x14ac:dyDescent="0.3">
      <c r="A52" s="38" t="s">
        <v>21</v>
      </c>
      <c r="B52" s="39"/>
      <c r="C52" s="39"/>
      <c r="D52" s="40"/>
      <c r="E52" s="41">
        <v>190</v>
      </c>
      <c r="F52" s="46">
        <v>250</v>
      </c>
      <c r="G52" s="39">
        <f t="shared" si="3"/>
        <v>0.31578947368421062</v>
      </c>
      <c r="I52" s="41">
        <f t="shared" si="4"/>
        <v>20.833333333333332</v>
      </c>
    </row>
    <row r="53" spans="1:9" s="42" customFormat="1" ht="18.75" x14ac:dyDescent="0.3">
      <c r="A53" s="38" t="s">
        <v>22</v>
      </c>
      <c r="B53" s="39"/>
      <c r="C53" s="39"/>
      <c r="D53" s="40"/>
      <c r="E53" s="41">
        <v>190</v>
      </c>
      <c r="F53" s="46">
        <v>250</v>
      </c>
      <c r="G53" s="39">
        <f t="shared" si="3"/>
        <v>0.31578947368421062</v>
      </c>
      <c r="I53" s="41">
        <f t="shared" si="4"/>
        <v>20.833333333333332</v>
      </c>
    </row>
    <row r="54" spans="1:9" s="42" customFormat="1" ht="18.75" x14ac:dyDescent="0.3">
      <c r="A54" s="38" t="s">
        <v>23</v>
      </c>
      <c r="B54" s="39"/>
      <c r="C54" s="39"/>
      <c r="D54" s="40"/>
      <c r="E54" s="41">
        <v>190</v>
      </c>
      <c r="F54" s="46">
        <v>250</v>
      </c>
      <c r="G54" s="39">
        <f t="shared" si="3"/>
        <v>0.31578947368421062</v>
      </c>
      <c r="I54" s="41">
        <f t="shared" si="4"/>
        <v>20.833333333333332</v>
      </c>
    </row>
    <row r="55" spans="1:9" s="42" customFormat="1" ht="18.75" x14ac:dyDescent="0.3">
      <c r="A55" s="38" t="s">
        <v>24</v>
      </c>
      <c r="B55" s="39"/>
      <c r="C55" s="39"/>
      <c r="D55" s="40"/>
      <c r="E55" s="41">
        <v>190</v>
      </c>
      <c r="F55" s="46">
        <v>250</v>
      </c>
      <c r="G55" s="39">
        <f t="shared" si="3"/>
        <v>0.31578947368421062</v>
      </c>
      <c r="I55" s="41">
        <f t="shared" si="4"/>
        <v>20.833333333333332</v>
      </c>
    </row>
    <row r="56" spans="1:9" s="42" customFormat="1" ht="18.75" x14ac:dyDescent="0.3">
      <c r="A56" s="38" t="s">
        <v>25</v>
      </c>
      <c r="B56" s="39"/>
      <c r="C56" s="39"/>
      <c r="D56" s="40"/>
      <c r="E56" s="41">
        <v>190</v>
      </c>
      <c r="F56" s="46">
        <v>250</v>
      </c>
      <c r="G56" s="39">
        <f t="shared" si="3"/>
        <v>0.31578947368421062</v>
      </c>
      <c r="I56" s="41">
        <f t="shared" si="4"/>
        <v>20.833333333333332</v>
      </c>
    </row>
    <row r="57" spans="1:9" s="42" customFormat="1" ht="18.75" x14ac:dyDescent="0.3">
      <c r="A57" s="38" t="s">
        <v>26</v>
      </c>
      <c r="B57" s="39"/>
      <c r="C57" s="39"/>
      <c r="D57" s="40"/>
      <c r="E57" s="41">
        <v>190</v>
      </c>
      <c r="F57" s="46">
        <v>250</v>
      </c>
      <c r="G57" s="39">
        <f t="shared" si="3"/>
        <v>0.31578947368421062</v>
      </c>
      <c r="I57" s="41">
        <f t="shared" si="4"/>
        <v>20.833333333333332</v>
      </c>
    </row>
    <row r="58" spans="1:9" s="42" customFormat="1" ht="18.75" x14ac:dyDescent="0.3">
      <c r="A58" s="38" t="s">
        <v>27</v>
      </c>
      <c r="B58" s="39"/>
      <c r="C58" s="39"/>
      <c r="D58" s="40"/>
      <c r="E58" s="41">
        <v>190</v>
      </c>
      <c r="F58" s="46">
        <v>250</v>
      </c>
      <c r="G58" s="39">
        <f t="shared" si="3"/>
        <v>0.31578947368421062</v>
      </c>
      <c r="I58" s="41">
        <f t="shared" si="4"/>
        <v>20.833333333333332</v>
      </c>
    </row>
    <row r="59" spans="1:9" s="42" customFormat="1" ht="18.75" x14ac:dyDescent="0.3">
      <c r="A59" s="38" t="s">
        <v>28</v>
      </c>
      <c r="B59" s="39"/>
      <c r="C59" s="39"/>
      <c r="D59" s="40"/>
      <c r="E59" s="41">
        <v>190</v>
      </c>
      <c r="F59" s="46">
        <v>250</v>
      </c>
      <c r="G59" s="39">
        <f t="shared" si="3"/>
        <v>0.31578947368421062</v>
      </c>
      <c r="I59" s="41">
        <f t="shared" si="4"/>
        <v>20.833333333333332</v>
      </c>
    </row>
    <row r="60" spans="1:9" s="42" customFormat="1" ht="18.75" x14ac:dyDescent="0.3">
      <c r="A60" s="38" t="s">
        <v>29</v>
      </c>
      <c r="B60" s="39"/>
      <c r="C60" s="39"/>
      <c r="D60" s="40"/>
      <c r="E60" s="41">
        <v>190</v>
      </c>
      <c r="F60" s="46">
        <v>250</v>
      </c>
      <c r="G60" s="39">
        <f t="shared" si="3"/>
        <v>0.31578947368421062</v>
      </c>
      <c r="I60" s="41">
        <f t="shared" si="4"/>
        <v>20.833333333333332</v>
      </c>
    </row>
    <row r="61" spans="1:9" s="42" customFormat="1" ht="18.75" x14ac:dyDescent="0.3">
      <c r="A61" s="38" t="s">
        <v>66</v>
      </c>
      <c r="B61" s="39"/>
      <c r="C61" s="39"/>
      <c r="D61" s="40"/>
      <c r="E61" s="41">
        <v>190</v>
      </c>
      <c r="F61" s="46">
        <v>250</v>
      </c>
      <c r="G61" s="39">
        <f t="shared" si="3"/>
        <v>0.31578947368421062</v>
      </c>
      <c r="I61" s="41">
        <f t="shared" si="4"/>
        <v>20.833333333333332</v>
      </c>
    </row>
    <row r="62" spans="1:9" s="42" customFormat="1" ht="18.75" x14ac:dyDescent="0.3">
      <c r="A62" s="38" t="s">
        <v>30</v>
      </c>
      <c r="B62" s="39"/>
      <c r="C62" s="39"/>
      <c r="D62" s="40"/>
      <c r="E62" s="41">
        <v>190</v>
      </c>
      <c r="F62" s="46">
        <v>250</v>
      </c>
      <c r="G62" s="39">
        <f t="shared" si="3"/>
        <v>0.31578947368421062</v>
      </c>
      <c r="I62" s="41">
        <f t="shared" si="4"/>
        <v>20.833333333333332</v>
      </c>
    </row>
    <row r="63" spans="1:9" ht="18.75" x14ac:dyDescent="0.25">
      <c r="A63" s="48" t="s">
        <v>31</v>
      </c>
      <c r="B63" s="49">
        <v>3852</v>
      </c>
      <c r="C63" s="51">
        <v>8638.11</v>
      </c>
      <c r="D63" s="17">
        <f t="shared" si="0"/>
        <v>1.2425000000000002</v>
      </c>
      <c r="E63" s="5">
        <v>13507</v>
      </c>
      <c r="F63" s="5">
        <v>30333.38</v>
      </c>
      <c r="G63" s="10">
        <f t="shared" si="1"/>
        <v>1.2457525727400607</v>
      </c>
      <c r="I63" s="5">
        <f t="shared" si="2"/>
        <v>2879.3700000000003</v>
      </c>
    </row>
    <row r="64" spans="1:9" ht="18.75" x14ac:dyDescent="0.25">
      <c r="A64" s="48" t="s">
        <v>32</v>
      </c>
      <c r="B64" s="49">
        <v>397.97</v>
      </c>
      <c r="C64" s="51">
        <v>1186.93</v>
      </c>
      <c r="D64" s="17">
        <f t="shared" si="0"/>
        <v>1.9824609895218233</v>
      </c>
      <c r="E64" s="5">
        <v>1417.88</v>
      </c>
      <c r="F64" s="5">
        <v>4254.24</v>
      </c>
      <c r="G64" s="10">
        <f t="shared" si="1"/>
        <v>2.0004231669816908</v>
      </c>
      <c r="I64" s="5">
        <f t="shared" si="2"/>
        <v>395.64333333333337</v>
      </c>
    </row>
    <row r="65" spans="1:9" ht="18.75" x14ac:dyDescent="0.25">
      <c r="A65" s="48" t="s">
        <v>33</v>
      </c>
      <c r="B65" s="49">
        <v>397.97</v>
      </c>
      <c r="C65" s="51">
        <v>1186.93</v>
      </c>
      <c r="D65" s="17">
        <f t="shared" si="0"/>
        <v>1.9824609895218233</v>
      </c>
      <c r="E65" s="5">
        <v>1417.88</v>
      </c>
      <c r="F65" s="5">
        <v>4254.24</v>
      </c>
      <c r="G65" s="10">
        <f t="shared" si="1"/>
        <v>2.0004231669816908</v>
      </c>
      <c r="I65" s="5">
        <f t="shared" si="2"/>
        <v>395.64333333333337</v>
      </c>
    </row>
    <row r="66" spans="1:9" x14ac:dyDescent="0.25">
      <c r="A66" s="35" t="s">
        <v>34</v>
      </c>
      <c r="B66" s="36">
        <v>5834.5</v>
      </c>
      <c r="C66" s="36">
        <v>7682.17</v>
      </c>
      <c r="D66" s="17">
        <f t="shared" si="0"/>
        <v>0.31668009255291807</v>
      </c>
      <c r="E66" s="5">
        <v>20445.740000000002</v>
      </c>
      <c r="F66" s="5">
        <v>26987.61</v>
      </c>
      <c r="G66" s="10">
        <f t="shared" si="1"/>
        <v>0.31996249585488212</v>
      </c>
      <c r="I66" s="5">
        <f t="shared" si="2"/>
        <v>2560.7233333333334</v>
      </c>
    </row>
    <row r="67" spans="1:9" ht="18.75" x14ac:dyDescent="0.25">
      <c r="A67" s="48" t="s">
        <v>35</v>
      </c>
      <c r="B67" s="49">
        <v>585.27</v>
      </c>
      <c r="C67" s="51">
        <v>2823.27</v>
      </c>
      <c r="D67" s="17">
        <f t="shared" ref="D67:D82" si="5">+(C67/B67)-1</f>
        <v>3.8238761597211548</v>
      </c>
      <c r="E67" s="5">
        <v>2073.41</v>
      </c>
      <c r="F67" s="5">
        <v>9981.43</v>
      </c>
      <c r="G67" s="10">
        <f t="shared" ref="G67:G82" si="6">+(F67/E67)-1</f>
        <v>3.8140165235047583</v>
      </c>
      <c r="I67" s="5">
        <f t="shared" ref="I67:I82" si="7">+C67*4/12</f>
        <v>941.09</v>
      </c>
    </row>
    <row r="68" spans="1:9" ht="18.75" x14ac:dyDescent="0.25">
      <c r="A68" s="48" t="s">
        <v>36</v>
      </c>
      <c r="B68" s="49">
        <v>775.16</v>
      </c>
      <c r="C68" s="51">
        <v>2823.47</v>
      </c>
      <c r="D68" s="17">
        <f t="shared" si="5"/>
        <v>2.6424351101708035</v>
      </c>
      <c r="E68" s="5">
        <v>2738.02</v>
      </c>
      <c r="F68" s="5">
        <v>9981.43</v>
      </c>
      <c r="G68" s="10">
        <f t="shared" si="6"/>
        <v>2.6454919978670719</v>
      </c>
      <c r="I68" s="5">
        <f t="shared" si="7"/>
        <v>941.15666666666664</v>
      </c>
    </row>
    <row r="69" spans="1:9" ht="18.75" x14ac:dyDescent="0.25">
      <c r="A69" s="48" t="s">
        <v>37</v>
      </c>
      <c r="B69" s="49">
        <v>775.16</v>
      </c>
      <c r="C69" s="51">
        <v>2823.47</v>
      </c>
      <c r="D69" s="17">
        <f t="shared" si="5"/>
        <v>2.6424351101708035</v>
      </c>
      <c r="E69" s="5">
        <v>2738.02</v>
      </c>
      <c r="F69" s="5">
        <v>9981.43</v>
      </c>
      <c r="G69" s="10">
        <f t="shared" si="6"/>
        <v>2.6454919978670719</v>
      </c>
      <c r="I69" s="5">
        <f t="shared" si="7"/>
        <v>941.15666666666664</v>
      </c>
    </row>
    <row r="70" spans="1:9" x14ac:dyDescent="0.25">
      <c r="A70" s="35" t="s">
        <v>38</v>
      </c>
      <c r="B70" s="36">
        <v>6052.35</v>
      </c>
      <c r="C70" s="36">
        <v>7968.72</v>
      </c>
      <c r="D70" s="37">
        <f t="shared" si="5"/>
        <v>0.31663238246301018</v>
      </c>
      <c r="E70" s="5">
        <v>21208.22</v>
      </c>
      <c r="F70" s="5">
        <v>27990.5</v>
      </c>
      <c r="G70" s="10">
        <f t="shared" si="6"/>
        <v>0.31979487198831391</v>
      </c>
      <c r="I70" s="5">
        <f t="shared" si="7"/>
        <v>2656.2400000000002</v>
      </c>
    </row>
    <row r="71" spans="1:9" ht="18.75" x14ac:dyDescent="0.25">
      <c r="A71" s="48" t="s">
        <v>39</v>
      </c>
      <c r="B71" s="49">
        <v>585.27</v>
      </c>
      <c r="C71" s="51">
        <v>2823.3270000000002</v>
      </c>
      <c r="D71" s="50">
        <f t="shared" si="5"/>
        <v>3.8239735506689225</v>
      </c>
      <c r="E71" s="5">
        <v>2073.41</v>
      </c>
      <c r="F71" s="5">
        <v>9981.43</v>
      </c>
      <c r="G71" s="10">
        <f t="shared" si="6"/>
        <v>3.8140165235047583</v>
      </c>
      <c r="I71" s="5">
        <f t="shared" si="7"/>
        <v>941.10900000000004</v>
      </c>
    </row>
    <row r="72" spans="1:9" x14ac:dyDescent="0.25">
      <c r="A72" s="35" t="s">
        <v>40</v>
      </c>
      <c r="B72" s="36">
        <v>621</v>
      </c>
      <c r="C72" s="36">
        <v>1004.16</v>
      </c>
      <c r="D72" s="37">
        <f t="shared" si="5"/>
        <v>0.61700483091787439</v>
      </c>
      <c r="E72" s="5">
        <v>2198.5</v>
      </c>
      <c r="F72" s="5">
        <v>3614.56</v>
      </c>
      <c r="G72" s="10">
        <f t="shared" si="6"/>
        <v>0.64410279736183762</v>
      </c>
      <c r="I72" s="5">
        <f t="shared" si="7"/>
        <v>334.71999999999997</v>
      </c>
    </row>
    <row r="73" spans="1:9" ht="18.75" x14ac:dyDescent="0.25">
      <c r="A73" s="48" t="s">
        <v>41</v>
      </c>
      <c r="B73" s="49">
        <v>4761.51</v>
      </c>
      <c r="C73" s="51">
        <v>11197.55</v>
      </c>
      <c r="D73" s="17">
        <f t="shared" si="5"/>
        <v>1.3516804543096619</v>
      </c>
      <c r="E73" s="5">
        <v>16690.240000000002</v>
      </c>
      <c r="F73" s="5">
        <v>39291.440000000002</v>
      </c>
      <c r="G73" s="10">
        <f t="shared" si="6"/>
        <v>1.3541566807906897</v>
      </c>
      <c r="I73" s="5">
        <f t="shared" si="7"/>
        <v>3732.5166666666664</v>
      </c>
    </row>
    <row r="74" spans="1:9" ht="18.75" x14ac:dyDescent="0.25">
      <c r="A74" s="48" t="s">
        <v>42</v>
      </c>
      <c r="B74" s="49">
        <v>1146.8800000000001</v>
      </c>
      <c r="C74" s="51">
        <v>4967.6899999999996</v>
      </c>
      <c r="D74" s="17">
        <f t="shared" si="5"/>
        <v>3.3314819335937491</v>
      </c>
      <c r="E74" s="5">
        <v>4039.08</v>
      </c>
      <c r="F74" s="5">
        <v>17486.91</v>
      </c>
      <c r="G74" s="10">
        <f t="shared" si="6"/>
        <v>3.3294289788763782</v>
      </c>
      <c r="I74" s="5">
        <f t="shared" si="7"/>
        <v>1655.8966666666665</v>
      </c>
    </row>
    <row r="75" spans="1:9" ht="18.75" x14ac:dyDescent="0.25">
      <c r="A75" s="48" t="s">
        <v>43</v>
      </c>
      <c r="B75" s="49">
        <v>1146.8800000000001</v>
      </c>
      <c r="C75" s="51">
        <v>4967.6899999999996</v>
      </c>
      <c r="D75" s="17">
        <f t="shared" si="5"/>
        <v>3.3314819335937491</v>
      </c>
      <c r="E75" s="5">
        <v>4039.08</v>
      </c>
      <c r="F75" s="5">
        <v>17486.91</v>
      </c>
      <c r="G75" s="10">
        <f t="shared" si="6"/>
        <v>3.3294289788763782</v>
      </c>
      <c r="I75" s="5">
        <f t="shared" si="7"/>
        <v>1655.8966666666665</v>
      </c>
    </row>
    <row r="76" spans="1:9" x14ac:dyDescent="0.25">
      <c r="A76" s="35" t="s">
        <v>44</v>
      </c>
      <c r="B76" s="36">
        <v>8820</v>
      </c>
      <c r="C76" s="36">
        <v>8283.94</v>
      </c>
      <c r="D76" s="37">
        <f t="shared" si="5"/>
        <v>-6.0777777777777708E-2</v>
      </c>
      <c r="E76" s="5">
        <v>30895</v>
      </c>
      <c r="F76" s="5">
        <v>29093.8</v>
      </c>
      <c r="G76" s="10">
        <f t="shared" si="6"/>
        <v>-5.8300695905486366E-2</v>
      </c>
      <c r="I76" s="5">
        <f t="shared" si="7"/>
        <v>2761.3133333333335</v>
      </c>
    </row>
    <row r="77" spans="1:9" ht="18.75" x14ac:dyDescent="0.25">
      <c r="A77" s="48" t="s">
        <v>45</v>
      </c>
      <c r="B77" s="49">
        <v>1146.8800000000001</v>
      </c>
      <c r="C77" s="51">
        <v>4967.6899999999996</v>
      </c>
      <c r="D77" s="17">
        <f t="shared" si="5"/>
        <v>3.3314819335937491</v>
      </c>
      <c r="E77" s="5">
        <v>4039.08</v>
      </c>
      <c r="F77" s="5">
        <v>17486.91</v>
      </c>
      <c r="G77" s="10">
        <f t="shared" si="6"/>
        <v>3.3294289788763782</v>
      </c>
      <c r="I77" s="5">
        <f t="shared" si="7"/>
        <v>1655.8966666666665</v>
      </c>
    </row>
    <row r="78" spans="1:9" x14ac:dyDescent="0.25">
      <c r="A78" s="35" t="s">
        <v>62</v>
      </c>
      <c r="B78" s="36">
        <v>11025</v>
      </c>
      <c r="C78" s="36">
        <v>8901.69</v>
      </c>
      <c r="D78" s="37">
        <f t="shared" si="5"/>
        <v>-0.19259047619047609</v>
      </c>
      <c r="E78" s="5">
        <v>44125</v>
      </c>
      <c r="F78" s="5">
        <v>29093.8</v>
      </c>
      <c r="G78" s="10">
        <f t="shared" si="6"/>
        <v>-0.34065042492917852</v>
      </c>
      <c r="I78" s="5">
        <f t="shared" si="7"/>
        <v>2967.23</v>
      </c>
    </row>
    <row r="79" spans="1:9" ht="18.75" x14ac:dyDescent="0.25">
      <c r="A79" s="48" t="s">
        <v>46</v>
      </c>
      <c r="B79" s="49">
        <v>1005</v>
      </c>
      <c r="C79" s="51">
        <v>3451.12</v>
      </c>
      <c r="D79" s="17">
        <f t="shared" si="5"/>
        <v>2.433950248756219</v>
      </c>
      <c r="E79" s="5">
        <v>3542.49</v>
      </c>
      <c r="F79" s="5">
        <v>12178.91</v>
      </c>
      <c r="G79" s="10">
        <f t="shared" si="6"/>
        <v>2.437951836137858</v>
      </c>
      <c r="I79" s="5">
        <f t="shared" si="7"/>
        <v>1150.3733333333332</v>
      </c>
    </row>
    <row r="80" spans="1:9" ht="18.75" x14ac:dyDescent="0.25">
      <c r="A80" s="48" t="s">
        <v>47</v>
      </c>
      <c r="B80" s="49">
        <v>1146.8800000000001</v>
      </c>
      <c r="C80" s="51">
        <v>4967.6899999999996</v>
      </c>
      <c r="D80" s="17">
        <f t="shared" si="5"/>
        <v>3.3314819335937491</v>
      </c>
      <c r="E80" s="5">
        <v>4039.08</v>
      </c>
      <c r="F80" s="5">
        <v>17486.91</v>
      </c>
      <c r="G80" s="10">
        <f t="shared" si="6"/>
        <v>3.3294289788763782</v>
      </c>
      <c r="I80" s="5">
        <f t="shared" si="7"/>
        <v>1655.8966666666665</v>
      </c>
    </row>
    <row r="81" spans="1:9" ht="18.75" x14ac:dyDescent="0.25">
      <c r="A81" s="48" t="s">
        <v>48</v>
      </c>
      <c r="B81" s="49">
        <v>1146.8800000000001</v>
      </c>
      <c r="C81" s="51">
        <v>4967.6899999999996</v>
      </c>
      <c r="D81" s="17">
        <f t="shared" si="5"/>
        <v>3.3314819335937491</v>
      </c>
      <c r="E81" s="5">
        <v>4039.08</v>
      </c>
      <c r="F81" s="5">
        <v>17486.91</v>
      </c>
      <c r="G81" s="10">
        <f t="shared" si="6"/>
        <v>3.3294289788763782</v>
      </c>
      <c r="I81" s="5">
        <f t="shared" si="7"/>
        <v>1655.8966666666665</v>
      </c>
    </row>
    <row r="82" spans="1:9" ht="18.75" x14ac:dyDescent="0.25">
      <c r="A82" s="48" t="s">
        <v>49</v>
      </c>
      <c r="B82" s="49">
        <v>1158.71</v>
      </c>
      <c r="C82" s="51">
        <v>6717.63</v>
      </c>
      <c r="D82" s="17">
        <f t="shared" si="5"/>
        <v>4.7975075730769561</v>
      </c>
      <c r="E82" s="5">
        <v>4080.46</v>
      </c>
      <c r="F82" s="5">
        <v>23611.7</v>
      </c>
      <c r="G82" s="10">
        <f t="shared" si="6"/>
        <v>4.7865289697730162</v>
      </c>
      <c r="I82" s="5">
        <f t="shared" si="7"/>
        <v>2239.21</v>
      </c>
    </row>
    <row r="83" spans="1:9" x14ac:dyDescent="0.25">
      <c r="A83" s="1" t="s">
        <v>50</v>
      </c>
      <c r="B83" s="3">
        <f>SUM(B2:B82)</f>
        <v>131683.45000000004</v>
      </c>
      <c r="C83" s="3"/>
      <c r="D83" s="18"/>
      <c r="E83" s="3">
        <f>SUM(E2:E82)</f>
        <v>464792.70000000013</v>
      </c>
      <c r="F83" s="3"/>
      <c r="G83" s="3"/>
      <c r="I83" s="5"/>
    </row>
    <row r="84" spans="1:9" ht="18.75" x14ac:dyDescent="0.3">
      <c r="B84" s="4"/>
      <c r="C84" s="4"/>
      <c r="D84" s="19"/>
      <c r="F84" s="47">
        <f>SUBTOTAL(9,F2:F83)</f>
        <v>808626.24000000046</v>
      </c>
      <c r="G84" s="4"/>
    </row>
    <row r="85" spans="1:9" ht="18.75" x14ac:dyDescent="0.3">
      <c r="B85" s="4"/>
      <c r="C85" s="44">
        <f>SUBTOTAL(9,C2:C84)</f>
        <v>227468.60800000001</v>
      </c>
      <c r="D85" s="19"/>
      <c r="G85" s="4"/>
    </row>
    <row r="86" spans="1:9" x14ac:dyDescent="0.25">
      <c r="B86" s="13"/>
      <c r="C86" s="13"/>
      <c r="D86" s="20"/>
      <c r="G86" s="13"/>
    </row>
    <row r="87" spans="1:9" x14ac:dyDescent="0.25">
      <c r="B87" s="13"/>
      <c r="C87" s="13"/>
      <c r="D87" s="20"/>
      <c r="G87" s="13"/>
    </row>
    <row r="88" spans="1:9" x14ac:dyDescent="0.25">
      <c r="B88" s="4"/>
      <c r="C88" s="4"/>
      <c r="D88" s="19"/>
      <c r="E88" s="6"/>
      <c r="F88" s="6"/>
      <c r="G88" s="4"/>
    </row>
    <row r="89" spans="1:9" x14ac:dyDescent="0.25">
      <c r="B89" s="4"/>
      <c r="C89" s="4"/>
      <c r="D89" s="19"/>
      <c r="E89" s="6"/>
      <c r="F89" s="6"/>
      <c r="G89" s="4"/>
    </row>
    <row r="90" spans="1:9" x14ac:dyDescent="0.25">
      <c r="B90" s="4"/>
      <c r="C90" s="4"/>
      <c r="D90" s="19"/>
      <c r="G90" s="4"/>
    </row>
    <row r="91" spans="1:9" x14ac:dyDescent="0.25">
      <c r="B91" s="4"/>
      <c r="C91" s="4"/>
      <c r="D91" s="19"/>
      <c r="G91" s="4"/>
    </row>
    <row r="92" spans="1:9" x14ac:dyDescent="0.25">
      <c r="B92" s="4"/>
      <c r="C92" s="4"/>
      <c r="D92" s="19"/>
      <c r="G92" s="4"/>
    </row>
    <row r="93" spans="1:9" x14ac:dyDescent="0.25">
      <c r="B93" s="4"/>
      <c r="C93" s="4"/>
      <c r="D93" s="19"/>
      <c r="G93" s="4"/>
    </row>
  </sheetData>
  <autoFilter ref="A1:B85"/>
  <pageMargins left="0.70866141732283472" right="0.70866141732283472" top="0.74803149606299213" bottom="0.74803149606299213" header="0.31496062992125984" footer="0.31496062992125984"/>
  <pageSetup paperSize="9" scale="12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abSelected="1" topLeftCell="A79" workbookViewId="0">
      <selection activeCell="D90" sqref="D90"/>
    </sheetView>
  </sheetViews>
  <sheetFormatPr baseColWidth="10" defaultRowHeight="15" x14ac:dyDescent="0.25"/>
  <cols>
    <col min="1" max="1" width="9.140625" style="2" bestFit="1" customWidth="1"/>
    <col min="2" max="2" width="16.5703125" style="2" customWidth="1"/>
    <col min="3" max="3" width="15" style="2" hidden="1" customWidth="1"/>
    <col min="4" max="16384" width="11.42578125" style="2"/>
  </cols>
  <sheetData>
    <row r="1" spans="1:3" x14ac:dyDescent="0.25">
      <c r="A1" s="1" t="s">
        <v>0</v>
      </c>
      <c r="B1" s="9" t="s">
        <v>133</v>
      </c>
      <c r="C1" s="9" t="s">
        <v>87</v>
      </c>
    </row>
    <row r="2" spans="1:3" x14ac:dyDescent="0.25">
      <c r="A2" s="1" t="s">
        <v>51</v>
      </c>
      <c r="B2" s="56">
        <v>7935</v>
      </c>
      <c r="C2" s="8"/>
    </row>
    <row r="3" spans="1:3" x14ac:dyDescent="0.25">
      <c r="A3" s="1" t="s">
        <v>59</v>
      </c>
      <c r="B3" s="57">
        <v>3907.16</v>
      </c>
      <c r="C3" s="8"/>
    </row>
    <row r="4" spans="1:3" x14ac:dyDescent="0.25">
      <c r="A4" s="1" t="s">
        <v>60</v>
      </c>
      <c r="B4" s="56">
        <v>3907.16</v>
      </c>
      <c r="C4" s="8"/>
    </row>
    <row r="5" spans="1:3" x14ac:dyDescent="0.25">
      <c r="A5" s="1" t="s">
        <v>61</v>
      </c>
      <c r="B5" s="56">
        <v>3166.68</v>
      </c>
      <c r="C5" s="8"/>
    </row>
    <row r="6" spans="1:3" x14ac:dyDescent="0.25">
      <c r="A6" s="1" t="s">
        <v>74</v>
      </c>
      <c r="B6" s="52"/>
      <c r="C6" s="8">
        <v>250</v>
      </c>
    </row>
    <row r="7" spans="1:3" x14ac:dyDescent="0.25">
      <c r="A7" s="1" t="s">
        <v>75</v>
      </c>
      <c r="B7" s="52"/>
      <c r="C7" s="8">
        <v>150</v>
      </c>
    </row>
    <row r="8" spans="1:3" x14ac:dyDescent="0.25">
      <c r="A8" s="1" t="s">
        <v>54</v>
      </c>
      <c r="B8" s="56">
        <v>12797.2</v>
      </c>
      <c r="C8" s="8"/>
    </row>
    <row r="9" spans="1:3" x14ac:dyDescent="0.25">
      <c r="A9" s="1" t="s">
        <v>55</v>
      </c>
      <c r="B9" s="56">
        <v>12797.200999999999</v>
      </c>
      <c r="C9" s="8"/>
    </row>
    <row r="10" spans="1:3" x14ac:dyDescent="0.25">
      <c r="A10" s="1" t="s">
        <v>56</v>
      </c>
      <c r="B10" s="56">
        <v>12797.2</v>
      </c>
      <c r="C10" s="8"/>
    </row>
    <row r="11" spans="1:3" x14ac:dyDescent="0.25">
      <c r="A11" s="1" t="s">
        <v>57</v>
      </c>
      <c r="B11" s="56">
        <v>12797.2</v>
      </c>
      <c r="C11" s="8"/>
    </row>
    <row r="12" spans="1:3" x14ac:dyDescent="0.25">
      <c r="A12" s="1" t="s">
        <v>58</v>
      </c>
      <c r="B12" s="56">
        <v>1821.77</v>
      </c>
      <c r="C12" s="8"/>
    </row>
    <row r="13" spans="1:3" x14ac:dyDescent="0.25">
      <c r="A13" s="1" t="s">
        <v>80</v>
      </c>
      <c r="B13" s="56">
        <v>2979.52</v>
      </c>
      <c r="C13" s="8"/>
    </row>
    <row r="14" spans="1:3" x14ac:dyDescent="0.25">
      <c r="A14" s="1" t="s">
        <v>63</v>
      </c>
      <c r="B14" s="56">
        <v>13756.99</v>
      </c>
      <c r="C14" s="8"/>
    </row>
    <row r="15" spans="1:3" x14ac:dyDescent="0.25">
      <c r="A15" s="1" t="s">
        <v>64</v>
      </c>
      <c r="B15" s="56">
        <v>13756.99</v>
      </c>
      <c r="C15" s="8"/>
    </row>
    <row r="16" spans="1:3" x14ac:dyDescent="0.25">
      <c r="A16" s="1" t="s">
        <v>65</v>
      </c>
      <c r="B16" s="56">
        <v>13756.99</v>
      </c>
      <c r="C16" s="8"/>
    </row>
    <row r="17" spans="1:3" x14ac:dyDescent="0.25">
      <c r="A17" s="1" t="s">
        <v>79</v>
      </c>
      <c r="B17" s="56">
        <v>4815</v>
      </c>
      <c r="C17" s="8"/>
    </row>
    <row r="18" spans="1:3" x14ac:dyDescent="0.25">
      <c r="A18" s="1" t="s">
        <v>82</v>
      </c>
      <c r="B18" s="56">
        <v>2540.9299999999998</v>
      </c>
      <c r="C18" s="8"/>
    </row>
    <row r="19" spans="1:3" x14ac:dyDescent="0.25">
      <c r="A19" s="1" t="s">
        <v>83</v>
      </c>
      <c r="B19" s="56">
        <v>1584.68</v>
      </c>
      <c r="C19" s="8"/>
    </row>
    <row r="20" spans="1:3" x14ac:dyDescent="0.25">
      <c r="A20" s="1" t="s">
        <v>130</v>
      </c>
      <c r="B20" s="56">
        <v>11523.18</v>
      </c>
      <c r="C20" s="8"/>
    </row>
    <row r="21" spans="1:3" x14ac:dyDescent="0.25">
      <c r="A21" s="1" t="s">
        <v>131</v>
      </c>
      <c r="B21" s="56">
        <v>12092.19</v>
      </c>
      <c r="C21" s="8"/>
    </row>
    <row r="22" spans="1:3" x14ac:dyDescent="0.25">
      <c r="A22" s="1" t="s">
        <v>132</v>
      </c>
      <c r="B22" s="52"/>
      <c r="C22" s="8"/>
    </row>
    <row r="23" spans="1:3" x14ac:dyDescent="0.25">
      <c r="A23" s="1" t="s">
        <v>76</v>
      </c>
      <c r="B23" s="52"/>
      <c r="C23" s="8">
        <v>250</v>
      </c>
    </row>
    <row r="24" spans="1:3" x14ac:dyDescent="0.25">
      <c r="A24" s="1" t="s">
        <v>77</v>
      </c>
      <c r="B24" s="52"/>
      <c r="C24" s="8">
        <v>150</v>
      </c>
    </row>
    <row r="25" spans="1:3" x14ac:dyDescent="0.25">
      <c r="A25" s="1" t="s">
        <v>70</v>
      </c>
      <c r="B25" s="52"/>
      <c r="C25" s="8">
        <v>250</v>
      </c>
    </row>
    <row r="26" spans="1:3" x14ac:dyDescent="0.25">
      <c r="A26" s="1" t="s">
        <v>78</v>
      </c>
      <c r="B26" s="52"/>
      <c r="C26" s="8">
        <v>250</v>
      </c>
    </row>
    <row r="27" spans="1:3" x14ac:dyDescent="0.25">
      <c r="A27" s="11" t="s">
        <v>1</v>
      </c>
      <c r="B27" s="52"/>
      <c r="C27" s="8">
        <v>250</v>
      </c>
    </row>
    <row r="28" spans="1:3" x14ac:dyDescent="0.25">
      <c r="A28" s="11" t="s">
        <v>71</v>
      </c>
      <c r="B28" s="52"/>
      <c r="C28" s="8">
        <v>250</v>
      </c>
    </row>
    <row r="29" spans="1:3" x14ac:dyDescent="0.25">
      <c r="A29" s="11" t="s">
        <v>52</v>
      </c>
      <c r="B29" s="52"/>
      <c r="C29" s="8">
        <v>250</v>
      </c>
    </row>
    <row r="30" spans="1:3" x14ac:dyDescent="0.25">
      <c r="A30" s="11" t="s">
        <v>53</v>
      </c>
      <c r="B30" s="52"/>
      <c r="C30" s="8">
        <v>250</v>
      </c>
    </row>
    <row r="31" spans="1:3" x14ac:dyDescent="0.25">
      <c r="A31" s="11" t="s">
        <v>67</v>
      </c>
      <c r="B31" s="52"/>
      <c r="C31" s="8">
        <v>250</v>
      </c>
    </row>
    <row r="32" spans="1:3" x14ac:dyDescent="0.25">
      <c r="A32" s="11" t="s">
        <v>68</v>
      </c>
      <c r="B32" s="52"/>
      <c r="C32" s="8">
        <v>250</v>
      </c>
    </row>
    <row r="33" spans="1:3" x14ac:dyDescent="0.25">
      <c r="A33" s="1" t="s">
        <v>2</v>
      </c>
      <c r="B33" s="52"/>
      <c r="C33" s="8">
        <v>250</v>
      </c>
    </row>
    <row r="34" spans="1:3" x14ac:dyDescent="0.25">
      <c r="A34" s="1" t="s">
        <v>3</v>
      </c>
      <c r="B34" s="52"/>
      <c r="C34" s="8">
        <v>250</v>
      </c>
    </row>
    <row r="35" spans="1:3" x14ac:dyDescent="0.25">
      <c r="A35" s="1" t="s">
        <v>69</v>
      </c>
      <c r="B35" s="52"/>
      <c r="C35" s="8">
        <v>250</v>
      </c>
    </row>
    <row r="36" spans="1:3" x14ac:dyDescent="0.25">
      <c r="A36" s="1" t="s">
        <v>72</v>
      </c>
      <c r="B36" s="52"/>
      <c r="C36" s="8">
        <v>250</v>
      </c>
    </row>
    <row r="37" spans="1:3" x14ac:dyDescent="0.25">
      <c r="A37" s="1" t="s">
        <v>73</v>
      </c>
      <c r="B37" s="52"/>
      <c r="C37" s="8">
        <v>250</v>
      </c>
    </row>
    <row r="38" spans="1:3" x14ac:dyDescent="0.25">
      <c r="A38" s="1" t="s">
        <v>4</v>
      </c>
      <c r="B38" s="52"/>
      <c r="C38" s="8">
        <v>250</v>
      </c>
    </row>
    <row r="39" spans="1:3" x14ac:dyDescent="0.25">
      <c r="A39" s="1" t="s">
        <v>5</v>
      </c>
      <c r="B39" s="52"/>
      <c r="C39" s="8">
        <v>250</v>
      </c>
    </row>
    <row r="40" spans="1:3" x14ac:dyDescent="0.25">
      <c r="A40" s="1" t="s">
        <v>6</v>
      </c>
      <c r="B40" s="52"/>
      <c r="C40" s="8">
        <v>250</v>
      </c>
    </row>
    <row r="41" spans="1:3" x14ac:dyDescent="0.25">
      <c r="A41" s="1" t="s">
        <v>7</v>
      </c>
      <c r="B41" s="52"/>
      <c r="C41" s="8">
        <v>250</v>
      </c>
    </row>
    <row r="42" spans="1:3" x14ac:dyDescent="0.25">
      <c r="A42" s="1" t="s">
        <v>8</v>
      </c>
      <c r="B42" s="52"/>
      <c r="C42" s="8">
        <v>250</v>
      </c>
    </row>
    <row r="43" spans="1:3" x14ac:dyDescent="0.25">
      <c r="A43" s="1" t="s">
        <v>9</v>
      </c>
      <c r="B43" s="52"/>
      <c r="C43" s="8">
        <v>250</v>
      </c>
    </row>
    <row r="44" spans="1:3" x14ac:dyDescent="0.25">
      <c r="A44" s="1" t="s">
        <v>10</v>
      </c>
      <c r="B44" s="52"/>
      <c r="C44" s="8">
        <v>250</v>
      </c>
    </row>
    <row r="45" spans="1:3" x14ac:dyDescent="0.25">
      <c r="A45" s="1" t="s">
        <v>11</v>
      </c>
      <c r="B45" s="52"/>
      <c r="C45" s="8">
        <v>250</v>
      </c>
    </row>
    <row r="46" spans="1:3" x14ac:dyDescent="0.25">
      <c r="A46" s="1" t="s">
        <v>12</v>
      </c>
      <c r="B46" s="52"/>
      <c r="C46" s="8">
        <v>250</v>
      </c>
    </row>
    <row r="47" spans="1:3" x14ac:dyDescent="0.25">
      <c r="A47" s="1" t="s">
        <v>13</v>
      </c>
      <c r="B47" s="52"/>
      <c r="C47" s="8">
        <v>250</v>
      </c>
    </row>
    <row r="48" spans="1:3" x14ac:dyDescent="0.25">
      <c r="A48" s="1" t="s">
        <v>14</v>
      </c>
      <c r="B48" s="52"/>
      <c r="C48" s="8">
        <v>250</v>
      </c>
    </row>
    <row r="49" spans="1:3" x14ac:dyDescent="0.25">
      <c r="A49" s="1" t="s">
        <v>15</v>
      </c>
      <c r="B49" s="52"/>
      <c r="C49" s="8">
        <v>250</v>
      </c>
    </row>
    <row r="50" spans="1:3" x14ac:dyDescent="0.25">
      <c r="A50" s="1" t="s">
        <v>16</v>
      </c>
      <c r="B50" s="52"/>
      <c r="C50" s="8">
        <v>250</v>
      </c>
    </row>
    <row r="51" spans="1:3" x14ac:dyDescent="0.25">
      <c r="A51" s="1" t="s">
        <v>17</v>
      </c>
      <c r="B51" s="52"/>
      <c r="C51" s="8">
        <v>250</v>
      </c>
    </row>
    <row r="52" spans="1:3" x14ac:dyDescent="0.25">
      <c r="A52" s="1" t="s">
        <v>18</v>
      </c>
      <c r="B52" s="52"/>
      <c r="C52" s="8">
        <v>250</v>
      </c>
    </row>
    <row r="53" spans="1:3" x14ac:dyDescent="0.25">
      <c r="A53" s="1" t="s">
        <v>19</v>
      </c>
      <c r="B53" s="52"/>
      <c r="C53" s="8">
        <v>250</v>
      </c>
    </row>
    <row r="54" spans="1:3" x14ac:dyDescent="0.25">
      <c r="A54" s="1" t="s">
        <v>20</v>
      </c>
      <c r="B54" s="52"/>
      <c r="C54" s="8">
        <v>250</v>
      </c>
    </row>
    <row r="55" spans="1:3" x14ac:dyDescent="0.25">
      <c r="A55" s="1" t="s">
        <v>21</v>
      </c>
      <c r="B55" s="52"/>
      <c r="C55" s="8">
        <v>250</v>
      </c>
    </row>
    <row r="56" spans="1:3" x14ac:dyDescent="0.25">
      <c r="A56" s="1" t="s">
        <v>22</v>
      </c>
      <c r="B56" s="52"/>
      <c r="C56" s="8">
        <v>250</v>
      </c>
    </row>
    <row r="57" spans="1:3" x14ac:dyDescent="0.25">
      <c r="A57" s="1" t="s">
        <v>23</v>
      </c>
      <c r="B57" s="52"/>
      <c r="C57" s="8">
        <v>250</v>
      </c>
    </row>
    <row r="58" spans="1:3" x14ac:dyDescent="0.25">
      <c r="A58" s="1" t="s">
        <v>24</v>
      </c>
      <c r="B58" s="52"/>
      <c r="C58" s="8">
        <v>250</v>
      </c>
    </row>
    <row r="59" spans="1:3" x14ac:dyDescent="0.25">
      <c r="A59" s="1" t="s">
        <v>25</v>
      </c>
      <c r="B59" s="52"/>
      <c r="C59" s="8">
        <v>250</v>
      </c>
    </row>
    <row r="60" spans="1:3" x14ac:dyDescent="0.25">
      <c r="A60" s="1" t="s">
        <v>26</v>
      </c>
      <c r="B60" s="52"/>
      <c r="C60" s="8">
        <v>250</v>
      </c>
    </row>
    <row r="61" spans="1:3" x14ac:dyDescent="0.25">
      <c r="A61" s="1" t="s">
        <v>27</v>
      </c>
      <c r="B61" s="52"/>
      <c r="C61" s="8">
        <v>250</v>
      </c>
    </row>
    <row r="62" spans="1:3" x14ac:dyDescent="0.25">
      <c r="A62" s="1" t="s">
        <v>28</v>
      </c>
      <c r="B62" s="52"/>
      <c r="C62" s="8">
        <v>250</v>
      </c>
    </row>
    <row r="63" spans="1:3" x14ac:dyDescent="0.25">
      <c r="A63" s="1" t="s">
        <v>29</v>
      </c>
      <c r="B63" s="52"/>
      <c r="C63" s="8">
        <v>250</v>
      </c>
    </row>
    <row r="64" spans="1:3" x14ac:dyDescent="0.25">
      <c r="A64" s="1" t="s">
        <v>66</v>
      </c>
      <c r="B64" s="52"/>
      <c r="C64" s="8">
        <v>250</v>
      </c>
    </row>
    <row r="65" spans="1:3" x14ac:dyDescent="0.25">
      <c r="A65" s="1" t="s">
        <v>30</v>
      </c>
      <c r="B65" s="52"/>
      <c r="C65" s="8">
        <v>250</v>
      </c>
    </row>
    <row r="66" spans="1:3" x14ac:dyDescent="0.25">
      <c r="A66" s="1" t="s">
        <v>31</v>
      </c>
      <c r="B66" s="56">
        <v>8638.11</v>
      </c>
      <c r="C66" s="8"/>
    </row>
    <row r="67" spans="1:3" x14ac:dyDescent="0.25">
      <c r="A67" s="1" t="s">
        <v>32</v>
      </c>
      <c r="B67" s="56">
        <v>1186.93</v>
      </c>
      <c r="C67" s="8"/>
    </row>
    <row r="68" spans="1:3" x14ac:dyDescent="0.25">
      <c r="A68" s="1" t="s">
        <v>33</v>
      </c>
      <c r="B68" s="56">
        <v>1186.93</v>
      </c>
      <c r="C68" s="8"/>
    </row>
    <row r="69" spans="1:3" x14ac:dyDescent="0.25">
      <c r="A69" s="1" t="s">
        <v>34</v>
      </c>
      <c r="B69" s="56">
        <v>7682.17</v>
      </c>
      <c r="C69" s="8"/>
    </row>
    <row r="70" spans="1:3" x14ac:dyDescent="0.25">
      <c r="A70" s="1" t="s">
        <v>35</v>
      </c>
      <c r="B70" s="56">
        <v>2823.27</v>
      </c>
      <c r="C70" s="8"/>
    </row>
    <row r="71" spans="1:3" x14ac:dyDescent="0.25">
      <c r="A71" s="1" t="s">
        <v>36</v>
      </c>
      <c r="B71" s="56">
        <v>2823.27</v>
      </c>
      <c r="C71" s="8"/>
    </row>
    <row r="72" spans="1:3" x14ac:dyDescent="0.25">
      <c r="A72" s="1" t="s">
        <v>37</v>
      </c>
      <c r="B72" s="56">
        <v>2823.27</v>
      </c>
      <c r="C72" s="8"/>
    </row>
    <row r="73" spans="1:3" x14ac:dyDescent="0.25">
      <c r="A73" s="1" t="s">
        <v>38</v>
      </c>
      <c r="B73" s="57">
        <v>7968.72</v>
      </c>
      <c r="C73" s="8"/>
    </row>
    <row r="74" spans="1:3" x14ac:dyDescent="0.25">
      <c r="A74" s="1" t="s">
        <v>39</v>
      </c>
      <c r="B74" s="57">
        <v>2823.27</v>
      </c>
      <c r="C74" s="8"/>
    </row>
    <row r="75" spans="1:3" x14ac:dyDescent="0.25">
      <c r="A75" s="1" t="s">
        <v>40</v>
      </c>
      <c r="B75" s="57">
        <v>1004.16</v>
      </c>
      <c r="C75" s="8"/>
    </row>
    <row r="76" spans="1:3" x14ac:dyDescent="0.25">
      <c r="A76" s="1" t="s">
        <v>41</v>
      </c>
      <c r="B76" s="57">
        <v>11197.55</v>
      </c>
      <c r="C76" s="8"/>
    </row>
    <row r="77" spans="1:3" x14ac:dyDescent="0.25">
      <c r="A77" s="1" t="s">
        <v>42</v>
      </c>
      <c r="B77" s="57">
        <v>4967.6899999999996</v>
      </c>
      <c r="C77" s="8"/>
    </row>
    <row r="78" spans="1:3" x14ac:dyDescent="0.25">
      <c r="A78" s="1" t="s">
        <v>43</v>
      </c>
      <c r="B78" s="57">
        <v>4967.6899999999996</v>
      </c>
      <c r="C78" s="8"/>
    </row>
    <row r="79" spans="1:3" x14ac:dyDescent="0.25">
      <c r="A79" s="1" t="s">
        <v>44</v>
      </c>
      <c r="B79" s="57">
        <v>8283.94</v>
      </c>
      <c r="C79" s="8"/>
    </row>
    <row r="80" spans="1:3" x14ac:dyDescent="0.25">
      <c r="A80" s="1" t="s">
        <v>45</v>
      </c>
      <c r="B80" s="57">
        <v>4967.6899999999996</v>
      </c>
      <c r="C80" s="8"/>
    </row>
    <row r="81" spans="1:4" x14ac:dyDescent="0.25">
      <c r="A81" s="1" t="s">
        <v>62</v>
      </c>
      <c r="B81" s="57">
        <v>8283.94</v>
      </c>
      <c r="C81" s="8"/>
    </row>
    <row r="82" spans="1:4" x14ac:dyDescent="0.25">
      <c r="A82" s="1" t="s">
        <v>46</v>
      </c>
      <c r="B82" s="57">
        <v>3451.12</v>
      </c>
      <c r="C82" s="8"/>
    </row>
    <row r="83" spans="1:4" x14ac:dyDescent="0.25">
      <c r="A83" s="1" t="s">
        <v>47</v>
      </c>
      <c r="B83" s="57">
        <v>4967.6899999999996</v>
      </c>
      <c r="C83" s="8"/>
    </row>
    <row r="84" spans="1:4" x14ac:dyDescent="0.25">
      <c r="A84" s="1" t="s">
        <v>48</v>
      </c>
      <c r="B84" s="57">
        <v>4967.6899999999996</v>
      </c>
      <c r="C84" s="8"/>
    </row>
    <row r="85" spans="1:4" x14ac:dyDescent="0.25">
      <c r="A85" s="1" t="s">
        <v>49</v>
      </c>
      <c r="B85" s="57">
        <v>6717.63</v>
      </c>
      <c r="C85" s="8"/>
    </row>
    <row r="86" spans="1:4" x14ac:dyDescent="0.25">
      <c r="A86" s="1" t="s">
        <v>50</v>
      </c>
      <c r="B86" s="55">
        <f>SUM(B2:B85)</f>
        <v>250465.77099999998</v>
      </c>
      <c r="C86" s="53">
        <f>SUM(C2:C85)</f>
        <v>11050</v>
      </c>
      <c r="D86" s="54"/>
    </row>
    <row r="87" spans="1:4" ht="18.75" x14ac:dyDescent="0.3">
      <c r="B87" s="4"/>
      <c r="C87" s="47"/>
    </row>
    <row r="88" spans="1:4" x14ac:dyDescent="0.25">
      <c r="B88" s="56">
        <f>+B2+B4+B5+B8+B9+B10+B11+B12+B13+B14+B15+B16+B17+B18+B19+B20+B21+B66+B67+B68+B69+B70+B71+B72</f>
        <v>171989.83100000001</v>
      </c>
      <c r="D88" s="2" t="s">
        <v>134</v>
      </c>
    </row>
    <row r="89" spans="1:4" x14ac:dyDescent="0.25">
      <c r="B89" s="57">
        <f>+B73+B74+B75+B76+B77+B78+B79+B80+B81+B82+B83+B84+B85+B3</f>
        <v>78475.940000000017</v>
      </c>
      <c r="D89" s="2" t="s">
        <v>135</v>
      </c>
    </row>
    <row r="90" spans="1:4" x14ac:dyDescent="0.25">
      <c r="B90" s="13"/>
    </row>
    <row r="91" spans="1:4" x14ac:dyDescent="0.25">
      <c r="B91" s="4">
        <f>+B86-B88-B89</f>
        <v>0</v>
      </c>
      <c r="C91" s="6"/>
    </row>
    <row r="92" spans="1:4" x14ac:dyDescent="0.25">
      <c r="B92" s="4"/>
      <c r="C92" s="6"/>
    </row>
    <row r="93" spans="1:4" x14ac:dyDescent="0.25">
      <c r="B93" s="4"/>
    </row>
    <row r="94" spans="1:4" x14ac:dyDescent="0.25">
      <c r="B94" s="4"/>
    </row>
    <row r="95" spans="1:4" x14ac:dyDescent="0.25">
      <c r="B95" s="4"/>
    </row>
    <row r="96" spans="1:4" x14ac:dyDescent="0.25">
      <c r="B96" s="4"/>
    </row>
  </sheetData>
  <pageMargins left="0.70866141732283472" right="0.70866141732283472" top="0.19685039370078741" bottom="0.19685039370078741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3"/>
  <sheetViews>
    <sheetView topLeftCell="A10" workbookViewId="0">
      <selection activeCell="A20" sqref="A20"/>
    </sheetView>
  </sheetViews>
  <sheetFormatPr baseColWidth="10" defaultRowHeight="15" x14ac:dyDescent="0.25"/>
  <cols>
    <col min="1" max="1" width="9.140625" style="2" bestFit="1" customWidth="1"/>
    <col min="2" max="2" width="20.7109375" style="2" bestFit="1" customWidth="1"/>
    <col min="3" max="3" width="16.5703125" style="2" customWidth="1"/>
    <col min="4" max="4" width="8.42578125" style="21" bestFit="1" customWidth="1"/>
    <col min="5" max="5" width="18.5703125" style="2" customWidth="1"/>
    <col min="6" max="6" width="15" style="2" bestFit="1" customWidth="1"/>
    <col min="7" max="7" width="8.42578125" style="2" bestFit="1" customWidth="1"/>
    <col min="8" max="8" width="11.42578125" style="2"/>
    <col min="9" max="9" width="11.42578125" style="12"/>
    <col min="10" max="16384" width="11.42578125" style="2"/>
  </cols>
  <sheetData>
    <row r="1" spans="1:9" x14ac:dyDescent="0.25">
      <c r="A1" s="1" t="s">
        <v>0</v>
      </c>
      <c r="B1" s="9" t="s">
        <v>85</v>
      </c>
      <c r="C1" s="9" t="s">
        <v>84</v>
      </c>
      <c r="D1" s="16"/>
      <c r="E1" s="9" t="s">
        <v>86</v>
      </c>
      <c r="F1" s="9" t="s">
        <v>87</v>
      </c>
      <c r="G1" s="9"/>
      <c r="I1" s="3" t="s">
        <v>81</v>
      </c>
    </row>
    <row r="2" spans="1:9" ht="18.75" x14ac:dyDescent="0.25">
      <c r="A2" s="35" t="s">
        <v>51</v>
      </c>
      <c r="B2" s="36">
        <v>4740</v>
      </c>
      <c r="C2" s="43">
        <v>7935</v>
      </c>
      <c r="D2" s="17">
        <f>+(C2/B2)-1</f>
        <v>0.67405063291139244</v>
      </c>
      <c r="E2" s="5">
        <v>16615</v>
      </c>
      <c r="F2" s="5">
        <v>27872.51</v>
      </c>
      <c r="G2" s="10">
        <f>+(F2/E2)-1</f>
        <v>0.67755100812518809</v>
      </c>
      <c r="I2" s="5">
        <f>+C2*4/12</f>
        <v>2645</v>
      </c>
    </row>
    <row r="3" spans="1:9" x14ac:dyDescent="0.25">
      <c r="A3" s="1" t="s">
        <v>59</v>
      </c>
      <c r="B3" s="10">
        <v>1137.6300000000001</v>
      </c>
      <c r="C3" s="10">
        <v>4251.3599999999997</v>
      </c>
      <c r="D3" s="17">
        <f t="shared" ref="D3:D66" si="0">+(C3/B3)-1</f>
        <v>2.7370322512591962</v>
      </c>
      <c r="E3" s="5">
        <v>4006.68</v>
      </c>
      <c r="F3" s="5">
        <v>13775.07</v>
      </c>
      <c r="G3" s="10">
        <f t="shared" ref="G3:G66" si="1">+(F3/E3)-1</f>
        <v>2.4380259965857021</v>
      </c>
      <c r="I3" s="5">
        <f t="shared" ref="I3:I66" si="2">+C3*4/12</f>
        <v>1417.12</v>
      </c>
    </row>
    <row r="4" spans="1:9" x14ac:dyDescent="0.25">
      <c r="A4" s="1" t="s">
        <v>60</v>
      </c>
      <c r="B4" s="10">
        <v>1137.6300000000001</v>
      </c>
      <c r="C4" s="10">
        <v>4251.3599999999997</v>
      </c>
      <c r="D4" s="17">
        <f t="shared" si="0"/>
        <v>2.7370322512591962</v>
      </c>
      <c r="E4" s="5">
        <v>4006.68</v>
      </c>
      <c r="F4" s="5">
        <v>13775.07</v>
      </c>
      <c r="G4" s="10">
        <f t="shared" si="1"/>
        <v>2.4380259965857021</v>
      </c>
      <c r="I4" s="5">
        <f t="shared" si="2"/>
        <v>1417.12</v>
      </c>
    </row>
    <row r="5" spans="1:9" x14ac:dyDescent="0.25">
      <c r="A5" s="1" t="s">
        <v>61</v>
      </c>
      <c r="B5" s="10">
        <v>1040.47</v>
      </c>
      <c r="C5" s="10">
        <v>3464.6</v>
      </c>
      <c r="D5" s="17">
        <f t="shared" si="0"/>
        <v>2.3298413217103806</v>
      </c>
      <c r="E5" s="5">
        <v>3666.63</v>
      </c>
      <c r="F5" s="5">
        <v>11183.39</v>
      </c>
      <c r="G5" s="10">
        <f t="shared" si="1"/>
        <v>2.0500459550050043</v>
      </c>
      <c r="I5" s="5">
        <f t="shared" si="2"/>
        <v>1154.8666666666666</v>
      </c>
    </row>
    <row r="6" spans="1:9" x14ac:dyDescent="0.25">
      <c r="A6" s="38" t="s">
        <v>74</v>
      </c>
      <c r="B6" s="39"/>
      <c r="C6" s="39"/>
      <c r="D6" s="40"/>
      <c r="E6" s="41"/>
      <c r="F6" s="41">
        <v>250</v>
      </c>
      <c r="G6" s="39"/>
      <c r="H6" s="42"/>
      <c r="I6" s="41">
        <f>+F6/12</f>
        <v>20.833333333333332</v>
      </c>
    </row>
    <row r="7" spans="1:9" x14ac:dyDescent="0.25">
      <c r="A7" s="38" t="s">
        <v>75</v>
      </c>
      <c r="B7" s="39"/>
      <c r="C7" s="39"/>
      <c r="D7" s="40"/>
      <c r="E7" s="41"/>
      <c r="F7" s="41">
        <v>150</v>
      </c>
      <c r="G7" s="39"/>
      <c r="H7" s="42"/>
      <c r="I7" s="41">
        <f>+F7/12</f>
        <v>12.5</v>
      </c>
    </row>
    <row r="8" spans="1:9" ht="18.75" x14ac:dyDescent="0.25">
      <c r="A8" s="35" t="s">
        <v>54</v>
      </c>
      <c r="B8" s="36">
        <v>7338.07</v>
      </c>
      <c r="C8" s="43">
        <v>12797.2</v>
      </c>
      <c r="D8" s="17">
        <f t="shared" si="0"/>
        <v>0.74394629650575705</v>
      </c>
      <c r="E8" s="5">
        <v>25708.2</v>
      </c>
      <c r="F8" s="5">
        <v>44890.18</v>
      </c>
      <c r="G8" s="10">
        <f t="shared" si="1"/>
        <v>0.74614247594152827</v>
      </c>
      <c r="I8" s="5">
        <f t="shared" si="2"/>
        <v>4265.7333333333336</v>
      </c>
    </row>
    <row r="9" spans="1:9" ht="18.75" x14ac:dyDescent="0.25">
      <c r="A9" s="35" t="s">
        <v>55</v>
      </c>
      <c r="B9" s="36">
        <v>7338.07</v>
      </c>
      <c r="C9" s="43">
        <v>12797.200999999999</v>
      </c>
      <c r="D9" s="17">
        <f t="shared" si="0"/>
        <v>0.74394643278137162</v>
      </c>
      <c r="E9" s="5">
        <v>25708.2</v>
      </c>
      <c r="F9" s="5">
        <v>44890.18</v>
      </c>
      <c r="G9" s="10">
        <f t="shared" si="1"/>
        <v>0.74614247594152827</v>
      </c>
      <c r="I9" s="5">
        <f t="shared" si="2"/>
        <v>4265.7336666666661</v>
      </c>
    </row>
    <row r="10" spans="1:9" ht="18.75" x14ac:dyDescent="0.25">
      <c r="A10" s="35" t="s">
        <v>56</v>
      </c>
      <c r="B10" s="36">
        <v>7338.07</v>
      </c>
      <c r="C10" s="43">
        <v>12797.2</v>
      </c>
      <c r="D10" s="17">
        <f t="shared" si="0"/>
        <v>0.74394629650575705</v>
      </c>
      <c r="E10" s="5">
        <v>25708.2</v>
      </c>
      <c r="F10" s="5">
        <v>44890.18</v>
      </c>
      <c r="G10" s="10">
        <f t="shared" si="1"/>
        <v>0.74614247594152827</v>
      </c>
      <c r="I10" s="5">
        <f t="shared" si="2"/>
        <v>4265.7333333333336</v>
      </c>
    </row>
    <row r="11" spans="1:9" ht="18.75" x14ac:dyDescent="0.25">
      <c r="A11" s="35" t="s">
        <v>57</v>
      </c>
      <c r="B11" s="36">
        <v>7338.07</v>
      </c>
      <c r="C11" s="43">
        <v>12797.2</v>
      </c>
      <c r="D11" s="17">
        <f t="shared" si="0"/>
        <v>0.74394629650575705</v>
      </c>
      <c r="E11" s="8">
        <v>25708.2</v>
      </c>
      <c r="F11" s="8">
        <v>44890.18</v>
      </c>
      <c r="G11" s="10">
        <f t="shared" si="1"/>
        <v>0.74614247594152827</v>
      </c>
      <c r="I11" s="5">
        <f t="shared" si="2"/>
        <v>4265.7333333333336</v>
      </c>
    </row>
    <row r="12" spans="1:9" ht="18.75" x14ac:dyDescent="0.25">
      <c r="A12" s="35" t="s">
        <v>58</v>
      </c>
      <c r="B12" s="36">
        <v>2024.19</v>
      </c>
      <c r="C12" s="43">
        <v>1821.77</v>
      </c>
      <c r="D12" s="17">
        <f t="shared" si="0"/>
        <v>-0.1000004940247704</v>
      </c>
      <c r="E12" s="5">
        <v>7109.64</v>
      </c>
      <c r="F12" s="5">
        <v>6476.19</v>
      </c>
      <c r="G12" s="10">
        <f t="shared" si="1"/>
        <v>-8.9097338261853065E-2</v>
      </c>
      <c r="I12" s="5">
        <f t="shared" si="2"/>
        <v>607.25666666666666</v>
      </c>
    </row>
    <row r="13" spans="1:9" ht="18.75" x14ac:dyDescent="0.25">
      <c r="A13" s="35" t="s">
        <v>80</v>
      </c>
      <c r="B13" s="36">
        <v>4138.2299999999996</v>
      </c>
      <c r="C13" s="43">
        <v>2979.52</v>
      </c>
      <c r="D13" s="17">
        <f t="shared" si="0"/>
        <v>-0.28000135323556197</v>
      </c>
      <c r="E13" s="5">
        <v>16577.900000000001</v>
      </c>
      <c r="F13" s="5">
        <v>10528.32</v>
      </c>
      <c r="G13" s="10">
        <f t="shared" si="1"/>
        <v>-0.36491835515958004</v>
      </c>
      <c r="I13" s="5">
        <f t="shared" si="2"/>
        <v>993.17333333333329</v>
      </c>
    </row>
    <row r="14" spans="1:9" ht="18.75" x14ac:dyDescent="0.25">
      <c r="A14" s="35" t="s">
        <v>63</v>
      </c>
      <c r="B14" s="36">
        <v>8153.41</v>
      </c>
      <c r="C14" s="43">
        <v>13756.99</v>
      </c>
      <c r="D14" s="17">
        <f t="shared" si="0"/>
        <v>0.68726827180284067</v>
      </c>
      <c r="E14" s="5">
        <v>28561.9</v>
      </c>
      <c r="F14" s="5">
        <v>48249.46</v>
      </c>
      <c r="G14" s="10">
        <f t="shared" si="1"/>
        <v>0.68929447970898283</v>
      </c>
      <c r="I14" s="5">
        <f t="shared" si="2"/>
        <v>4585.663333333333</v>
      </c>
    </row>
    <row r="15" spans="1:9" ht="18.75" x14ac:dyDescent="0.25">
      <c r="A15" s="35" t="s">
        <v>64</v>
      </c>
      <c r="B15" s="36">
        <v>8153.41</v>
      </c>
      <c r="C15" s="43">
        <v>13756.99</v>
      </c>
      <c r="D15" s="17">
        <f t="shared" si="0"/>
        <v>0.68726827180284067</v>
      </c>
      <c r="E15" s="5">
        <v>28561.9</v>
      </c>
      <c r="F15" s="5">
        <v>48249.46</v>
      </c>
      <c r="G15" s="10">
        <f t="shared" si="1"/>
        <v>0.68929447970898283</v>
      </c>
      <c r="I15" s="5">
        <f t="shared" si="2"/>
        <v>4585.663333333333</v>
      </c>
    </row>
    <row r="16" spans="1:9" ht="18.75" x14ac:dyDescent="0.25">
      <c r="A16" s="35" t="s">
        <v>65</v>
      </c>
      <c r="B16" s="36">
        <v>8153.41</v>
      </c>
      <c r="C16" s="43">
        <v>13756.99</v>
      </c>
      <c r="D16" s="17">
        <f t="shared" si="0"/>
        <v>0.68726827180284067</v>
      </c>
      <c r="E16" s="5">
        <v>28561.9</v>
      </c>
      <c r="F16" s="5">
        <v>48249.46</v>
      </c>
      <c r="G16" s="10">
        <f t="shared" si="1"/>
        <v>0.68929447970898283</v>
      </c>
      <c r="I16" s="5">
        <f t="shared" si="2"/>
        <v>4585.663333333333</v>
      </c>
    </row>
    <row r="17" spans="1:9" ht="18.75" x14ac:dyDescent="0.25">
      <c r="A17" s="35" t="s">
        <v>79</v>
      </c>
      <c r="B17" s="36">
        <v>6687.5</v>
      </c>
      <c r="C17" s="43">
        <v>4815</v>
      </c>
      <c r="D17" s="17">
        <f t="shared" si="0"/>
        <v>-0.28000000000000003</v>
      </c>
      <c r="E17" s="5">
        <v>26775</v>
      </c>
      <c r="F17" s="5">
        <v>16952.509999999998</v>
      </c>
      <c r="G17" s="10">
        <f t="shared" si="1"/>
        <v>-0.36685303454715223</v>
      </c>
      <c r="I17" s="5">
        <f t="shared" si="2"/>
        <v>1605</v>
      </c>
    </row>
    <row r="18" spans="1:9" ht="18.75" x14ac:dyDescent="0.25">
      <c r="A18" s="35" t="s">
        <v>82</v>
      </c>
      <c r="B18" s="36">
        <v>2823.25</v>
      </c>
      <c r="C18" s="43">
        <v>2540.9299999999998</v>
      </c>
      <c r="D18" s="17">
        <f t="shared" si="0"/>
        <v>-9.9998228991410643E-2</v>
      </c>
      <c r="E18" s="5"/>
      <c r="F18" s="5">
        <v>8993.26</v>
      </c>
      <c r="G18" s="10" t="e">
        <f t="shared" si="1"/>
        <v>#DIV/0!</v>
      </c>
      <c r="I18" s="5">
        <f t="shared" si="2"/>
        <v>846.97666666666657</v>
      </c>
    </row>
    <row r="19" spans="1:9" ht="18.75" x14ac:dyDescent="0.25">
      <c r="A19" s="35" t="s">
        <v>83</v>
      </c>
      <c r="B19" s="36">
        <v>1760.77</v>
      </c>
      <c r="C19" s="43">
        <v>1584.68</v>
      </c>
      <c r="D19" s="17">
        <f t="shared" si="0"/>
        <v>-0.10000738313351543</v>
      </c>
      <c r="E19" s="5"/>
      <c r="F19" s="5">
        <v>5646.37</v>
      </c>
      <c r="G19" s="10" t="e">
        <f t="shared" si="1"/>
        <v>#DIV/0!</v>
      </c>
      <c r="I19" s="5">
        <f t="shared" si="2"/>
        <v>528.22666666666669</v>
      </c>
    </row>
    <row r="20" spans="1:9" s="42" customFormat="1" x14ac:dyDescent="0.25">
      <c r="A20" s="38" t="s">
        <v>76</v>
      </c>
      <c r="B20" s="39"/>
      <c r="C20" s="39"/>
      <c r="D20" s="40"/>
      <c r="E20" s="41">
        <v>190</v>
      </c>
      <c r="F20" s="41">
        <v>250</v>
      </c>
      <c r="G20" s="39">
        <f t="shared" si="1"/>
        <v>0.31578947368421062</v>
      </c>
      <c r="I20" s="41">
        <f>+F20/12</f>
        <v>20.833333333333332</v>
      </c>
    </row>
    <row r="21" spans="1:9" s="42" customFormat="1" x14ac:dyDescent="0.25">
      <c r="A21" s="38" t="s">
        <v>88</v>
      </c>
      <c r="B21" s="39"/>
      <c r="C21" s="39"/>
      <c r="D21" s="40"/>
      <c r="E21" s="41">
        <v>190</v>
      </c>
      <c r="F21" s="41">
        <v>250</v>
      </c>
      <c r="G21" s="39">
        <f t="shared" si="1"/>
        <v>0.31578947368421062</v>
      </c>
      <c r="I21" s="41">
        <f t="shared" ref="I21:I62" si="3">+F21/12</f>
        <v>20.833333333333332</v>
      </c>
    </row>
    <row r="22" spans="1:9" s="42" customFormat="1" x14ac:dyDescent="0.25">
      <c r="A22" s="38" t="s">
        <v>89</v>
      </c>
      <c r="B22" s="39"/>
      <c r="C22" s="39"/>
      <c r="D22" s="40"/>
      <c r="E22" s="41">
        <v>190</v>
      </c>
      <c r="F22" s="41">
        <v>250</v>
      </c>
      <c r="G22" s="39">
        <f t="shared" si="1"/>
        <v>0.31578947368421062</v>
      </c>
      <c r="I22" s="41">
        <f t="shared" si="3"/>
        <v>20.833333333333332</v>
      </c>
    </row>
    <row r="23" spans="1:9" s="42" customFormat="1" x14ac:dyDescent="0.25">
      <c r="A23" s="38" t="s">
        <v>90</v>
      </c>
      <c r="B23" s="39"/>
      <c r="C23" s="39"/>
      <c r="D23" s="40"/>
      <c r="E23" s="41">
        <v>190</v>
      </c>
      <c r="F23" s="41">
        <v>250</v>
      </c>
      <c r="G23" s="39">
        <f t="shared" si="1"/>
        <v>0.31578947368421062</v>
      </c>
      <c r="I23" s="41">
        <f t="shared" si="3"/>
        <v>20.833333333333332</v>
      </c>
    </row>
    <row r="24" spans="1:9" s="42" customFormat="1" x14ac:dyDescent="0.25">
      <c r="A24" s="38" t="s">
        <v>91</v>
      </c>
      <c r="B24" s="39"/>
      <c r="C24" s="39"/>
      <c r="D24" s="40"/>
      <c r="E24" s="41">
        <v>190</v>
      </c>
      <c r="F24" s="41">
        <v>250</v>
      </c>
      <c r="G24" s="39">
        <f t="shared" si="1"/>
        <v>0.31578947368421062</v>
      </c>
      <c r="I24" s="41">
        <f t="shared" si="3"/>
        <v>20.833333333333332</v>
      </c>
    </row>
    <row r="25" spans="1:9" s="42" customFormat="1" x14ac:dyDescent="0.25">
      <c r="A25" s="38" t="s">
        <v>92</v>
      </c>
      <c r="B25" s="39"/>
      <c r="C25" s="39"/>
      <c r="D25" s="40"/>
      <c r="E25" s="41">
        <v>190</v>
      </c>
      <c r="F25" s="41">
        <v>250</v>
      </c>
      <c r="G25" s="39">
        <f t="shared" si="1"/>
        <v>0.31578947368421062</v>
      </c>
      <c r="I25" s="41">
        <f t="shared" si="3"/>
        <v>20.833333333333332</v>
      </c>
    </row>
    <row r="26" spans="1:9" s="42" customFormat="1" x14ac:dyDescent="0.25">
      <c r="A26" s="38" t="s">
        <v>93</v>
      </c>
      <c r="B26" s="39"/>
      <c r="C26" s="39"/>
      <c r="D26" s="40"/>
      <c r="E26" s="41">
        <v>190</v>
      </c>
      <c r="F26" s="41">
        <v>250</v>
      </c>
      <c r="G26" s="39">
        <f t="shared" si="1"/>
        <v>0.31578947368421062</v>
      </c>
      <c r="I26" s="41">
        <f t="shared" si="3"/>
        <v>20.833333333333332</v>
      </c>
    </row>
    <row r="27" spans="1:9" s="42" customFormat="1" x14ac:dyDescent="0.25">
      <c r="A27" s="38" t="s">
        <v>94</v>
      </c>
      <c r="B27" s="39"/>
      <c r="C27" s="39"/>
      <c r="D27" s="40"/>
      <c r="E27" s="41">
        <v>190</v>
      </c>
      <c r="F27" s="41">
        <v>250</v>
      </c>
      <c r="G27" s="39">
        <f t="shared" si="1"/>
        <v>0.31578947368421062</v>
      </c>
      <c r="I27" s="41">
        <f t="shared" si="3"/>
        <v>20.833333333333332</v>
      </c>
    </row>
    <row r="28" spans="1:9" s="42" customFormat="1" x14ac:dyDescent="0.25">
      <c r="A28" s="38" t="s">
        <v>95</v>
      </c>
      <c r="B28" s="39"/>
      <c r="C28" s="39"/>
      <c r="D28" s="40"/>
      <c r="E28" s="41">
        <v>190</v>
      </c>
      <c r="F28" s="41">
        <v>250</v>
      </c>
      <c r="G28" s="39">
        <f t="shared" si="1"/>
        <v>0.31578947368421062</v>
      </c>
      <c r="I28" s="41">
        <f t="shared" si="3"/>
        <v>20.833333333333332</v>
      </c>
    </row>
    <row r="29" spans="1:9" s="42" customFormat="1" x14ac:dyDescent="0.25">
      <c r="A29" s="38" t="s">
        <v>96</v>
      </c>
      <c r="B29" s="39"/>
      <c r="C29" s="39"/>
      <c r="D29" s="40"/>
      <c r="E29" s="41">
        <v>190</v>
      </c>
      <c r="F29" s="41">
        <v>250</v>
      </c>
      <c r="G29" s="39">
        <f t="shared" si="1"/>
        <v>0.31578947368421062</v>
      </c>
      <c r="I29" s="41">
        <f t="shared" si="3"/>
        <v>20.833333333333332</v>
      </c>
    </row>
    <row r="30" spans="1:9" s="42" customFormat="1" x14ac:dyDescent="0.25">
      <c r="A30" s="38" t="s">
        <v>97</v>
      </c>
      <c r="B30" s="39"/>
      <c r="C30" s="39"/>
      <c r="D30" s="40"/>
      <c r="E30" s="41">
        <v>190</v>
      </c>
      <c r="F30" s="41">
        <v>250</v>
      </c>
      <c r="G30" s="39">
        <f t="shared" si="1"/>
        <v>0.31578947368421062</v>
      </c>
      <c r="I30" s="41">
        <f t="shared" si="3"/>
        <v>20.833333333333332</v>
      </c>
    </row>
    <row r="31" spans="1:9" s="42" customFormat="1" x14ac:dyDescent="0.25">
      <c r="A31" s="38" t="s">
        <v>98</v>
      </c>
      <c r="B31" s="39"/>
      <c r="C31" s="39"/>
      <c r="D31" s="40"/>
      <c r="E31" s="41">
        <v>190</v>
      </c>
      <c r="F31" s="41">
        <v>250</v>
      </c>
      <c r="G31" s="39">
        <f t="shared" si="1"/>
        <v>0.31578947368421062</v>
      </c>
      <c r="I31" s="41">
        <f t="shared" si="3"/>
        <v>20.833333333333332</v>
      </c>
    </row>
    <row r="32" spans="1:9" s="42" customFormat="1" x14ac:dyDescent="0.25">
      <c r="A32" s="38" t="s">
        <v>99</v>
      </c>
      <c r="B32" s="39"/>
      <c r="C32" s="39"/>
      <c r="D32" s="40"/>
      <c r="E32" s="41">
        <v>190</v>
      </c>
      <c r="F32" s="41">
        <v>250</v>
      </c>
      <c r="G32" s="39">
        <f t="shared" si="1"/>
        <v>0.31578947368421062</v>
      </c>
      <c r="I32" s="41">
        <f t="shared" si="3"/>
        <v>20.833333333333332</v>
      </c>
    </row>
    <row r="33" spans="1:9" s="42" customFormat="1" x14ac:dyDescent="0.25">
      <c r="A33" s="38" t="s">
        <v>100</v>
      </c>
      <c r="B33" s="39"/>
      <c r="C33" s="39"/>
      <c r="D33" s="40"/>
      <c r="E33" s="41">
        <v>190</v>
      </c>
      <c r="F33" s="41">
        <v>250</v>
      </c>
      <c r="G33" s="39">
        <f t="shared" si="1"/>
        <v>0.31578947368421062</v>
      </c>
      <c r="I33" s="41">
        <f t="shared" si="3"/>
        <v>20.833333333333332</v>
      </c>
    </row>
    <row r="34" spans="1:9" s="42" customFormat="1" x14ac:dyDescent="0.25">
      <c r="A34" s="38" t="s">
        <v>101</v>
      </c>
      <c r="B34" s="39"/>
      <c r="C34" s="39"/>
      <c r="D34" s="40"/>
      <c r="E34" s="41">
        <v>190</v>
      </c>
      <c r="F34" s="41">
        <v>250</v>
      </c>
      <c r="G34" s="39">
        <f t="shared" si="1"/>
        <v>0.31578947368421062</v>
      </c>
      <c r="I34" s="41">
        <f t="shared" si="3"/>
        <v>20.833333333333332</v>
      </c>
    </row>
    <row r="35" spans="1:9" s="42" customFormat="1" x14ac:dyDescent="0.25">
      <c r="A35" s="38" t="s">
        <v>102</v>
      </c>
      <c r="B35" s="39"/>
      <c r="C35" s="39"/>
      <c r="D35" s="40"/>
      <c r="E35" s="41">
        <v>190</v>
      </c>
      <c r="F35" s="41">
        <v>250</v>
      </c>
      <c r="G35" s="39">
        <f t="shared" si="1"/>
        <v>0.31578947368421062</v>
      </c>
      <c r="I35" s="41">
        <f t="shared" si="3"/>
        <v>20.833333333333332</v>
      </c>
    </row>
    <row r="36" spans="1:9" s="42" customFormat="1" x14ac:dyDescent="0.25">
      <c r="A36" s="38" t="s">
        <v>103</v>
      </c>
      <c r="B36" s="39"/>
      <c r="C36" s="39"/>
      <c r="D36" s="40"/>
      <c r="E36" s="41">
        <v>190</v>
      </c>
      <c r="F36" s="41">
        <v>250</v>
      </c>
      <c r="G36" s="39">
        <f t="shared" si="1"/>
        <v>0.31578947368421062</v>
      </c>
      <c r="I36" s="41">
        <f t="shared" si="3"/>
        <v>20.833333333333332</v>
      </c>
    </row>
    <row r="37" spans="1:9" s="42" customFormat="1" x14ac:dyDescent="0.25">
      <c r="A37" s="38" t="s">
        <v>104</v>
      </c>
      <c r="B37" s="39"/>
      <c r="C37" s="39"/>
      <c r="D37" s="40"/>
      <c r="E37" s="41">
        <v>190</v>
      </c>
      <c r="F37" s="41">
        <v>250</v>
      </c>
      <c r="G37" s="39">
        <f t="shared" si="1"/>
        <v>0.31578947368421062</v>
      </c>
      <c r="I37" s="41">
        <f t="shared" si="3"/>
        <v>20.833333333333332</v>
      </c>
    </row>
    <row r="38" spans="1:9" s="42" customFormat="1" x14ac:dyDescent="0.25">
      <c r="A38" s="38" t="s">
        <v>105</v>
      </c>
      <c r="B38" s="39"/>
      <c r="C38" s="39"/>
      <c r="D38" s="40"/>
      <c r="E38" s="41">
        <v>190</v>
      </c>
      <c r="F38" s="41">
        <v>250</v>
      </c>
      <c r="G38" s="39">
        <f t="shared" si="1"/>
        <v>0.31578947368421062</v>
      </c>
      <c r="I38" s="41">
        <f t="shared" si="3"/>
        <v>20.833333333333332</v>
      </c>
    </row>
    <row r="39" spans="1:9" s="42" customFormat="1" x14ac:dyDescent="0.25">
      <c r="A39" s="38" t="s">
        <v>106</v>
      </c>
      <c r="B39" s="39"/>
      <c r="C39" s="39"/>
      <c r="D39" s="40"/>
      <c r="E39" s="41">
        <v>190</v>
      </c>
      <c r="F39" s="41">
        <v>250</v>
      </c>
      <c r="G39" s="39">
        <f t="shared" si="1"/>
        <v>0.31578947368421062</v>
      </c>
      <c r="I39" s="41">
        <f t="shared" si="3"/>
        <v>20.833333333333332</v>
      </c>
    </row>
    <row r="40" spans="1:9" s="42" customFormat="1" x14ac:dyDescent="0.25">
      <c r="A40" s="38" t="s">
        <v>107</v>
      </c>
      <c r="B40" s="39"/>
      <c r="C40" s="39"/>
      <c r="D40" s="40"/>
      <c r="E40" s="41">
        <v>190</v>
      </c>
      <c r="F40" s="41">
        <v>250</v>
      </c>
      <c r="G40" s="39">
        <f t="shared" si="1"/>
        <v>0.31578947368421062</v>
      </c>
      <c r="I40" s="41">
        <f t="shared" si="3"/>
        <v>20.833333333333332</v>
      </c>
    </row>
    <row r="41" spans="1:9" s="42" customFormat="1" x14ac:dyDescent="0.25">
      <c r="A41" s="38" t="s">
        <v>108</v>
      </c>
      <c r="B41" s="39"/>
      <c r="C41" s="39"/>
      <c r="D41" s="40"/>
      <c r="E41" s="41">
        <v>190</v>
      </c>
      <c r="F41" s="41">
        <v>250</v>
      </c>
      <c r="G41" s="39">
        <f t="shared" si="1"/>
        <v>0.31578947368421062</v>
      </c>
      <c r="I41" s="41">
        <f t="shared" si="3"/>
        <v>20.833333333333332</v>
      </c>
    </row>
    <row r="42" spans="1:9" s="42" customFormat="1" x14ac:dyDescent="0.25">
      <c r="A42" s="38" t="s">
        <v>109</v>
      </c>
      <c r="B42" s="39"/>
      <c r="C42" s="39"/>
      <c r="D42" s="40"/>
      <c r="E42" s="41">
        <v>190</v>
      </c>
      <c r="F42" s="41">
        <v>250</v>
      </c>
      <c r="G42" s="39">
        <f t="shared" si="1"/>
        <v>0.31578947368421062</v>
      </c>
      <c r="I42" s="41">
        <f t="shared" si="3"/>
        <v>20.833333333333332</v>
      </c>
    </row>
    <row r="43" spans="1:9" s="42" customFormat="1" x14ac:dyDescent="0.25">
      <c r="A43" s="38" t="s">
        <v>110</v>
      </c>
      <c r="B43" s="39"/>
      <c r="C43" s="39"/>
      <c r="D43" s="40"/>
      <c r="E43" s="41">
        <v>190</v>
      </c>
      <c r="F43" s="41">
        <v>250</v>
      </c>
      <c r="G43" s="39">
        <f t="shared" si="1"/>
        <v>0.31578947368421062</v>
      </c>
      <c r="I43" s="41">
        <f t="shared" si="3"/>
        <v>20.833333333333332</v>
      </c>
    </row>
    <row r="44" spans="1:9" s="42" customFormat="1" x14ac:dyDescent="0.25">
      <c r="A44" s="38" t="s">
        <v>111</v>
      </c>
      <c r="B44" s="39"/>
      <c r="C44" s="39"/>
      <c r="D44" s="40"/>
      <c r="E44" s="41">
        <v>190</v>
      </c>
      <c r="F44" s="41">
        <v>250</v>
      </c>
      <c r="G44" s="39">
        <f t="shared" si="1"/>
        <v>0.31578947368421062</v>
      </c>
      <c r="I44" s="41">
        <f t="shared" si="3"/>
        <v>20.833333333333332</v>
      </c>
    </row>
    <row r="45" spans="1:9" s="42" customFormat="1" x14ac:dyDescent="0.25">
      <c r="A45" s="38" t="s">
        <v>112</v>
      </c>
      <c r="B45" s="39"/>
      <c r="C45" s="39"/>
      <c r="D45" s="40"/>
      <c r="E45" s="41">
        <v>190</v>
      </c>
      <c r="F45" s="41">
        <v>250</v>
      </c>
      <c r="G45" s="39">
        <f t="shared" si="1"/>
        <v>0.31578947368421062</v>
      </c>
      <c r="I45" s="41">
        <f t="shared" si="3"/>
        <v>20.833333333333332</v>
      </c>
    </row>
    <row r="46" spans="1:9" s="42" customFormat="1" x14ac:dyDescent="0.25">
      <c r="A46" s="38" t="s">
        <v>113</v>
      </c>
      <c r="B46" s="39"/>
      <c r="C46" s="39"/>
      <c r="D46" s="40"/>
      <c r="E46" s="41">
        <v>190</v>
      </c>
      <c r="F46" s="41">
        <v>250</v>
      </c>
      <c r="G46" s="39">
        <f t="shared" si="1"/>
        <v>0.31578947368421062</v>
      </c>
      <c r="I46" s="41">
        <f t="shared" si="3"/>
        <v>20.833333333333332</v>
      </c>
    </row>
    <row r="47" spans="1:9" s="42" customFormat="1" x14ac:dyDescent="0.25">
      <c r="A47" s="38" t="s">
        <v>114</v>
      </c>
      <c r="B47" s="39"/>
      <c r="C47" s="39"/>
      <c r="D47" s="40"/>
      <c r="E47" s="41">
        <v>190</v>
      </c>
      <c r="F47" s="41">
        <v>250</v>
      </c>
      <c r="G47" s="39">
        <f t="shared" si="1"/>
        <v>0.31578947368421062</v>
      </c>
      <c r="I47" s="41">
        <f t="shared" si="3"/>
        <v>20.833333333333332</v>
      </c>
    </row>
    <row r="48" spans="1:9" s="42" customFormat="1" x14ac:dyDescent="0.25">
      <c r="A48" s="38" t="s">
        <v>115</v>
      </c>
      <c r="B48" s="39"/>
      <c r="C48" s="39"/>
      <c r="D48" s="40"/>
      <c r="E48" s="41">
        <v>190</v>
      </c>
      <c r="F48" s="41">
        <v>250</v>
      </c>
      <c r="G48" s="39">
        <f t="shared" si="1"/>
        <v>0.31578947368421062</v>
      </c>
      <c r="I48" s="41">
        <f t="shared" si="3"/>
        <v>20.833333333333332</v>
      </c>
    </row>
    <row r="49" spans="1:9" s="42" customFormat="1" x14ac:dyDescent="0.25">
      <c r="A49" s="38" t="s">
        <v>116</v>
      </c>
      <c r="B49" s="39"/>
      <c r="C49" s="39"/>
      <c r="D49" s="40"/>
      <c r="E49" s="41">
        <v>190</v>
      </c>
      <c r="F49" s="41">
        <v>250</v>
      </c>
      <c r="G49" s="39">
        <f t="shared" si="1"/>
        <v>0.31578947368421062</v>
      </c>
      <c r="I49" s="41">
        <f t="shared" si="3"/>
        <v>20.833333333333332</v>
      </c>
    </row>
    <row r="50" spans="1:9" s="42" customFormat="1" x14ac:dyDescent="0.25">
      <c r="A50" s="38" t="s">
        <v>117</v>
      </c>
      <c r="B50" s="39"/>
      <c r="C50" s="39"/>
      <c r="D50" s="40"/>
      <c r="E50" s="41">
        <v>190</v>
      </c>
      <c r="F50" s="41">
        <v>250</v>
      </c>
      <c r="G50" s="39">
        <f t="shared" si="1"/>
        <v>0.31578947368421062</v>
      </c>
      <c r="I50" s="41">
        <f t="shared" si="3"/>
        <v>20.833333333333332</v>
      </c>
    </row>
    <row r="51" spans="1:9" s="42" customFormat="1" x14ac:dyDescent="0.25">
      <c r="A51" s="38" t="s">
        <v>118</v>
      </c>
      <c r="B51" s="39"/>
      <c r="C51" s="39"/>
      <c r="D51" s="40"/>
      <c r="E51" s="41">
        <v>190</v>
      </c>
      <c r="F51" s="41">
        <v>250</v>
      </c>
      <c r="G51" s="39">
        <f t="shared" si="1"/>
        <v>0.31578947368421062</v>
      </c>
      <c r="I51" s="41">
        <f t="shared" si="3"/>
        <v>20.833333333333332</v>
      </c>
    </row>
    <row r="52" spans="1:9" s="42" customFormat="1" x14ac:dyDescent="0.25">
      <c r="A52" s="38" t="s">
        <v>119</v>
      </c>
      <c r="B52" s="39"/>
      <c r="C52" s="39"/>
      <c r="D52" s="40"/>
      <c r="E52" s="41">
        <v>190</v>
      </c>
      <c r="F52" s="41">
        <v>250</v>
      </c>
      <c r="G52" s="39">
        <f t="shared" si="1"/>
        <v>0.31578947368421062</v>
      </c>
      <c r="I52" s="41">
        <f t="shared" si="3"/>
        <v>20.833333333333332</v>
      </c>
    </row>
    <row r="53" spans="1:9" s="42" customFormat="1" x14ac:dyDescent="0.25">
      <c r="A53" s="38" t="s">
        <v>120</v>
      </c>
      <c r="B53" s="39"/>
      <c r="C53" s="39"/>
      <c r="D53" s="40"/>
      <c r="E53" s="41">
        <v>190</v>
      </c>
      <c r="F53" s="41">
        <v>250</v>
      </c>
      <c r="G53" s="39">
        <f t="shared" si="1"/>
        <v>0.31578947368421062</v>
      </c>
      <c r="I53" s="41">
        <f t="shared" si="3"/>
        <v>20.833333333333332</v>
      </c>
    </row>
    <row r="54" spans="1:9" s="42" customFormat="1" x14ac:dyDescent="0.25">
      <c r="A54" s="38" t="s">
        <v>121</v>
      </c>
      <c r="B54" s="39"/>
      <c r="C54" s="39"/>
      <c r="D54" s="40"/>
      <c r="E54" s="41">
        <v>190</v>
      </c>
      <c r="F54" s="41">
        <v>250</v>
      </c>
      <c r="G54" s="39">
        <f t="shared" si="1"/>
        <v>0.31578947368421062</v>
      </c>
      <c r="I54" s="41">
        <f t="shared" si="3"/>
        <v>20.833333333333332</v>
      </c>
    </row>
    <row r="55" spans="1:9" s="42" customFormat="1" x14ac:dyDescent="0.25">
      <c r="A55" s="38" t="s">
        <v>122</v>
      </c>
      <c r="B55" s="39"/>
      <c r="C55" s="39"/>
      <c r="D55" s="40"/>
      <c r="E55" s="41">
        <v>190</v>
      </c>
      <c r="F55" s="41">
        <v>250</v>
      </c>
      <c r="G55" s="39">
        <f t="shared" si="1"/>
        <v>0.31578947368421062</v>
      </c>
      <c r="I55" s="41">
        <f t="shared" si="3"/>
        <v>20.833333333333332</v>
      </c>
    </row>
    <row r="56" spans="1:9" s="42" customFormat="1" x14ac:dyDescent="0.25">
      <c r="A56" s="38" t="s">
        <v>123</v>
      </c>
      <c r="B56" s="39"/>
      <c r="C56" s="39"/>
      <c r="D56" s="40"/>
      <c r="E56" s="41">
        <v>190</v>
      </c>
      <c r="F56" s="41">
        <v>250</v>
      </c>
      <c r="G56" s="39">
        <f t="shared" si="1"/>
        <v>0.31578947368421062</v>
      </c>
      <c r="I56" s="41">
        <f t="shared" si="3"/>
        <v>20.833333333333332</v>
      </c>
    </row>
    <row r="57" spans="1:9" s="42" customFormat="1" x14ac:dyDescent="0.25">
      <c r="A57" s="38" t="s">
        <v>124</v>
      </c>
      <c r="B57" s="39"/>
      <c r="C57" s="39"/>
      <c r="D57" s="40"/>
      <c r="E57" s="41">
        <v>190</v>
      </c>
      <c r="F57" s="41">
        <v>250</v>
      </c>
      <c r="G57" s="39">
        <f t="shared" si="1"/>
        <v>0.31578947368421062</v>
      </c>
      <c r="I57" s="41">
        <f t="shared" si="3"/>
        <v>20.833333333333332</v>
      </c>
    </row>
    <row r="58" spans="1:9" s="42" customFormat="1" x14ac:dyDescent="0.25">
      <c r="A58" s="38" t="s">
        <v>125</v>
      </c>
      <c r="B58" s="39"/>
      <c r="C58" s="39"/>
      <c r="D58" s="40"/>
      <c r="E58" s="41">
        <v>190</v>
      </c>
      <c r="F58" s="41">
        <v>250</v>
      </c>
      <c r="G58" s="39">
        <f t="shared" si="1"/>
        <v>0.31578947368421062</v>
      </c>
      <c r="I58" s="41">
        <f t="shared" si="3"/>
        <v>20.833333333333332</v>
      </c>
    </row>
    <row r="59" spans="1:9" s="42" customFormat="1" x14ac:dyDescent="0.25">
      <c r="A59" s="38" t="s">
        <v>126</v>
      </c>
      <c r="B59" s="39"/>
      <c r="C59" s="39"/>
      <c r="D59" s="40"/>
      <c r="E59" s="41">
        <v>190</v>
      </c>
      <c r="F59" s="41">
        <v>250</v>
      </c>
      <c r="G59" s="39">
        <f t="shared" si="1"/>
        <v>0.31578947368421062</v>
      </c>
      <c r="I59" s="41">
        <f t="shared" si="3"/>
        <v>20.833333333333332</v>
      </c>
    </row>
    <row r="60" spans="1:9" s="42" customFormat="1" x14ac:dyDescent="0.25">
      <c r="A60" s="38" t="s">
        <v>127</v>
      </c>
      <c r="B60" s="39"/>
      <c r="C60" s="39"/>
      <c r="D60" s="40"/>
      <c r="E60" s="41">
        <v>190</v>
      </c>
      <c r="F60" s="41">
        <v>250</v>
      </c>
      <c r="G60" s="39">
        <f t="shared" si="1"/>
        <v>0.31578947368421062</v>
      </c>
      <c r="I60" s="41">
        <f t="shared" si="3"/>
        <v>20.833333333333332</v>
      </c>
    </row>
    <row r="61" spans="1:9" s="42" customFormat="1" x14ac:dyDescent="0.25">
      <c r="A61" s="38" t="s">
        <v>128</v>
      </c>
      <c r="B61" s="39"/>
      <c r="C61" s="39"/>
      <c r="D61" s="40"/>
      <c r="E61" s="41">
        <v>190</v>
      </c>
      <c r="F61" s="41">
        <v>250</v>
      </c>
      <c r="G61" s="39">
        <f t="shared" si="1"/>
        <v>0.31578947368421062</v>
      </c>
      <c r="I61" s="41">
        <f t="shared" si="3"/>
        <v>20.833333333333332</v>
      </c>
    </row>
    <row r="62" spans="1:9" s="42" customFormat="1" x14ac:dyDescent="0.25">
      <c r="A62" s="38" t="s">
        <v>129</v>
      </c>
      <c r="B62" s="39"/>
      <c r="C62" s="39"/>
      <c r="D62" s="40"/>
      <c r="E62" s="41">
        <v>190</v>
      </c>
      <c r="F62" s="41">
        <v>250</v>
      </c>
      <c r="G62" s="39">
        <f t="shared" si="1"/>
        <v>0.31578947368421062</v>
      </c>
      <c r="I62" s="41">
        <f t="shared" si="3"/>
        <v>20.833333333333332</v>
      </c>
    </row>
    <row r="63" spans="1:9" x14ac:dyDescent="0.25">
      <c r="A63" s="1" t="s">
        <v>31</v>
      </c>
      <c r="B63" s="10">
        <v>3852</v>
      </c>
      <c r="C63" s="10">
        <v>9277.99</v>
      </c>
      <c r="D63" s="17">
        <f t="shared" si="0"/>
        <v>1.408616303219107</v>
      </c>
      <c r="E63" s="5">
        <v>13507</v>
      </c>
      <c r="F63" s="5">
        <v>30333.38</v>
      </c>
      <c r="G63" s="10">
        <f t="shared" si="1"/>
        <v>1.2457525727400607</v>
      </c>
      <c r="I63" s="5">
        <f t="shared" si="2"/>
        <v>3092.6633333333334</v>
      </c>
    </row>
    <row r="64" spans="1:9" x14ac:dyDescent="0.25">
      <c r="A64" s="1" t="s">
        <v>32</v>
      </c>
      <c r="B64" s="10">
        <v>397.97</v>
      </c>
      <c r="C64" s="10">
        <v>1361.11</v>
      </c>
      <c r="D64" s="17">
        <f t="shared" si="0"/>
        <v>2.4201321707666401</v>
      </c>
      <c r="E64" s="5">
        <v>1417.88</v>
      </c>
      <c r="F64" s="5">
        <v>4254.24</v>
      </c>
      <c r="G64" s="10">
        <f t="shared" si="1"/>
        <v>2.0004231669816908</v>
      </c>
      <c r="I64" s="5">
        <f t="shared" si="2"/>
        <v>453.70333333333332</v>
      </c>
    </row>
    <row r="65" spans="1:9" x14ac:dyDescent="0.25">
      <c r="A65" s="1" t="s">
        <v>33</v>
      </c>
      <c r="B65" s="10">
        <v>397.97</v>
      </c>
      <c r="C65" s="10">
        <v>1361.11</v>
      </c>
      <c r="D65" s="17">
        <f t="shared" si="0"/>
        <v>2.4201321707666401</v>
      </c>
      <c r="E65" s="5">
        <v>1417.88</v>
      </c>
      <c r="F65" s="5">
        <v>4254.24</v>
      </c>
      <c r="G65" s="10">
        <f t="shared" si="1"/>
        <v>2.0004231669816908</v>
      </c>
      <c r="I65" s="5">
        <f t="shared" si="2"/>
        <v>453.70333333333332</v>
      </c>
    </row>
    <row r="66" spans="1:9" ht="18.75" x14ac:dyDescent="0.25">
      <c r="A66" s="35" t="s">
        <v>34</v>
      </c>
      <c r="B66" s="36">
        <v>5834.5</v>
      </c>
      <c r="C66" s="43">
        <v>7682.17</v>
      </c>
      <c r="D66" s="17">
        <f t="shared" si="0"/>
        <v>0.31668009255291807</v>
      </c>
      <c r="E66" s="5">
        <v>20445.740000000002</v>
      </c>
      <c r="F66" s="5">
        <v>26987.61</v>
      </c>
      <c r="G66" s="10">
        <f t="shared" si="1"/>
        <v>0.31996249585488212</v>
      </c>
      <c r="I66" s="5">
        <f t="shared" si="2"/>
        <v>2560.7233333333334</v>
      </c>
    </row>
    <row r="67" spans="1:9" x14ac:dyDescent="0.25">
      <c r="A67" s="1" t="s">
        <v>35</v>
      </c>
      <c r="B67" s="10">
        <v>585.27</v>
      </c>
      <c r="C67" s="10">
        <v>3099.72</v>
      </c>
      <c r="D67" s="17">
        <f t="shared" ref="D67:D82" si="4">+(C67/B67)-1</f>
        <v>4.2962222563944845</v>
      </c>
      <c r="E67" s="5">
        <v>2073.41</v>
      </c>
      <c r="F67" s="5">
        <v>9981.43</v>
      </c>
      <c r="G67" s="10">
        <f t="shared" ref="G67:G82" si="5">+(F67/E67)-1</f>
        <v>3.8140165235047583</v>
      </c>
      <c r="I67" s="5">
        <f t="shared" ref="I67:I82" si="6">+C67*4/12</f>
        <v>1033.24</v>
      </c>
    </row>
    <row r="68" spans="1:9" x14ac:dyDescent="0.25">
      <c r="A68" s="1" t="s">
        <v>36</v>
      </c>
      <c r="B68" s="10">
        <v>775.16</v>
      </c>
      <c r="C68" s="10">
        <v>3099.72</v>
      </c>
      <c r="D68" s="17">
        <f t="shared" si="4"/>
        <v>2.9988131482532636</v>
      </c>
      <c r="E68" s="5">
        <v>2738.02</v>
      </c>
      <c r="F68" s="5">
        <v>9981.43</v>
      </c>
      <c r="G68" s="10">
        <f t="shared" si="5"/>
        <v>2.6454919978670719</v>
      </c>
      <c r="I68" s="5">
        <f t="shared" si="6"/>
        <v>1033.24</v>
      </c>
    </row>
    <row r="69" spans="1:9" x14ac:dyDescent="0.25">
      <c r="A69" s="1" t="s">
        <v>37</v>
      </c>
      <c r="B69" s="10">
        <v>775.16</v>
      </c>
      <c r="C69" s="10">
        <v>3099.72</v>
      </c>
      <c r="D69" s="17">
        <f t="shared" si="4"/>
        <v>2.9988131482532636</v>
      </c>
      <c r="E69" s="5">
        <v>2738.02</v>
      </c>
      <c r="F69" s="5">
        <v>9981.43</v>
      </c>
      <c r="G69" s="10">
        <f t="shared" si="5"/>
        <v>2.6454919978670719</v>
      </c>
      <c r="I69" s="5">
        <f t="shared" si="6"/>
        <v>1033.24</v>
      </c>
    </row>
    <row r="70" spans="1:9" ht="18.75" x14ac:dyDescent="0.25">
      <c r="A70" s="35" t="s">
        <v>38</v>
      </c>
      <c r="B70" s="36">
        <v>6052.35</v>
      </c>
      <c r="C70" s="43">
        <v>7968.72</v>
      </c>
      <c r="D70" s="37">
        <f t="shared" si="4"/>
        <v>0.31663238246301018</v>
      </c>
      <c r="E70" s="5">
        <v>21208.22</v>
      </c>
      <c r="F70" s="5">
        <v>27990.5</v>
      </c>
      <c r="G70" s="10">
        <f t="shared" si="5"/>
        <v>0.31979487198831391</v>
      </c>
      <c r="I70" s="5">
        <f t="shared" si="6"/>
        <v>2656.2400000000002</v>
      </c>
    </row>
    <row r="71" spans="1:9" x14ac:dyDescent="0.25">
      <c r="A71" s="1" t="s">
        <v>39</v>
      </c>
      <c r="B71" s="10">
        <v>585.27</v>
      </c>
      <c r="C71" s="10">
        <v>3099.72</v>
      </c>
      <c r="D71" s="17">
        <f t="shared" si="4"/>
        <v>4.2962222563944845</v>
      </c>
      <c r="E71" s="5">
        <v>2073.41</v>
      </c>
      <c r="F71" s="5">
        <v>9981.43</v>
      </c>
      <c r="G71" s="10">
        <f t="shared" si="5"/>
        <v>3.8140165235047583</v>
      </c>
      <c r="I71" s="5">
        <f t="shared" si="6"/>
        <v>1033.24</v>
      </c>
    </row>
    <row r="72" spans="1:9" ht="18.75" x14ac:dyDescent="0.25">
      <c r="A72" s="35" t="s">
        <v>40</v>
      </c>
      <c r="B72" s="36">
        <v>621</v>
      </c>
      <c r="C72" s="43">
        <v>1004.16</v>
      </c>
      <c r="D72" s="37">
        <f t="shared" si="4"/>
        <v>0.61700483091787439</v>
      </c>
      <c r="E72" s="5">
        <v>2198.5</v>
      </c>
      <c r="F72" s="5">
        <v>3614.56</v>
      </c>
      <c r="G72" s="10">
        <f t="shared" si="5"/>
        <v>0.64410279736183762</v>
      </c>
      <c r="I72" s="5">
        <f t="shared" si="6"/>
        <v>334.71999999999997</v>
      </c>
    </row>
    <row r="73" spans="1:9" x14ac:dyDescent="0.25">
      <c r="A73" s="1" t="s">
        <v>41</v>
      </c>
      <c r="B73" s="10">
        <v>4761.51</v>
      </c>
      <c r="C73" s="10">
        <v>11997.4</v>
      </c>
      <c r="D73" s="17">
        <f t="shared" si="4"/>
        <v>1.5196628800527563</v>
      </c>
      <c r="E73" s="5">
        <v>16690.240000000002</v>
      </c>
      <c r="F73" s="5">
        <v>39291.440000000002</v>
      </c>
      <c r="G73" s="10">
        <f t="shared" si="5"/>
        <v>1.3541566807906897</v>
      </c>
      <c r="I73" s="5">
        <f t="shared" si="6"/>
        <v>3999.1333333333332</v>
      </c>
    </row>
    <row r="74" spans="1:9" x14ac:dyDescent="0.25">
      <c r="A74" s="1" t="s">
        <v>42</v>
      </c>
      <c r="B74" s="10">
        <v>1146.8800000000001</v>
      </c>
      <c r="C74" s="10">
        <v>5378.17</v>
      </c>
      <c r="D74" s="17">
        <f t="shared" si="4"/>
        <v>3.68939208984375</v>
      </c>
      <c r="E74" s="5">
        <v>4039.08</v>
      </c>
      <c r="F74" s="5">
        <v>17486.91</v>
      </c>
      <c r="G74" s="10">
        <f t="shared" si="5"/>
        <v>3.3294289788763782</v>
      </c>
      <c r="I74" s="5">
        <f t="shared" si="6"/>
        <v>1792.7233333333334</v>
      </c>
    </row>
    <row r="75" spans="1:9" x14ac:dyDescent="0.25">
      <c r="A75" s="1" t="s">
        <v>43</v>
      </c>
      <c r="B75" s="10">
        <v>1146.8800000000001</v>
      </c>
      <c r="C75" s="10">
        <v>5378.17</v>
      </c>
      <c r="D75" s="17">
        <f t="shared" si="4"/>
        <v>3.68939208984375</v>
      </c>
      <c r="E75" s="5">
        <v>4039.08</v>
      </c>
      <c r="F75" s="5">
        <v>17486.91</v>
      </c>
      <c r="G75" s="10">
        <f t="shared" si="5"/>
        <v>3.3294289788763782</v>
      </c>
      <c r="I75" s="5">
        <f t="shared" si="6"/>
        <v>1792.7233333333334</v>
      </c>
    </row>
    <row r="76" spans="1:9" ht="18.75" x14ac:dyDescent="0.25">
      <c r="A76" s="35" t="s">
        <v>44</v>
      </c>
      <c r="B76" s="36">
        <v>8820</v>
      </c>
      <c r="C76" s="43">
        <v>8283.94</v>
      </c>
      <c r="D76" s="37">
        <f t="shared" si="4"/>
        <v>-6.0777777777777708E-2</v>
      </c>
      <c r="E76" s="5">
        <v>30895</v>
      </c>
      <c r="F76" s="5">
        <v>29093.8</v>
      </c>
      <c r="G76" s="10">
        <f t="shared" si="5"/>
        <v>-5.8300695905486366E-2</v>
      </c>
      <c r="I76" s="5">
        <f t="shared" si="6"/>
        <v>2761.3133333333335</v>
      </c>
    </row>
    <row r="77" spans="1:9" x14ac:dyDescent="0.25">
      <c r="A77" s="1" t="s">
        <v>45</v>
      </c>
      <c r="B77" s="10">
        <v>1146.8800000000001</v>
      </c>
      <c r="C77" s="10">
        <v>5378.17</v>
      </c>
      <c r="D77" s="17">
        <f t="shared" si="4"/>
        <v>3.68939208984375</v>
      </c>
      <c r="E77" s="5">
        <v>4039.08</v>
      </c>
      <c r="F77" s="5">
        <v>17486.91</v>
      </c>
      <c r="G77" s="10">
        <f t="shared" si="5"/>
        <v>3.3294289788763782</v>
      </c>
      <c r="I77" s="5">
        <f t="shared" si="6"/>
        <v>1792.7233333333334</v>
      </c>
    </row>
    <row r="78" spans="1:9" ht="18.75" x14ac:dyDescent="0.25">
      <c r="A78" s="35" t="s">
        <v>62</v>
      </c>
      <c r="B78" s="36">
        <v>11025</v>
      </c>
      <c r="C78" s="43">
        <v>8901.69</v>
      </c>
      <c r="D78" s="37">
        <f t="shared" si="4"/>
        <v>-0.19259047619047609</v>
      </c>
      <c r="E78" s="5">
        <v>44125</v>
      </c>
      <c r="F78" s="5">
        <v>29093.8</v>
      </c>
      <c r="G78" s="10">
        <f t="shared" si="5"/>
        <v>-0.34065042492917852</v>
      </c>
      <c r="I78" s="5">
        <f t="shared" si="6"/>
        <v>2967.23</v>
      </c>
    </row>
    <row r="79" spans="1:9" x14ac:dyDescent="0.25">
      <c r="A79" s="1" t="s">
        <v>46</v>
      </c>
      <c r="B79" s="10">
        <v>1005</v>
      </c>
      <c r="C79" s="10">
        <v>3766.81</v>
      </c>
      <c r="D79" s="17">
        <f t="shared" si="4"/>
        <v>2.7480696517412935</v>
      </c>
      <c r="E79" s="5">
        <v>3542.49</v>
      </c>
      <c r="F79" s="5">
        <v>12178.91</v>
      </c>
      <c r="G79" s="10">
        <f t="shared" si="5"/>
        <v>2.437951836137858</v>
      </c>
      <c r="I79" s="5">
        <f t="shared" si="6"/>
        <v>1255.6033333333332</v>
      </c>
    </row>
    <row r="80" spans="1:9" x14ac:dyDescent="0.25">
      <c r="A80" s="1" t="s">
        <v>47</v>
      </c>
      <c r="B80" s="10">
        <v>1146.8800000000001</v>
      </c>
      <c r="C80" s="10">
        <v>5378.17</v>
      </c>
      <c r="D80" s="17">
        <f t="shared" si="4"/>
        <v>3.68939208984375</v>
      </c>
      <c r="E80" s="5">
        <v>4039.08</v>
      </c>
      <c r="F80" s="5">
        <v>17486.91</v>
      </c>
      <c r="G80" s="10">
        <f t="shared" si="5"/>
        <v>3.3294289788763782</v>
      </c>
      <c r="I80" s="5">
        <f t="shared" si="6"/>
        <v>1792.7233333333334</v>
      </c>
    </row>
    <row r="81" spans="1:9" x14ac:dyDescent="0.25">
      <c r="A81" s="1" t="s">
        <v>48</v>
      </c>
      <c r="B81" s="10">
        <v>1146.8800000000001</v>
      </c>
      <c r="C81" s="10">
        <v>5378.17</v>
      </c>
      <c r="D81" s="17">
        <f t="shared" si="4"/>
        <v>3.68939208984375</v>
      </c>
      <c r="E81" s="5">
        <v>4039.08</v>
      </c>
      <c r="F81" s="5">
        <v>17486.91</v>
      </c>
      <c r="G81" s="10">
        <f t="shared" si="5"/>
        <v>3.3294289788763782</v>
      </c>
      <c r="I81" s="5">
        <f t="shared" si="6"/>
        <v>1792.7233333333334</v>
      </c>
    </row>
    <row r="82" spans="1:9" x14ac:dyDescent="0.25">
      <c r="A82" s="1" t="s">
        <v>49</v>
      </c>
      <c r="B82" s="10">
        <v>1158.71</v>
      </c>
      <c r="C82" s="10">
        <v>7237.48</v>
      </c>
      <c r="D82" s="17">
        <f t="shared" si="4"/>
        <v>5.2461530495119568</v>
      </c>
      <c r="E82" s="5">
        <v>4080.46</v>
      </c>
      <c r="F82" s="5">
        <v>23611.7</v>
      </c>
      <c r="G82" s="10">
        <f t="shared" si="5"/>
        <v>4.7865289697730162</v>
      </c>
      <c r="I82" s="5">
        <f t="shared" si="6"/>
        <v>2412.4933333333333</v>
      </c>
    </row>
    <row r="83" spans="1:9" x14ac:dyDescent="0.25">
      <c r="A83" s="1" t="s">
        <v>50</v>
      </c>
      <c r="B83" s="3">
        <f>SUM(B2:B82)</f>
        <v>131683.45000000004</v>
      </c>
      <c r="C83" s="3"/>
      <c r="D83" s="18"/>
      <c r="E83" s="3">
        <f>SUM(E2:E82)</f>
        <v>464792.70000000013</v>
      </c>
      <c r="F83" s="3"/>
      <c r="G83" s="3"/>
      <c r="I83" s="5"/>
    </row>
    <row r="84" spans="1:9" ht="18.75" x14ac:dyDescent="0.3">
      <c r="B84" s="4"/>
      <c r="C84" s="44">
        <f>SUBTOTAL(9,C2:C83)</f>
        <v>234236.30100000006</v>
      </c>
      <c r="D84" s="19"/>
      <c r="G84" s="4"/>
    </row>
    <row r="85" spans="1:9" x14ac:dyDescent="0.25">
      <c r="B85" s="4"/>
      <c r="C85" s="4"/>
      <c r="D85" s="19"/>
      <c r="G85" s="4"/>
    </row>
    <row r="86" spans="1:9" x14ac:dyDescent="0.25">
      <c r="B86" s="13"/>
      <c r="C86" s="13"/>
      <c r="D86" s="20"/>
      <c r="G86" s="13"/>
    </row>
    <row r="87" spans="1:9" x14ac:dyDescent="0.25">
      <c r="B87" s="13"/>
      <c r="C87" s="13"/>
      <c r="D87" s="20"/>
      <c r="G87" s="13"/>
    </row>
    <row r="88" spans="1:9" x14ac:dyDescent="0.25">
      <c r="B88" s="4"/>
      <c r="C88" s="4"/>
      <c r="D88" s="19"/>
      <c r="E88" s="6"/>
      <c r="F88" s="6"/>
      <c r="G88" s="4"/>
    </row>
    <row r="89" spans="1:9" x14ac:dyDescent="0.25">
      <c r="B89" s="4"/>
      <c r="C89" s="4"/>
      <c r="D89" s="19"/>
      <c r="E89" s="6"/>
      <c r="F89" s="6"/>
      <c r="G89" s="4"/>
    </row>
    <row r="90" spans="1:9" x14ac:dyDescent="0.25">
      <c r="B90" s="4"/>
      <c r="C90" s="4"/>
      <c r="D90" s="19"/>
      <c r="G90" s="4"/>
    </row>
    <row r="91" spans="1:9" x14ac:dyDescent="0.25">
      <c r="B91" s="4"/>
      <c r="C91" s="4"/>
      <c r="D91" s="19"/>
      <c r="G91" s="4"/>
    </row>
    <row r="92" spans="1:9" x14ac:dyDescent="0.25">
      <c r="B92" s="4"/>
      <c r="C92" s="4"/>
      <c r="D92" s="19"/>
      <c r="G92" s="4"/>
    </row>
    <row r="93" spans="1:9" x14ac:dyDescent="0.25">
      <c r="B93" s="4"/>
      <c r="C93" s="4"/>
      <c r="D93" s="19"/>
      <c r="G93" s="4"/>
    </row>
  </sheetData>
  <autoFilter ref="A1:I83"/>
  <pageMargins left="0.70866141732283472" right="0.70866141732283472" top="0.74803149606299213" bottom="0.74803149606299213" header="0.31496062992125984" footer="0.31496062992125984"/>
  <pageSetup paperSize="9" scale="12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3"/>
  <sheetViews>
    <sheetView workbookViewId="0">
      <selection activeCell="A20" sqref="A20:A62"/>
    </sheetView>
  </sheetViews>
  <sheetFormatPr baseColWidth="10" defaultRowHeight="15" x14ac:dyDescent="0.25"/>
  <cols>
    <col min="1" max="1" width="9.140625" style="2" bestFit="1" customWidth="1"/>
    <col min="2" max="2" width="20.7109375" style="2" bestFit="1" customWidth="1"/>
    <col min="3" max="3" width="16.5703125" style="2" customWidth="1"/>
    <col min="4" max="4" width="8.42578125" style="21" bestFit="1" customWidth="1"/>
    <col min="5" max="5" width="18.5703125" style="2" customWidth="1"/>
    <col min="6" max="6" width="15" style="2" bestFit="1" customWidth="1"/>
    <col min="7" max="7" width="8.42578125" style="2" bestFit="1" customWidth="1"/>
    <col min="8" max="8" width="11.42578125" style="2"/>
    <col min="9" max="9" width="11.42578125" style="12"/>
    <col min="10" max="16384" width="11.42578125" style="2"/>
  </cols>
  <sheetData>
    <row r="1" spans="1:12" x14ac:dyDescent="0.25">
      <c r="A1" s="1" t="s">
        <v>0</v>
      </c>
      <c r="B1" s="9" t="s">
        <v>85</v>
      </c>
      <c r="C1" s="9" t="s">
        <v>84</v>
      </c>
      <c r="D1" s="16"/>
      <c r="E1" s="9" t="s">
        <v>86</v>
      </c>
      <c r="F1" s="9" t="s">
        <v>87</v>
      </c>
      <c r="G1" s="9"/>
      <c r="I1" s="3" t="s">
        <v>81</v>
      </c>
    </row>
    <row r="2" spans="1:12" s="34" customFormat="1" x14ac:dyDescent="0.25">
      <c r="A2" s="30" t="s">
        <v>51</v>
      </c>
      <c r="B2" s="31">
        <v>4740</v>
      </c>
      <c r="C2" s="31">
        <v>8530.94</v>
      </c>
      <c r="D2" s="32">
        <f>+(C2/B2)-1</f>
        <v>0.79977637130801704</v>
      </c>
      <c r="E2" s="33">
        <v>16615</v>
      </c>
      <c r="F2" s="33">
        <v>27872.51</v>
      </c>
      <c r="G2" s="31">
        <f>+(F2/E2)-1</f>
        <v>0.67755100812518809</v>
      </c>
      <c r="I2" s="33">
        <f>+C2*4/12</f>
        <v>2843.646666666667</v>
      </c>
      <c r="L2" s="34">
        <f>F2/E2</f>
        <v>1.6775510081251881</v>
      </c>
    </row>
    <row r="3" spans="1:12" x14ac:dyDescent="0.25">
      <c r="A3" s="1" t="s">
        <v>59</v>
      </c>
      <c r="B3" s="10">
        <v>1137.6300000000001</v>
      </c>
      <c r="C3" s="10">
        <v>4251.3599999999997</v>
      </c>
      <c r="D3" s="17">
        <f t="shared" ref="D3:D66" si="0">+(C3/B3)-1</f>
        <v>2.7370322512591962</v>
      </c>
      <c r="E3" s="5">
        <v>4006.68</v>
      </c>
      <c r="F3" s="5">
        <v>13775.07</v>
      </c>
      <c r="G3" s="10">
        <f t="shared" ref="G3:G66" si="1">+(F3/E3)-1</f>
        <v>2.4380259965857021</v>
      </c>
      <c r="I3" s="5">
        <f t="shared" ref="I3:I66" si="2">+C3*4/12</f>
        <v>1417.12</v>
      </c>
      <c r="L3" s="2">
        <f t="shared" ref="L3:L66" si="3">F3/E3</f>
        <v>3.4380259965857021</v>
      </c>
    </row>
    <row r="4" spans="1:12" x14ac:dyDescent="0.25">
      <c r="A4" s="1" t="s">
        <v>60</v>
      </c>
      <c r="B4" s="10">
        <v>1137.6300000000001</v>
      </c>
      <c r="C4" s="10">
        <v>4251.3599999999997</v>
      </c>
      <c r="D4" s="17">
        <f t="shared" si="0"/>
        <v>2.7370322512591962</v>
      </c>
      <c r="E4" s="5">
        <v>4006.68</v>
      </c>
      <c r="F4" s="5">
        <v>13775.07</v>
      </c>
      <c r="G4" s="10">
        <f t="shared" si="1"/>
        <v>2.4380259965857021</v>
      </c>
      <c r="I4" s="5">
        <f t="shared" si="2"/>
        <v>1417.12</v>
      </c>
      <c r="L4" s="2">
        <f t="shared" si="3"/>
        <v>3.4380259965857021</v>
      </c>
    </row>
    <row r="5" spans="1:12" x14ac:dyDescent="0.25">
      <c r="A5" s="1" t="s">
        <v>61</v>
      </c>
      <c r="B5" s="10">
        <v>1040.47</v>
      </c>
      <c r="C5" s="10"/>
      <c r="D5" s="17">
        <f t="shared" si="0"/>
        <v>-1</v>
      </c>
      <c r="E5" s="5">
        <v>3666.63</v>
      </c>
      <c r="F5" s="5"/>
      <c r="G5" s="10">
        <f t="shared" si="1"/>
        <v>-1</v>
      </c>
      <c r="I5" s="5">
        <f t="shared" si="2"/>
        <v>0</v>
      </c>
      <c r="L5" s="2">
        <f t="shared" si="3"/>
        <v>0</v>
      </c>
    </row>
    <row r="6" spans="1:12" x14ac:dyDescent="0.25">
      <c r="A6" s="22" t="s">
        <v>74</v>
      </c>
      <c r="B6" s="23"/>
      <c r="C6" s="23"/>
      <c r="D6" s="24"/>
      <c r="E6" s="25"/>
      <c r="F6" s="25"/>
      <c r="G6" s="23"/>
      <c r="I6" s="5">
        <f>+F6/12</f>
        <v>0</v>
      </c>
      <c r="L6" s="2" t="e">
        <f t="shared" si="3"/>
        <v>#DIV/0!</v>
      </c>
    </row>
    <row r="7" spans="1:12" x14ac:dyDescent="0.25">
      <c r="A7" s="22" t="s">
        <v>75</v>
      </c>
      <c r="B7" s="23"/>
      <c r="C7" s="23"/>
      <c r="D7" s="24"/>
      <c r="E7" s="25"/>
      <c r="F7" s="25"/>
      <c r="G7" s="23"/>
      <c r="I7" s="5">
        <f>+F7/12</f>
        <v>0</v>
      </c>
      <c r="L7" s="2" t="e">
        <f t="shared" si="3"/>
        <v>#DIV/0!</v>
      </c>
    </row>
    <row r="8" spans="1:12" x14ac:dyDescent="0.25">
      <c r="A8" s="1" t="s">
        <v>54</v>
      </c>
      <c r="B8" s="10">
        <v>7338.07</v>
      </c>
      <c r="C8" s="10">
        <v>13697.02</v>
      </c>
      <c r="D8" s="17">
        <f t="shared" si="0"/>
        <v>0.8665698201298162</v>
      </c>
      <c r="E8" s="5">
        <v>25708.2</v>
      </c>
      <c r="F8" s="5">
        <v>44890.18</v>
      </c>
      <c r="G8" s="10">
        <f t="shared" si="1"/>
        <v>0.74614247594152827</v>
      </c>
      <c r="I8" s="5">
        <f t="shared" si="2"/>
        <v>4565.6733333333332</v>
      </c>
      <c r="L8" s="2">
        <f t="shared" si="3"/>
        <v>1.7461424759415283</v>
      </c>
    </row>
    <row r="9" spans="1:12" x14ac:dyDescent="0.25">
      <c r="A9" s="1" t="s">
        <v>55</v>
      </c>
      <c r="B9" s="10">
        <v>7338.07</v>
      </c>
      <c r="C9" s="10">
        <v>13697.02</v>
      </c>
      <c r="D9" s="17">
        <f t="shared" si="0"/>
        <v>0.8665698201298162</v>
      </c>
      <c r="E9" s="5">
        <v>25708.2</v>
      </c>
      <c r="F9" s="5">
        <v>44890.18</v>
      </c>
      <c r="G9" s="10">
        <f t="shared" si="1"/>
        <v>0.74614247594152827</v>
      </c>
      <c r="I9" s="5">
        <f t="shared" si="2"/>
        <v>4565.6733333333332</v>
      </c>
      <c r="L9" s="2">
        <f t="shared" si="3"/>
        <v>1.7461424759415283</v>
      </c>
    </row>
    <row r="10" spans="1:12" x14ac:dyDescent="0.25">
      <c r="A10" s="1" t="s">
        <v>56</v>
      </c>
      <c r="B10" s="10">
        <v>7338.07</v>
      </c>
      <c r="C10" s="10">
        <v>13697.02</v>
      </c>
      <c r="D10" s="17">
        <f t="shared" si="0"/>
        <v>0.8665698201298162</v>
      </c>
      <c r="E10" s="5">
        <v>25708.2</v>
      </c>
      <c r="F10" s="5">
        <v>44890.18</v>
      </c>
      <c r="G10" s="10">
        <f t="shared" si="1"/>
        <v>0.74614247594152827</v>
      </c>
      <c r="I10" s="5">
        <f t="shared" si="2"/>
        <v>4565.6733333333332</v>
      </c>
      <c r="L10" s="2">
        <f t="shared" si="3"/>
        <v>1.7461424759415283</v>
      </c>
    </row>
    <row r="11" spans="1:12" x14ac:dyDescent="0.25">
      <c r="A11" s="1" t="s">
        <v>57</v>
      </c>
      <c r="B11" s="10">
        <v>7338.07</v>
      </c>
      <c r="C11" s="10">
        <v>13697.02</v>
      </c>
      <c r="D11" s="17">
        <f t="shared" si="0"/>
        <v>0.8665698201298162</v>
      </c>
      <c r="E11" s="8">
        <v>25708.2</v>
      </c>
      <c r="F11" s="8">
        <v>44890.18</v>
      </c>
      <c r="G11" s="10">
        <f t="shared" si="1"/>
        <v>0.74614247594152827</v>
      </c>
      <c r="I11" s="5">
        <f t="shared" si="2"/>
        <v>4565.6733333333332</v>
      </c>
      <c r="L11" s="2">
        <f t="shared" si="3"/>
        <v>1.7461424759415283</v>
      </c>
    </row>
    <row r="12" spans="1:12" x14ac:dyDescent="0.25">
      <c r="A12" s="15" t="s">
        <v>58</v>
      </c>
      <c r="B12" s="27">
        <v>2024.19</v>
      </c>
      <c r="C12" s="27">
        <v>1821.27</v>
      </c>
      <c r="D12" s="28">
        <f t="shared" si="0"/>
        <v>-0.10024750640997138</v>
      </c>
      <c r="E12" s="29"/>
      <c r="F12" s="29"/>
      <c r="G12" s="27" t="e">
        <f t="shared" si="1"/>
        <v>#DIV/0!</v>
      </c>
      <c r="I12" s="5">
        <f t="shared" si="2"/>
        <v>607.09</v>
      </c>
      <c r="L12" s="2" t="e">
        <f t="shared" si="3"/>
        <v>#DIV/0!</v>
      </c>
    </row>
    <row r="13" spans="1:12" x14ac:dyDescent="0.25">
      <c r="A13" s="15" t="s">
        <v>80</v>
      </c>
      <c r="B13" s="27">
        <v>4138.2299999999996</v>
      </c>
      <c r="C13" s="27">
        <v>2979.52</v>
      </c>
      <c r="D13" s="28">
        <f t="shared" si="0"/>
        <v>-0.28000135323556197</v>
      </c>
      <c r="E13" s="29"/>
      <c r="F13" s="29"/>
      <c r="G13" s="27" t="e">
        <f t="shared" si="1"/>
        <v>#DIV/0!</v>
      </c>
      <c r="I13" s="5">
        <f t="shared" si="2"/>
        <v>993.17333333333329</v>
      </c>
      <c r="L13" s="2" t="e">
        <f t="shared" si="3"/>
        <v>#DIV/0!</v>
      </c>
    </row>
    <row r="14" spans="1:12" x14ac:dyDescent="0.25">
      <c r="A14" s="1" t="s">
        <v>63</v>
      </c>
      <c r="B14" s="10">
        <v>8153.41</v>
      </c>
      <c r="C14" s="10">
        <v>14716.8</v>
      </c>
      <c r="D14" s="17">
        <f t="shared" si="0"/>
        <v>0.80498711582025173</v>
      </c>
      <c r="E14" s="5">
        <v>28561.9</v>
      </c>
      <c r="F14" s="5">
        <v>48249.46</v>
      </c>
      <c r="G14" s="10">
        <f t="shared" si="1"/>
        <v>0.68929447970898283</v>
      </c>
      <c r="I14" s="5">
        <f t="shared" si="2"/>
        <v>4905.5999999999995</v>
      </c>
      <c r="L14" s="2">
        <f t="shared" si="3"/>
        <v>1.6892944797089828</v>
      </c>
    </row>
    <row r="15" spans="1:12" x14ac:dyDescent="0.25">
      <c r="A15" s="1" t="s">
        <v>64</v>
      </c>
      <c r="B15" s="10">
        <v>8153.41</v>
      </c>
      <c r="C15" s="10">
        <v>14716.8</v>
      </c>
      <c r="D15" s="17">
        <f t="shared" si="0"/>
        <v>0.80498711582025173</v>
      </c>
      <c r="E15" s="5">
        <v>28561.9</v>
      </c>
      <c r="F15" s="5">
        <v>48249.46</v>
      </c>
      <c r="G15" s="10">
        <f t="shared" si="1"/>
        <v>0.68929447970898283</v>
      </c>
      <c r="I15" s="5">
        <f t="shared" si="2"/>
        <v>4905.5999999999995</v>
      </c>
      <c r="L15" s="2">
        <f t="shared" si="3"/>
        <v>1.6892944797089828</v>
      </c>
    </row>
    <row r="16" spans="1:12" x14ac:dyDescent="0.25">
      <c r="A16" s="1" t="s">
        <v>65</v>
      </c>
      <c r="B16" s="10">
        <v>8153.41</v>
      </c>
      <c r="C16" s="10">
        <v>14716.8</v>
      </c>
      <c r="D16" s="17">
        <f t="shared" si="0"/>
        <v>0.80498711582025173</v>
      </c>
      <c r="E16" s="5">
        <v>28561.9</v>
      </c>
      <c r="F16" s="5">
        <v>48249.46</v>
      </c>
      <c r="G16" s="10">
        <f t="shared" si="1"/>
        <v>0.68929447970898283</v>
      </c>
      <c r="I16" s="5">
        <f t="shared" si="2"/>
        <v>4905.5999999999995</v>
      </c>
      <c r="L16" s="2">
        <f t="shared" si="3"/>
        <v>1.6892944797089828</v>
      </c>
    </row>
    <row r="17" spans="1:12" x14ac:dyDescent="0.25">
      <c r="A17" s="15" t="s">
        <v>79</v>
      </c>
      <c r="B17" s="27">
        <v>6687.5</v>
      </c>
      <c r="C17" s="27"/>
      <c r="D17" s="28">
        <f t="shared" si="0"/>
        <v>-1</v>
      </c>
      <c r="E17" s="29"/>
      <c r="F17" s="29"/>
      <c r="G17" s="27" t="e">
        <f t="shared" si="1"/>
        <v>#DIV/0!</v>
      </c>
      <c r="I17" s="5">
        <f t="shared" si="2"/>
        <v>0</v>
      </c>
      <c r="L17" s="2" t="e">
        <f t="shared" si="3"/>
        <v>#DIV/0!</v>
      </c>
    </row>
    <row r="18" spans="1:12" x14ac:dyDescent="0.25">
      <c r="A18" s="15" t="s">
        <v>82</v>
      </c>
      <c r="B18" s="27">
        <v>2823.25</v>
      </c>
      <c r="C18" s="27"/>
      <c r="D18" s="28">
        <f t="shared" si="0"/>
        <v>-1</v>
      </c>
      <c r="E18" s="29"/>
      <c r="F18" s="29"/>
      <c r="G18" s="27" t="e">
        <f t="shared" si="1"/>
        <v>#DIV/0!</v>
      </c>
      <c r="I18" s="5">
        <f t="shared" si="2"/>
        <v>0</v>
      </c>
      <c r="L18" s="2" t="e">
        <f t="shared" si="3"/>
        <v>#DIV/0!</v>
      </c>
    </row>
    <row r="19" spans="1:12" x14ac:dyDescent="0.25">
      <c r="A19" s="15" t="s">
        <v>83</v>
      </c>
      <c r="B19" s="27">
        <v>1760.77</v>
      </c>
      <c r="C19" s="27"/>
      <c r="D19" s="28">
        <f t="shared" si="0"/>
        <v>-1</v>
      </c>
      <c r="E19" s="29"/>
      <c r="F19" s="29"/>
      <c r="G19" s="27" t="e">
        <f t="shared" si="1"/>
        <v>#DIV/0!</v>
      </c>
      <c r="I19" s="5">
        <f t="shared" si="2"/>
        <v>0</v>
      </c>
      <c r="L19" s="2" t="e">
        <f t="shared" si="3"/>
        <v>#DIV/0!</v>
      </c>
    </row>
    <row r="20" spans="1:12" x14ac:dyDescent="0.25">
      <c r="A20" s="1" t="s">
        <v>76</v>
      </c>
      <c r="B20" s="10"/>
      <c r="C20" s="10"/>
      <c r="D20" s="17"/>
      <c r="E20" s="5"/>
      <c r="F20" s="5"/>
      <c r="G20" s="10" t="e">
        <f t="shared" si="1"/>
        <v>#DIV/0!</v>
      </c>
      <c r="I20" s="5">
        <f>+F20/12</f>
        <v>0</v>
      </c>
      <c r="L20" s="2" t="e">
        <f t="shared" si="3"/>
        <v>#DIV/0!</v>
      </c>
    </row>
    <row r="21" spans="1:12" x14ac:dyDescent="0.25">
      <c r="A21" s="22" t="s">
        <v>77</v>
      </c>
      <c r="B21" s="23"/>
      <c r="C21" s="23"/>
      <c r="D21" s="24"/>
      <c r="E21" s="25"/>
      <c r="F21" s="25"/>
      <c r="G21" s="23"/>
      <c r="I21" s="5">
        <f t="shared" ref="I21:I62" si="4">+F21/12</f>
        <v>0</v>
      </c>
      <c r="L21" s="2" t="e">
        <f t="shared" si="3"/>
        <v>#DIV/0!</v>
      </c>
    </row>
    <row r="22" spans="1:12" x14ac:dyDescent="0.25">
      <c r="A22" s="1" t="s">
        <v>70</v>
      </c>
      <c r="B22" s="10">
        <v>0</v>
      </c>
      <c r="C22" s="10"/>
      <c r="D22" s="17"/>
      <c r="E22" s="5"/>
      <c r="F22" s="5"/>
      <c r="G22" s="10" t="e">
        <f t="shared" si="1"/>
        <v>#DIV/0!</v>
      </c>
      <c r="I22" s="5">
        <f t="shared" si="4"/>
        <v>0</v>
      </c>
      <c r="L22" s="2" t="e">
        <f t="shared" si="3"/>
        <v>#DIV/0!</v>
      </c>
    </row>
    <row r="23" spans="1:12" x14ac:dyDescent="0.25">
      <c r="A23" s="22" t="s">
        <v>78</v>
      </c>
      <c r="B23" s="23"/>
      <c r="C23" s="23"/>
      <c r="D23" s="24"/>
      <c r="E23" s="26"/>
      <c r="F23" s="26"/>
      <c r="G23" s="23"/>
      <c r="I23" s="5">
        <f t="shared" si="4"/>
        <v>0</v>
      </c>
      <c r="L23" s="2" t="e">
        <f t="shared" si="3"/>
        <v>#DIV/0!</v>
      </c>
    </row>
    <row r="24" spans="1:12" x14ac:dyDescent="0.25">
      <c r="A24" s="11" t="s">
        <v>1</v>
      </c>
      <c r="B24" s="10">
        <v>0</v>
      </c>
      <c r="C24" s="10"/>
      <c r="D24" s="17"/>
      <c r="E24" s="7"/>
      <c r="F24" s="7"/>
      <c r="G24" s="10" t="e">
        <f t="shared" si="1"/>
        <v>#DIV/0!</v>
      </c>
      <c r="I24" s="5">
        <f t="shared" si="4"/>
        <v>0</v>
      </c>
      <c r="L24" s="2" t="e">
        <f t="shared" si="3"/>
        <v>#DIV/0!</v>
      </c>
    </row>
    <row r="25" spans="1:12" x14ac:dyDescent="0.25">
      <c r="A25" s="11" t="s">
        <v>71</v>
      </c>
      <c r="B25" s="10">
        <v>0</v>
      </c>
      <c r="C25" s="10"/>
      <c r="D25" s="17"/>
      <c r="E25" s="7"/>
      <c r="F25" s="7"/>
      <c r="G25" s="10" t="e">
        <f t="shared" si="1"/>
        <v>#DIV/0!</v>
      </c>
      <c r="I25" s="5">
        <f t="shared" si="4"/>
        <v>0</v>
      </c>
      <c r="L25" s="2" t="e">
        <f t="shared" si="3"/>
        <v>#DIV/0!</v>
      </c>
    </row>
    <row r="26" spans="1:12" x14ac:dyDescent="0.25">
      <c r="A26" s="11" t="s">
        <v>52</v>
      </c>
      <c r="B26" s="10">
        <v>0</v>
      </c>
      <c r="C26" s="10"/>
      <c r="D26" s="17"/>
      <c r="E26" s="7"/>
      <c r="F26" s="7"/>
      <c r="G26" s="10" t="e">
        <f t="shared" si="1"/>
        <v>#DIV/0!</v>
      </c>
      <c r="I26" s="5">
        <f t="shared" si="4"/>
        <v>0</v>
      </c>
      <c r="L26" s="2" t="e">
        <f t="shared" si="3"/>
        <v>#DIV/0!</v>
      </c>
    </row>
    <row r="27" spans="1:12" x14ac:dyDescent="0.25">
      <c r="A27" s="11" t="s">
        <v>53</v>
      </c>
      <c r="B27" s="10">
        <v>0</v>
      </c>
      <c r="C27" s="10"/>
      <c r="D27" s="17"/>
      <c r="E27" s="7"/>
      <c r="F27" s="7"/>
      <c r="G27" s="10" t="e">
        <f t="shared" si="1"/>
        <v>#DIV/0!</v>
      </c>
      <c r="I27" s="5">
        <f t="shared" si="4"/>
        <v>0</v>
      </c>
      <c r="L27" s="2" t="e">
        <f t="shared" si="3"/>
        <v>#DIV/0!</v>
      </c>
    </row>
    <row r="28" spans="1:12" x14ac:dyDescent="0.25">
      <c r="A28" s="11" t="s">
        <v>67</v>
      </c>
      <c r="B28" s="10">
        <v>0</v>
      </c>
      <c r="C28" s="10"/>
      <c r="D28" s="17"/>
      <c r="E28" s="7"/>
      <c r="F28" s="7"/>
      <c r="G28" s="10" t="e">
        <f t="shared" si="1"/>
        <v>#DIV/0!</v>
      </c>
      <c r="I28" s="5">
        <f t="shared" si="4"/>
        <v>0</v>
      </c>
      <c r="L28" s="2" t="e">
        <f t="shared" si="3"/>
        <v>#DIV/0!</v>
      </c>
    </row>
    <row r="29" spans="1:12" x14ac:dyDescent="0.25">
      <c r="A29" s="11" t="s">
        <v>68</v>
      </c>
      <c r="B29" s="10">
        <v>0</v>
      </c>
      <c r="C29" s="10"/>
      <c r="D29" s="17"/>
      <c r="E29" s="7"/>
      <c r="F29" s="7"/>
      <c r="G29" s="10" t="e">
        <f t="shared" si="1"/>
        <v>#DIV/0!</v>
      </c>
      <c r="I29" s="5">
        <f t="shared" si="4"/>
        <v>0</v>
      </c>
      <c r="L29" s="2" t="e">
        <f t="shared" si="3"/>
        <v>#DIV/0!</v>
      </c>
    </row>
    <row r="30" spans="1:12" x14ac:dyDescent="0.25">
      <c r="A30" s="1" t="s">
        <v>2</v>
      </c>
      <c r="B30" s="10">
        <v>0</v>
      </c>
      <c r="C30" s="10"/>
      <c r="D30" s="17"/>
      <c r="E30" s="7"/>
      <c r="F30" s="7"/>
      <c r="G30" s="10" t="e">
        <f t="shared" si="1"/>
        <v>#DIV/0!</v>
      </c>
      <c r="I30" s="5">
        <f t="shared" si="4"/>
        <v>0</v>
      </c>
      <c r="L30" s="2" t="e">
        <f t="shared" si="3"/>
        <v>#DIV/0!</v>
      </c>
    </row>
    <row r="31" spans="1:12" x14ac:dyDescent="0.25">
      <c r="A31" s="1" t="s">
        <v>3</v>
      </c>
      <c r="B31" s="10">
        <v>0</v>
      </c>
      <c r="C31" s="10"/>
      <c r="D31" s="17"/>
      <c r="E31" s="7"/>
      <c r="F31" s="7"/>
      <c r="G31" s="10" t="e">
        <f t="shared" si="1"/>
        <v>#DIV/0!</v>
      </c>
      <c r="I31" s="5">
        <f t="shared" si="4"/>
        <v>0</v>
      </c>
      <c r="L31" s="2" t="e">
        <f t="shared" si="3"/>
        <v>#DIV/0!</v>
      </c>
    </row>
    <row r="32" spans="1:12" x14ac:dyDescent="0.25">
      <c r="A32" s="1" t="s">
        <v>69</v>
      </c>
      <c r="B32" s="10">
        <v>0</v>
      </c>
      <c r="C32" s="10"/>
      <c r="D32" s="17"/>
      <c r="E32" s="7"/>
      <c r="F32" s="7"/>
      <c r="G32" s="10" t="e">
        <f t="shared" si="1"/>
        <v>#DIV/0!</v>
      </c>
      <c r="I32" s="5">
        <f t="shared" si="4"/>
        <v>0</v>
      </c>
      <c r="L32" s="2" t="e">
        <f t="shared" si="3"/>
        <v>#DIV/0!</v>
      </c>
    </row>
    <row r="33" spans="1:12" x14ac:dyDescent="0.25">
      <c r="A33" s="1" t="s">
        <v>72</v>
      </c>
      <c r="B33" s="10">
        <v>0</v>
      </c>
      <c r="C33" s="10"/>
      <c r="D33" s="17"/>
      <c r="E33" s="7"/>
      <c r="F33" s="7"/>
      <c r="G33" s="10" t="e">
        <f t="shared" si="1"/>
        <v>#DIV/0!</v>
      </c>
      <c r="I33" s="5">
        <f t="shared" si="4"/>
        <v>0</v>
      </c>
      <c r="L33" s="2" t="e">
        <f t="shared" si="3"/>
        <v>#DIV/0!</v>
      </c>
    </row>
    <row r="34" spans="1:12" x14ac:dyDescent="0.25">
      <c r="A34" s="1" t="s">
        <v>73</v>
      </c>
      <c r="B34" s="10">
        <v>0</v>
      </c>
      <c r="C34" s="10"/>
      <c r="D34" s="17"/>
      <c r="E34" s="7"/>
      <c r="F34" s="7"/>
      <c r="G34" s="10" t="e">
        <f t="shared" si="1"/>
        <v>#DIV/0!</v>
      </c>
      <c r="I34" s="5">
        <f t="shared" si="4"/>
        <v>0</v>
      </c>
      <c r="L34" s="2" t="e">
        <f t="shared" si="3"/>
        <v>#DIV/0!</v>
      </c>
    </row>
    <row r="35" spans="1:12" x14ac:dyDescent="0.25">
      <c r="A35" s="1" t="s">
        <v>4</v>
      </c>
      <c r="B35" s="10">
        <v>0</v>
      </c>
      <c r="C35" s="10"/>
      <c r="D35" s="17"/>
      <c r="E35" s="7"/>
      <c r="F35" s="7"/>
      <c r="G35" s="10" t="e">
        <f t="shared" si="1"/>
        <v>#DIV/0!</v>
      </c>
      <c r="I35" s="5">
        <f t="shared" si="4"/>
        <v>0</v>
      </c>
      <c r="L35" s="2" t="e">
        <f t="shared" si="3"/>
        <v>#DIV/0!</v>
      </c>
    </row>
    <row r="36" spans="1:12" x14ac:dyDescent="0.25">
      <c r="A36" s="1" t="s">
        <v>5</v>
      </c>
      <c r="B36" s="10">
        <v>0</v>
      </c>
      <c r="C36" s="10"/>
      <c r="D36" s="17"/>
      <c r="E36" s="7"/>
      <c r="F36" s="7"/>
      <c r="G36" s="10" t="e">
        <f t="shared" si="1"/>
        <v>#DIV/0!</v>
      </c>
      <c r="I36" s="5">
        <f t="shared" si="4"/>
        <v>0</v>
      </c>
      <c r="L36" s="2" t="e">
        <f t="shared" si="3"/>
        <v>#DIV/0!</v>
      </c>
    </row>
    <row r="37" spans="1:12" x14ac:dyDescent="0.25">
      <c r="A37" s="1" t="s">
        <v>6</v>
      </c>
      <c r="B37" s="10">
        <v>0</v>
      </c>
      <c r="C37" s="10"/>
      <c r="D37" s="17"/>
      <c r="E37" s="7"/>
      <c r="F37" s="7"/>
      <c r="G37" s="10" t="e">
        <f t="shared" si="1"/>
        <v>#DIV/0!</v>
      </c>
      <c r="I37" s="5">
        <f t="shared" si="4"/>
        <v>0</v>
      </c>
      <c r="L37" s="2" t="e">
        <f t="shared" si="3"/>
        <v>#DIV/0!</v>
      </c>
    </row>
    <row r="38" spans="1:12" x14ac:dyDescent="0.25">
      <c r="A38" s="1" t="s">
        <v>7</v>
      </c>
      <c r="B38" s="10">
        <v>0</v>
      </c>
      <c r="C38" s="10"/>
      <c r="D38" s="17"/>
      <c r="E38" s="5"/>
      <c r="F38" s="5"/>
      <c r="G38" s="10" t="e">
        <f t="shared" si="1"/>
        <v>#DIV/0!</v>
      </c>
      <c r="I38" s="5">
        <f t="shared" si="4"/>
        <v>0</v>
      </c>
      <c r="L38" s="2" t="e">
        <f t="shared" si="3"/>
        <v>#DIV/0!</v>
      </c>
    </row>
    <row r="39" spans="1:12" x14ac:dyDescent="0.25">
      <c r="A39" s="1" t="s">
        <v>8</v>
      </c>
      <c r="B39" s="10">
        <v>0</v>
      </c>
      <c r="C39" s="10"/>
      <c r="D39" s="17"/>
      <c r="E39" s="5"/>
      <c r="F39" s="5"/>
      <c r="G39" s="10" t="e">
        <f t="shared" si="1"/>
        <v>#DIV/0!</v>
      </c>
      <c r="I39" s="5">
        <f t="shared" si="4"/>
        <v>0</v>
      </c>
      <c r="L39" s="2" t="e">
        <f t="shared" si="3"/>
        <v>#DIV/0!</v>
      </c>
    </row>
    <row r="40" spans="1:12" x14ac:dyDescent="0.25">
      <c r="A40" s="1" t="s">
        <v>9</v>
      </c>
      <c r="B40" s="10">
        <v>0</v>
      </c>
      <c r="C40" s="10"/>
      <c r="D40" s="17"/>
      <c r="E40" s="5"/>
      <c r="F40" s="5"/>
      <c r="G40" s="10" t="e">
        <f t="shared" si="1"/>
        <v>#DIV/0!</v>
      </c>
      <c r="I40" s="5">
        <f t="shared" si="4"/>
        <v>0</v>
      </c>
      <c r="L40" s="2" t="e">
        <f t="shared" si="3"/>
        <v>#DIV/0!</v>
      </c>
    </row>
    <row r="41" spans="1:12" x14ac:dyDescent="0.25">
      <c r="A41" s="1" t="s">
        <v>10</v>
      </c>
      <c r="B41" s="10">
        <v>0</v>
      </c>
      <c r="C41" s="10"/>
      <c r="D41" s="17"/>
      <c r="E41" s="5"/>
      <c r="F41" s="5"/>
      <c r="G41" s="10" t="e">
        <f t="shared" si="1"/>
        <v>#DIV/0!</v>
      </c>
      <c r="I41" s="5">
        <f t="shared" si="4"/>
        <v>0</v>
      </c>
      <c r="L41" s="2" t="e">
        <f t="shared" si="3"/>
        <v>#DIV/0!</v>
      </c>
    </row>
    <row r="42" spans="1:12" x14ac:dyDescent="0.25">
      <c r="A42" s="1" t="s">
        <v>11</v>
      </c>
      <c r="B42" s="10">
        <v>0</v>
      </c>
      <c r="C42" s="10"/>
      <c r="D42" s="17"/>
      <c r="E42" s="5"/>
      <c r="F42" s="5"/>
      <c r="G42" s="10" t="e">
        <f t="shared" si="1"/>
        <v>#DIV/0!</v>
      </c>
      <c r="I42" s="5">
        <f t="shared" si="4"/>
        <v>0</v>
      </c>
      <c r="L42" s="2" t="e">
        <f t="shared" si="3"/>
        <v>#DIV/0!</v>
      </c>
    </row>
    <row r="43" spans="1:12" x14ac:dyDescent="0.25">
      <c r="A43" s="1" t="s">
        <v>12</v>
      </c>
      <c r="B43" s="10">
        <v>0</v>
      </c>
      <c r="C43" s="10"/>
      <c r="D43" s="17"/>
      <c r="E43" s="5"/>
      <c r="F43" s="5"/>
      <c r="G43" s="10" t="e">
        <f t="shared" si="1"/>
        <v>#DIV/0!</v>
      </c>
      <c r="I43" s="5">
        <f t="shared" si="4"/>
        <v>0</v>
      </c>
      <c r="L43" s="2" t="e">
        <f t="shared" si="3"/>
        <v>#DIV/0!</v>
      </c>
    </row>
    <row r="44" spans="1:12" x14ac:dyDescent="0.25">
      <c r="A44" s="1" t="s">
        <v>13</v>
      </c>
      <c r="B44" s="10">
        <v>0</v>
      </c>
      <c r="C44" s="10"/>
      <c r="D44" s="17"/>
      <c r="E44" s="5"/>
      <c r="F44" s="5"/>
      <c r="G44" s="10" t="e">
        <f t="shared" si="1"/>
        <v>#DIV/0!</v>
      </c>
      <c r="I44" s="5">
        <f t="shared" si="4"/>
        <v>0</v>
      </c>
      <c r="L44" s="2" t="e">
        <f t="shared" si="3"/>
        <v>#DIV/0!</v>
      </c>
    </row>
    <row r="45" spans="1:12" x14ac:dyDescent="0.25">
      <c r="A45" s="1" t="s">
        <v>14</v>
      </c>
      <c r="B45" s="10">
        <v>0</v>
      </c>
      <c r="C45" s="10"/>
      <c r="D45" s="17"/>
      <c r="E45" s="5"/>
      <c r="F45" s="5"/>
      <c r="G45" s="10" t="e">
        <f t="shared" si="1"/>
        <v>#DIV/0!</v>
      </c>
      <c r="I45" s="5">
        <f t="shared" si="4"/>
        <v>0</v>
      </c>
      <c r="L45" s="2" t="e">
        <f t="shared" si="3"/>
        <v>#DIV/0!</v>
      </c>
    </row>
    <row r="46" spans="1:12" x14ac:dyDescent="0.25">
      <c r="A46" s="1" t="s">
        <v>15</v>
      </c>
      <c r="B46" s="10">
        <v>861.51</v>
      </c>
      <c r="C46" s="10"/>
      <c r="D46" s="17"/>
      <c r="E46" s="5"/>
      <c r="F46" s="5"/>
      <c r="G46" s="10" t="e">
        <f t="shared" si="1"/>
        <v>#DIV/0!</v>
      </c>
      <c r="I46" s="5">
        <f t="shared" si="4"/>
        <v>0</v>
      </c>
      <c r="L46" s="2" t="e">
        <f t="shared" si="3"/>
        <v>#DIV/0!</v>
      </c>
    </row>
    <row r="47" spans="1:12" x14ac:dyDescent="0.25">
      <c r="A47" s="1" t="s">
        <v>16</v>
      </c>
      <c r="B47" s="10">
        <v>861.51</v>
      </c>
      <c r="C47" s="10"/>
      <c r="D47" s="17"/>
      <c r="E47" s="5"/>
      <c r="F47" s="5"/>
      <c r="G47" s="10" t="e">
        <f t="shared" si="1"/>
        <v>#DIV/0!</v>
      </c>
      <c r="I47" s="5">
        <f t="shared" si="4"/>
        <v>0</v>
      </c>
      <c r="L47" s="2" t="e">
        <f t="shared" si="3"/>
        <v>#DIV/0!</v>
      </c>
    </row>
    <row r="48" spans="1:12" x14ac:dyDescent="0.25">
      <c r="A48" s="1" t="s">
        <v>17</v>
      </c>
      <c r="B48" s="14">
        <v>861.51</v>
      </c>
      <c r="C48" s="14"/>
      <c r="D48" s="17"/>
      <c r="E48" s="5"/>
      <c r="F48" s="5"/>
      <c r="G48" s="10" t="e">
        <f t="shared" si="1"/>
        <v>#DIV/0!</v>
      </c>
      <c r="I48" s="5">
        <f t="shared" si="4"/>
        <v>0</v>
      </c>
      <c r="L48" s="2" t="e">
        <f t="shared" si="3"/>
        <v>#DIV/0!</v>
      </c>
    </row>
    <row r="49" spans="1:12" x14ac:dyDescent="0.25">
      <c r="A49" s="1" t="s">
        <v>18</v>
      </c>
      <c r="B49" s="14">
        <v>5626.49</v>
      </c>
      <c r="C49" s="14"/>
      <c r="D49" s="17"/>
      <c r="E49" s="5"/>
      <c r="F49" s="5"/>
      <c r="G49" s="10" t="e">
        <f t="shared" si="1"/>
        <v>#DIV/0!</v>
      </c>
      <c r="I49" s="5">
        <f t="shared" si="4"/>
        <v>0</v>
      </c>
      <c r="L49" s="2" t="e">
        <f t="shared" si="3"/>
        <v>#DIV/0!</v>
      </c>
    </row>
    <row r="50" spans="1:12" x14ac:dyDescent="0.25">
      <c r="A50" s="1" t="s">
        <v>19</v>
      </c>
      <c r="B50" s="14">
        <v>861.51</v>
      </c>
      <c r="C50" s="14"/>
      <c r="D50" s="17"/>
      <c r="E50" s="5"/>
      <c r="F50" s="5"/>
      <c r="G50" s="10" t="e">
        <f t="shared" si="1"/>
        <v>#DIV/0!</v>
      </c>
      <c r="I50" s="5">
        <f t="shared" si="4"/>
        <v>0</v>
      </c>
      <c r="L50" s="2" t="e">
        <f t="shared" si="3"/>
        <v>#DIV/0!</v>
      </c>
    </row>
    <row r="51" spans="1:12" x14ac:dyDescent="0.25">
      <c r="A51" s="1" t="s">
        <v>20</v>
      </c>
      <c r="B51" s="10">
        <v>861.51</v>
      </c>
      <c r="C51" s="10"/>
      <c r="D51" s="17"/>
      <c r="E51" s="5"/>
      <c r="F51" s="5"/>
      <c r="G51" s="10" t="e">
        <f t="shared" si="1"/>
        <v>#DIV/0!</v>
      </c>
      <c r="I51" s="5">
        <f t="shared" si="4"/>
        <v>0</v>
      </c>
      <c r="L51" s="2" t="e">
        <f t="shared" si="3"/>
        <v>#DIV/0!</v>
      </c>
    </row>
    <row r="52" spans="1:12" x14ac:dyDescent="0.25">
      <c r="A52" s="1" t="s">
        <v>21</v>
      </c>
      <c r="B52" s="10">
        <v>555.01</v>
      </c>
      <c r="C52" s="10"/>
      <c r="D52" s="17"/>
      <c r="E52" s="5"/>
      <c r="F52" s="5"/>
      <c r="G52" s="10" t="e">
        <f t="shared" si="1"/>
        <v>#DIV/0!</v>
      </c>
      <c r="I52" s="5">
        <f t="shared" si="4"/>
        <v>0</v>
      </c>
      <c r="L52" s="2" t="e">
        <f t="shared" si="3"/>
        <v>#DIV/0!</v>
      </c>
    </row>
    <row r="53" spans="1:12" x14ac:dyDescent="0.25">
      <c r="A53" s="1" t="s">
        <v>22</v>
      </c>
      <c r="B53" s="10">
        <v>7460.04</v>
      </c>
      <c r="C53" s="10"/>
      <c r="D53" s="17"/>
      <c r="E53" s="5"/>
      <c r="F53" s="5"/>
      <c r="G53" s="10" t="e">
        <f t="shared" si="1"/>
        <v>#DIV/0!</v>
      </c>
      <c r="I53" s="5">
        <f t="shared" si="4"/>
        <v>0</v>
      </c>
      <c r="L53" s="2" t="e">
        <f t="shared" si="3"/>
        <v>#DIV/0!</v>
      </c>
    </row>
    <row r="54" spans="1:12" x14ac:dyDescent="0.25">
      <c r="A54" s="1" t="s">
        <v>23</v>
      </c>
      <c r="B54" s="10">
        <v>861.51</v>
      </c>
      <c r="C54" s="10"/>
      <c r="D54" s="17"/>
      <c r="E54" s="5"/>
      <c r="F54" s="5"/>
      <c r="G54" s="10" t="e">
        <f t="shared" si="1"/>
        <v>#DIV/0!</v>
      </c>
      <c r="I54" s="5">
        <f t="shared" si="4"/>
        <v>0</v>
      </c>
      <c r="L54" s="2" t="e">
        <f t="shared" si="3"/>
        <v>#DIV/0!</v>
      </c>
    </row>
    <row r="55" spans="1:12" x14ac:dyDescent="0.25">
      <c r="A55" s="1" t="s">
        <v>24</v>
      </c>
      <c r="B55" s="10">
        <v>6605.71</v>
      </c>
      <c r="C55" s="10"/>
      <c r="D55" s="17"/>
      <c r="E55" s="5"/>
      <c r="F55" s="5"/>
      <c r="G55" s="10" t="e">
        <f t="shared" si="1"/>
        <v>#DIV/0!</v>
      </c>
      <c r="I55" s="5">
        <f t="shared" si="4"/>
        <v>0</v>
      </c>
      <c r="L55" s="2" t="e">
        <f t="shared" si="3"/>
        <v>#DIV/0!</v>
      </c>
    </row>
    <row r="56" spans="1:12" x14ac:dyDescent="0.25">
      <c r="A56" s="1" t="s">
        <v>25</v>
      </c>
      <c r="B56" s="10">
        <v>708.56</v>
      </c>
      <c r="C56" s="10"/>
      <c r="D56" s="17"/>
      <c r="E56" s="5"/>
      <c r="F56" s="5"/>
      <c r="G56" s="10" t="e">
        <f t="shared" si="1"/>
        <v>#DIV/0!</v>
      </c>
      <c r="I56" s="5">
        <f t="shared" si="4"/>
        <v>0</v>
      </c>
      <c r="L56" s="2" t="e">
        <f t="shared" si="3"/>
        <v>#DIV/0!</v>
      </c>
    </row>
    <row r="57" spans="1:12" x14ac:dyDescent="0.25">
      <c r="A57" s="1" t="s">
        <v>26</v>
      </c>
      <c r="B57" s="10">
        <v>708.56</v>
      </c>
      <c r="C57" s="10"/>
      <c r="D57" s="17"/>
      <c r="E57" s="5"/>
      <c r="F57" s="5"/>
      <c r="G57" s="10" t="e">
        <f t="shared" si="1"/>
        <v>#DIV/0!</v>
      </c>
      <c r="I57" s="5">
        <f t="shared" si="4"/>
        <v>0</v>
      </c>
      <c r="L57" s="2" t="e">
        <f t="shared" si="3"/>
        <v>#DIV/0!</v>
      </c>
    </row>
    <row r="58" spans="1:12" x14ac:dyDescent="0.25">
      <c r="A58" s="1" t="s">
        <v>27</v>
      </c>
      <c r="B58" s="10">
        <v>708.56</v>
      </c>
      <c r="C58" s="10"/>
      <c r="D58" s="17"/>
      <c r="E58" s="5"/>
      <c r="F58" s="5"/>
      <c r="G58" s="10" t="e">
        <f t="shared" si="1"/>
        <v>#DIV/0!</v>
      </c>
      <c r="I58" s="5">
        <f t="shared" si="4"/>
        <v>0</v>
      </c>
      <c r="L58" s="2" t="e">
        <f t="shared" si="3"/>
        <v>#DIV/0!</v>
      </c>
    </row>
    <row r="59" spans="1:12" x14ac:dyDescent="0.25">
      <c r="A59" s="1" t="s">
        <v>28</v>
      </c>
      <c r="B59" s="10">
        <v>708.56</v>
      </c>
      <c r="C59" s="10"/>
      <c r="D59" s="17"/>
      <c r="E59" s="5"/>
      <c r="F59" s="5"/>
      <c r="G59" s="10" t="e">
        <f t="shared" si="1"/>
        <v>#DIV/0!</v>
      </c>
      <c r="I59" s="5">
        <f t="shared" si="4"/>
        <v>0</v>
      </c>
      <c r="L59" s="2" t="e">
        <f t="shared" si="3"/>
        <v>#DIV/0!</v>
      </c>
    </row>
    <row r="60" spans="1:12" x14ac:dyDescent="0.25">
      <c r="A60" s="1" t="s">
        <v>29</v>
      </c>
      <c r="B60" s="10">
        <v>708.56</v>
      </c>
      <c r="C60" s="10"/>
      <c r="D60" s="17"/>
      <c r="E60" s="5"/>
      <c r="F60" s="5"/>
      <c r="G60" s="10" t="e">
        <f t="shared" si="1"/>
        <v>#DIV/0!</v>
      </c>
      <c r="I60" s="5">
        <f t="shared" si="4"/>
        <v>0</v>
      </c>
      <c r="L60" s="2" t="e">
        <f t="shared" si="3"/>
        <v>#DIV/0!</v>
      </c>
    </row>
    <row r="61" spans="1:12" x14ac:dyDescent="0.25">
      <c r="A61" s="1" t="s">
        <v>66</v>
      </c>
      <c r="B61" s="10">
        <v>4712.07</v>
      </c>
      <c r="C61" s="10"/>
      <c r="D61" s="17"/>
      <c r="E61" s="5"/>
      <c r="F61" s="5"/>
      <c r="G61" s="10" t="e">
        <f t="shared" si="1"/>
        <v>#DIV/0!</v>
      </c>
      <c r="I61" s="5">
        <f t="shared" si="4"/>
        <v>0</v>
      </c>
      <c r="L61" s="2" t="e">
        <f t="shared" si="3"/>
        <v>#DIV/0!</v>
      </c>
    </row>
    <row r="62" spans="1:12" x14ac:dyDescent="0.25">
      <c r="A62" s="1" t="s">
        <v>30</v>
      </c>
      <c r="B62" s="10">
        <v>6605.71</v>
      </c>
      <c r="C62" s="10"/>
      <c r="D62" s="17"/>
      <c r="E62" s="5"/>
      <c r="F62" s="5"/>
      <c r="G62" s="10" t="e">
        <f t="shared" si="1"/>
        <v>#DIV/0!</v>
      </c>
      <c r="I62" s="5">
        <f t="shared" si="4"/>
        <v>0</v>
      </c>
      <c r="L62" s="2" t="e">
        <f t="shared" si="3"/>
        <v>#DIV/0!</v>
      </c>
    </row>
    <row r="63" spans="1:12" x14ac:dyDescent="0.25">
      <c r="A63" s="1" t="s">
        <v>31</v>
      </c>
      <c r="B63" s="10">
        <v>3852</v>
      </c>
      <c r="C63" s="10">
        <v>9277.99</v>
      </c>
      <c r="D63" s="17">
        <f t="shared" si="0"/>
        <v>1.408616303219107</v>
      </c>
      <c r="E63" s="5">
        <v>13507</v>
      </c>
      <c r="F63" s="5">
        <v>30333.38</v>
      </c>
      <c r="G63" s="10">
        <f t="shared" si="1"/>
        <v>1.2457525727400607</v>
      </c>
      <c r="I63" s="5">
        <f t="shared" si="2"/>
        <v>3092.6633333333334</v>
      </c>
      <c r="L63" s="2">
        <f t="shared" si="3"/>
        <v>2.2457525727400607</v>
      </c>
    </row>
    <row r="64" spans="1:12" x14ac:dyDescent="0.25">
      <c r="A64" s="1" t="s">
        <v>32</v>
      </c>
      <c r="B64" s="10">
        <v>397.97</v>
      </c>
      <c r="C64" s="10">
        <v>1361.11</v>
      </c>
      <c r="D64" s="17">
        <f t="shared" si="0"/>
        <v>2.4201321707666401</v>
      </c>
      <c r="E64" s="5">
        <v>1417.88</v>
      </c>
      <c r="F64" s="5">
        <v>4254.24</v>
      </c>
      <c r="G64" s="10">
        <f t="shared" si="1"/>
        <v>2.0004231669816908</v>
      </c>
      <c r="I64" s="5">
        <f t="shared" si="2"/>
        <v>453.70333333333332</v>
      </c>
      <c r="L64" s="2">
        <f t="shared" si="3"/>
        <v>3.0004231669816908</v>
      </c>
    </row>
    <row r="65" spans="1:12" x14ac:dyDescent="0.25">
      <c r="A65" s="1" t="s">
        <v>33</v>
      </c>
      <c r="B65" s="10">
        <v>397.97</v>
      </c>
      <c r="C65" s="10">
        <v>1361.11</v>
      </c>
      <c r="D65" s="17">
        <f t="shared" si="0"/>
        <v>2.4201321707666401</v>
      </c>
      <c r="E65" s="5">
        <v>1417.88</v>
      </c>
      <c r="F65" s="5">
        <v>4254.24</v>
      </c>
      <c r="G65" s="10">
        <f t="shared" si="1"/>
        <v>2.0004231669816908</v>
      </c>
      <c r="I65" s="5">
        <f t="shared" si="2"/>
        <v>453.70333333333332</v>
      </c>
      <c r="L65" s="2">
        <f t="shared" si="3"/>
        <v>3.0004231669816908</v>
      </c>
    </row>
    <row r="66" spans="1:12" x14ac:dyDescent="0.25">
      <c r="A66" s="1" t="s">
        <v>34</v>
      </c>
      <c r="B66" s="10">
        <v>5834.5</v>
      </c>
      <c r="C66" s="10">
        <v>8262.31</v>
      </c>
      <c r="D66" s="17">
        <f t="shared" si="0"/>
        <v>0.41611277744451103</v>
      </c>
      <c r="E66" s="5">
        <v>20445.740000000002</v>
      </c>
      <c r="F66" s="5">
        <v>26987.61</v>
      </c>
      <c r="G66" s="10">
        <f t="shared" si="1"/>
        <v>0.31996249585488212</v>
      </c>
      <c r="I66" s="5">
        <f t="shared" si="2"/>
        <v>2754.103333333333</v>
      </c>
      <c r="L66" s="2">
        <f t="shared" si="3"/>
        <v>1.3199624958548821</v>
      </c>
    </row>
    <row r="67" spans="1:12" s="34" customFormat="1" x14ac:dyDescent="0.25">
      <c r="A67" s="30" t="s">
        <v>35</v>
      </c>
      <c r="B67" s="31">
        <v>585.27</v>
      </c>
      <c r="C67" s="31">
        <v>3099.72</v>
      </c>
      <c r="D67" s="32">
        <f t="shared" ref="D67:D82" si="5">+(C67/B67)-1</f>
        <v>4.2962222563944845</v>
      </c>
      <c r="E67" s="33">
        <v>2073.41</v>
      </c>
      <c r="F67" s="33">
        <v>9981.43</v>
      </c>
      <c r="G67" s="31">
        <f t="shared" ref="G67:G82" si="6">+(F67/E67)-1</f>
        <v>3.8140165235047583</v>
      </c>
      <c r="I67" s="33">
        <f t="shared" ref="I67:I82" si="7">+C67*4/12</f>
        <v>1033.24</v>
      </c>
      <c r="L67" s="34">
        <f t="shared" ref="L67:L82" si="8">F67/E67</f>
        <v>4.8140165235047583</v>
      </c>
    </row>
    <row r="68" spans="1:12" x14ac:dyDescent="0.25">
      <c r="A68" s="1" t="s">
        <v>36</v>
      </c>
      <c r="B68" s="10">
        <v>775.16</v>
      </c>
      <c r="C68" s="10">
        <v>3099.72</v>
      </c>
      <c r="D68" s="17">
        <f t="shared" si="5"/>
        <v>2.9988131482532636</v>
      </c>
      <c r="E68" s="5">
        <v>2738.02</v>
      </c>
      <c r="F68" s="5">
        <v>9981.43</v>
      </c>
      <c r="G68" s="10">
        <f t="shared" si="6"/>
        <v>2.6454919978670719</v>
      </c>
      <c r="I68" s="5">
        <f t="shared" si="7"/>
        <v>1033.24</v>
      </c>
      <c r="L68" s="2">
        <f t="shared" si="8"/>
        <v>3.6454919978670719</v>
      </c>
    </row>
    <row r="69" spans="1:12" x14ac:dyDescent="0.25">
      <c r="A69" s="1" t="s">
        <v>37</v>
      </c>
      <c r="B69" s="10">
        <v>775.16</v>
      </c>
      <c r="C69" s="10">
        <v>3099.72</v>
      </c>
      <c r="D69" s="17">
        <f t="shared" si="5"/>
        <v>2.9988131482532636</v>
      </c>
      <c r="E69" s="5">
        <v>2738.02</v>
      </c>
      <c r="F69" s="5">
        <v>9981.43</v>
      </c>
      <c r="G69" s="10">
        <f t="shared" si="6"/>
        <v>2.6454919978670719</v>
      </c>
      <c r="I69" s="5">
        <f t="shared" si="7"/>
        <v>1033.24</v>
      </c>
      <c r="L69" s="2">
        <f t="shared" si="8"/>
        <v>3.6454919978670719</v>
      </c>
    </row>
    <row r="70" spans="1:12" x14ac:dyDescent="0.25">
      <c r="A70" s="1" t="s">
        <v>38</v>
      </c>
      <c r="B70" s="10">
        <v>6052.35</v>
      </c>
      <c r="C70" s="10">
        <v>8566.76</v>
      </c>
      <c r="D70" s="17">
        <f t="shared" si="5"/>
        <v>0.41544358802779091</v>
      </c>
      <c r="E70" s="5">
        <v>21208.22</v>
      </c>
      <c r="F70" s="5">
        <v>27990.5</v>
      </c>
      <c r="G70" s="10">
        <f t="shared" si="6"/>
        <v>0.31979487198831391</v>
      </c>
      <c r="I70" s="5">
        <f t="shared" si="7"/>
        <v>2855.5866666666666</v>
      </c>
      <c r="L70" s="2">
        <f t="shared" si="8"/>
        <v>1.3197948719883139</v>
      </c>
    </row>
    <row r="71" spans="1:12" s="34" customFormat="1" x14ac:dyDescent="0.25">
      <c r="A71" s="30" t="s">
        <v>39</v>
      </c>
      <c r="B71" s="31">
        <v>585.27</v>
      </c>
      <c r="C71" s="31">
        <v>3099.72</v>
      </c>
      <c r="D71" s="32">
        <f t="shared" si="5"/>
        <v>4.2962222563944845</v>
      </c>
      <c r="E71" s="33">
        <v>2073.41</v>
      </c>
      <c r="F71" s="33">
        <v>9981.43</v>
      </c>
      <c r="G71" s="31">
        <f t="shared" si="6"/>
        <v>3.8140165235047583</v>
      </c>
      <c r="I71" s="33">
        <f t="shared" si="7"/>
        <v>1033.24</v>
      </c>
      <c r="L71" s="34">
        <f t="shared" si="8"/>
        <v>4.8140165235047583</v>
      </c>
    </row>
    <row r="72" spans="1:12" x14ac:dyDescent="0.25">
      <c r="A72" s="1" t="s">
        <v>40</v>
      </c>
      <c r="B72" s="10">
        <v>621</v>
      </c>
      <c r="C72" s="10">
        <v>1166.92</v>
      </c>
      <c r="D72" s="17">
        <f t="shared" si="5"/>
        <v>0.87909822866344611</v>
      </c>
      <c r="E72" s="5">
        <v>2198.5</v>
      </c>
      <c r="F72" s="5">
        <v>3614.56</v>
      </c>
      <c r="G72" s="10">
        <f t="shared" si="6"/>
        <v>0.64410279736183762</v>
      </c>
      <c r="I72" s="5">
        <f t="shared" si="7"/>
        <v>388.97333333333336</v>
      </c>
      <c r="L72" s="2">
        <f t="shared" si="8"/>
        <v>1.6441027973618376</v>
      </c>
    </row>
    <row r="73" spans="1:12" x14ac:dyDescent="0.25">
      <c r="A73" s="1" t="s">
        <v>41</v>
      </c>
      <c r="B73" s="10">
        <v>4761.51</v>
      </c>
      <c r="C73" s="10">
        <v>11997.4</v>
      </c>
      <c r="D73" s="17">
        <f t="shared" si="5"/>
        <v>1.5196628800527563</v>
      </c>
      <c r="E73" s="5">
        <v>16690.240000000002</v>
      </c>
      <c r="F73" s="5">
        <v>39291.440000000002</v>
      </c>
      <c r="G73" s="10">
        <f t="shared" si="6"/>
        <v>1.3541566807906897</v>
      </c>
      <c r="I73" s="5">
        <f t="shared" si="7"/>
        <v>3999.1333333333332</v>
      </c>
      <c r="L73" s="2">
        <f t="shared" si="8"/>
        <v>2.3541566807906897</v>
      </c>
    </row>
    <row r="74" spans="1:12" x14ac:dyDescent="0.25">
      <c r="A74" s="1" t="s">
        <v>42</v>
      </c>
      <c r="B74" s="10">
        <v>1146.8800000000001</v>
      </c>
      <c r="C74" s="10">
        <v>5378.17</v>
      </c>
      <c r="D74" s="17">
        <f t="shared" si="5"/>
        <v>3.68939208984375</v>
      </c>
      <c r="E74" s="5">
        <v>4039.08</v>
      </c>
      <c r="F74" s="5">
        <v>17486.91</v>
      </c>
      <c r="G74" s="10">
        <f t="shared" si="6"/>
        <v>3.3294289788763782</v>
      </c>
      <c r="I74" s="5">
        <f t="shared" si="7"/>
        <v>1792.7233333333334</v>
      </c>
      <c r="L74" s="2">
        <f t="shared" si="8"/>
        <v>4.3294289788763782</v>
      </c>
    </row>
    <row r="75" spans="1:12" x14ac:dyDescent="0.25">
      <c r="A75" s="1" t="s">
        <v>43</v>
      </c>
      <c r="B75" s="10">
        <v>1146.8800000000001</v>
      </c>
      <c r="C75" s="10">
        <v>5378.17</v>
      </c>
      <c r="D75" s="17">
        <f t="shared" si="5"/>
        <v>3.68939208984375</v>
      </c>
      <c r="E75" s="5">
        <v>4039.08</v>
      </c>
      <c r="F75" s="5">
        <v>17486.91</v>
      </c>
      <c r="G75" s="10">
        <f t="shared" si="6"/>
        <v>3.3294289788763782</v>
      </c>
      <c r="I75" s="5">
        <f t="shared" si="7"/>
        <v>1792.7233333333334</v>
      </c>
      <c r="L75" s="2">
        <f t="shared" si="8"/>
        <v>4.3294289788763782</v>
      </c>
    </row>
    <row r="76" spans="1:12" x14ac:dyDescent="0.25">
      <c r="A76" s="1" t="s">
        <v>44</v>
      </c>
      <c r="B76" s="10">
        <v>8820</v>
      </c>
      <c r="C76" s="10">
        <v>8901.69</v>
      </c>
      <c r="D76" s="17">
        <f t="shared" si="5"/>
        <v>9.2619047619049155E-3</v>
      </c>
      <c r="E76" s="5">
        <v>30895</v>
      </c>
      <c r="F76" s="5">
        <v>29093.8</v>
      </c>
      <c r="G76" s="10">
        <f t="shared" si="6"/>
        <v>-5.8300695905486366E-2</v>
      </c>
      <c r="I76" s="5">
        <f t="shared" si="7"/>
        <v>2967.23</v>
      </c>
      <c r="L76" s="2">
        <f t="shared" si="8"/>
        <v>0.94169930409451363</v>
      </c>
    </row>
    <row r="77" spans="1:12" s="34" customFormat="1" x14ac:dyDescent="0.25">
      <c r="A77" s="30" t="s">
        <v>45</v>
      </c>
      <c r="B77" s="31">
        <v>1146.8800000000001</v>
      </c>
      <c r="C77" s="31">
        <v>5378.17</v>
      </c>
      <c r="D77" s="32">
        <f t="shared" si="5"/>
        <v>3.68939208984375</v>
      </c>
      <c r="E77" s="33">
        <v>4039.08</v>
      </c>
      <c r="F77" s="33">
        <v>17486.91</v>
      </c>
      <c r="G77" s="31">
        <f t="shared" si="6"/>
        <v>3.3294289788763782</v>
      </c>
      <c r="I77" s="33">
        <f t="shared" si="7"/>
        <v>1792.7233333333334</v>
      </c>
      <c r="L77" s="34">
        <f t="shared" si="8"/>
        <v>4.3294289788763782</v>
      </c>
    </row>
    <row r="78" spans="1:12" x14ac:dyDescent="0.25">
      <c r="A78" s="1" t="s">
        <v>62</v>
      </c>
      <c r="B78" s="10">
        <v>11025</v>
      </c>
      <c r="C78" s="10">
        <v>8901.69</v>
      </c>
      <c r="D78" s="17">
        <f t="shared" si="5"/>
        <v>-0.19259047619047609</v>
      </c>
      <c r="E78" s="5">
        <v>44125</v>
      </c>
      <c r="F78" s="5">
        <v>29093.8</v>
      </c>
      <c r="G78" s="10">
        <f t="shared" si="6"/>
        <v>-0.34065042492917852</v>
      </c>
      <c r="I78" s="5">
        <f t="shared" si="7"/>
        <v>2967.23</v>
      </c>
      <c r="L78" s="2">
        <f t="shared" si="8"/>
        <v>0.65934957507082148</v>
      </c>
    </row>
    <row r="79" spans="1:12" x14ac:dyDescent="0.25">
      <c r="A79" s="1" t="s">
        <v>46</v>
      </c>
      <c r="B79" s="10">
        <v>1005</v>
      </c>
      <c r="C79" s="10">
        <v>3766.81</v>
      </c>
      <c r="D79" s="17">
        <f t="shared" si="5"/>
        <v>2.7480696517412935</v>
      </c>
      <c r="E79" s="5">
        <v>3542.49</v>
      </c>
      <c r="F79" s="5">
        <v>12178.91</v>
      </c>
      <c r="G79" s="10">
        <f t="shared" si="6"/>
        <v>2.437951836137858</v>
      </c>
      <c r="I79" s="5">
        <f t="shared" si="7"/>
        <v>1255.6033333333332</v>
      </c>
      <c r="L79" s="2">
        <f t="shared" si="8"/>
        <v>3.437951836137858</v>
      </c>
    </row>
    <row r="80" spans="1:12" x14ac:dyDescent="0.25">
      <c r="A80" s="1" t="s">
        <v>47</v>
      </c>
      <c r="B80" s="10">
        <v>1146.8800000000001</v>
      </c>
      <c r="C80" s="10">
        <v>5378.17</v>
      </c>
      <c r="D80" s="17">
        <f t="shared" si="5"/>
        <v>3.68939208984375</v>
      </c>
      <c r="E80" s="5">
        <v>4039.08</v>
      </c>
      <c r="F80" s="5">
        <v>17486.91</v>
      </c>
      <c r="G80" s="10">
        <f t="shared" si="6"/>
        <v>3.3294289788763782</v>
      </c>
      <c r="I80" s="5">
        <f t="shared" si="7"/>
        <v>1792.7233333333334</v>
      </c>
      <c r="L80" s="2">
        <f t="shared" si="8"/>
        <v>4.3294289788763782</v>
      </c>
    </row>
    <row r="81" spans="1:12" x14ac:dyDescent="0.25">
      <c r="A81" s="1" t="s">
        <v>48</v>
      </c>
      <c r="B81" s="10">
        <v>1146.8800000000001</v>
      </c>
      <c r="C81" s="10">
        <v>5378.17</v>
      </c>
      <c r="D81" s="17">
        <f t="shared" si="5"/>
        <v>3.68939208984375</v>
      </c>
      <c r="E81" s="5">
        <v>4039.08</v>
      </c>
      <c r="F81" s="5">
        <v>17486.91</v>
      </c>
      <c r="G81" s="10">
        <f t="shared" si="6"/>
        <v>3.3294289788763782</v>
      </c>
      <c r="I81" s="5">
        <f t="shared" si="7"/>
        <v>1792.7233333333334</v>
      </c>
      <c r="L81" s="2">
        <f t="shared" si="8"/>
        <v>4.3294289788763782</v>
      </c>
    </row>
    <row r="82" spans="1:12" s="34" customFormat="1" x14ac:dyDescent="0.25">
      <c r="A82" s="30" t="s">
        <v>49</v>
      </c>
      <c r="B82" s="31">
        <v>1158.71</v>
      </c>
      <c r="C82" s="31">
        <v>7237.48</v>
      </c>
      <c r="D82" s="32">
        <f t="shared" si="5"/>
        <v>5.2461530495119568</v>
      </c>
      <c r="E82" s="33">
        <v>4080.46</v>
      </c>
      <c r="F82" s="33">
        <v>23611.7</v>
      </c>
      <c r="G82" s="31">
        <f t="shared" si="6"/>
        <v>4.7865289697730162</v>
      </c>
      <c r="I82" s="33">
        <f t="shared" si="7"/>
        <v>2412.4933333333333</v>
      </c>
      <c r="L82" s="34">
        <f t="shared" si="8"/>
        <v>5.7865289697730162</v>
      </c>
    </row>
    <row r="83" spans="1:12" x14ac:dyDescent="0.25">
      <c r="A83" s="1" t="s">
        <v>50</v>
      </c>
      <c r="B83" s="3">
        <f>SUM(B2:B82)</f>
        <v>171960.34</v>
      </c>
      <c r="C83" s="3"/>
      <c r="D83" s="18"/>
      <c r="E83" s="3">
        <f>SUM(E2:E82)</f>
        <v>406160.16000000003</v>
      </c>
      <c r="F83" s="3">
        <f>SUM(F2:F82)</f>
        <v>737796.20000000019</v>
      </c>
      <c r="G83" s="3"/>
      <c r="I83" s="5"/>
    </row>
    <row r="84" spans="1:12" x14ac:dyDescent="0.25">
      <c r="B84" s="4"/>
      <c r="C84" s="4"/>
      <c r="D84" s="19"/>
      <c r="G84" s="4"/>
    </row>
    <row r="85" spans="1:12" x14ac:dyDescent="0.25">
      <c r="B85" s="4"/>
      <c r="C85" s="4"/>
      <c r="D85" s="19"/>
      <c r="F85" s="2">
        <f>F83/E83</f>
        <v>1.8165154356842881</v>
      </c>
      <c r="G85" s="4"/>
    </row>
    <row r="86" spans="1:12" x14ac:dyDescent="0.25">
      <c r="B86" s="13"/>
      <c r="C86" s="13"/>
      <c r="D86" s="20"/>
      <c r="G86" s="13"/>
    </row>
    <row r="87" spans="1:12" x14ac:dyDescent="0.25">
      <c r="B87" s="13"/>
      <c r="C87" s="13"/>
      <c r="D87" s="20"/>
      <c r="G87" s="13"/>
    </row>
    <row r="88" spans="1:12" x14ac:dyDescent="0.25">
      <c r="B88" s="4"/>
      <c r="C88" s="4"/>
      <c r="D88" s="19"/>
      <c r="E88" s="6"/>
      <c r="F88" s="6"/>
      <c r="G88" s="4"/>
    </row>
    <row r="89" spans="1:12" x14ac:dyDescent="0.25">
      <c r="B89" s="4"/>
      <c r="C89" s="4"/>
      <c r="D89" s="19"/>
      <c r="E89" s="6"/>
      <c r="F89" s="6"/>
      <c r="G89" s="4"/>
    </row>
    <row r="90" spans="1:12" x14ac:dyDescent="0.25">
      <c r="B90" s="4"/>
      <c r="C90" s="4"/>
      <c r="D90" s="19"/>
      <c r="G90" s="4"/>
    </row>
    <row r="91" spans="1:12" x14ac:dyDescent="0.25">
      <c r="B91" s="4"/>
      <c r="C91" s="4"/>
      <c r="D91" s="19"/>
      <c r="G91" s="4"/>
    </row>
    <row r="92" spans="1:12" x14ac:dyDescent="0.25">
      <c r="B92" s="4"/>
      <c r="C92" s="4"/>
      <c r="D92" s="19"/>
      <c r="G92" s="4"/>
    </row>
    <row r="93" spans="1:12" x14ac:dyDescent="0.25">
      <c r="B93" s="4"/>
      <c r="C93" s="4"/>
      <c r="D93" s="19"/>
      <c r="G93" s="4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A21" sqref="A1:G21"/>
    </sheetView>
  </sheetViews>
  <sheetFormatPr baseColWidth="10" defaultRowHeight="15" x14ac:dyDescent="0.25"/>
  <cols>
    <col min="1" max="1" width="9.140625" style="2" bestFit="1" customWidth="1"/>
    <col min="2" max="2" width="20.7109375" style="2" bestFit="1" customWidth="1"/>
    <col min="3" max="3" width="16.5703125" style="2" customWidth="1"/>
    <col min="4" max="4" width="8.42578125" style="21" bestFit="1" customWidth="1"/>
    <col min="5" max="5" width="18.5703125" style="2" customWidth="1"/>
    <col min="6" max="6" width="15" style="2" bestFit="1" customWidth="1"/>
    <col min="7" max="7" width="8.42578125" style="2" bestFit="1" customWidth="1"/>
    <col min="8" max="8" width="11.42578125" style="2"/>
    <col min="9" max="9" width="11.42578125" style="12"/>
    <col min="10" max="16384" width="11.42578125" style="2"/>
  </cols>
  <sheetData>
    <row r="1" spans="1:12" x14ac:dyDescent="0.25">
      <c r="A1" s="1" t="s">
        <v>0</v>
      </c>
      <c r="B1" s="9" t="s">
        <v>85</v>
      </c>
      <c r="C1" s="9" t="s">
        <v>84</v>
      </c>
      <c r="D1" s="16"/>
      <c r="E1" s="9" t="s">
        <v>86</v>
      </c>
      <c r="F1" s="9" t="s">
        <v>87</v>
      </c>
      <c r="G1" s="9"/>
      <c r="I1" s="3" t="s">
        <v>81</v>
      </c>
    </row>
    <row r="2" spans="1:12" x14ac:dyDescent="0.25">
      <c r="A2" s="1" t="s">
        <v>59</v>
      </c>
      <c r="B2" s="10">
        <v>1137.6300000000001</v>
      </c>
      <c r="C2" s="10">
        <v>4251.3599999999997</v>
      </c>
      <c r="D2" s="17">
        <f t="shared" ref="D2:D6" si="0">+(C2/B2)-1</f>
        <v>2.7370322512591962</v>
      </c>
      <c r="E2" s="5">
        <v>4006.68</v>
      </c>
      <c r="F2" s="5">
        <v>13775.07</v>
      </c>
      <c r="G2" s="10">
        <f t="shared" ref="G2:G6" si="1">+(F2/E2)-1</f>
        <v>2.4380259965857021</v>
      </c>
      <c r="I2" s="5">
        <f t="shared" ref="I2:I6" si="2">+C2*4/12</f>
        <v>1417.12</v>
      </c>
      <c r="L2" s="2">
        <f t="shared" ref="L2:L6" si="3">F2/E2</f>
        <v>3.4380259965857021</v>
      </c>
    </row>
    <row r="3" spans="1:12" x14ac:dyDescent="0.25">
      <c r="A3" s="1" t="s">
        <v>60</v>
      </c>
      <c r="B3" s="10">
        <v>1137.6300000000001</v>
      </c>
      <c r="C3" s="10">
        <v>4251.3599999999997</v>
      </c>
      <c r="D3" s="17">
        <f t="shared" si="0"/>
        <v>2.7370322512591962</v>
      </c>
      <c r="E3" s="5">
        <v>4006.68</v>
      </c>
      <c r="F3" s="5">
        <v>13775.07</v>
      </c>
      <c r="G3" s="10">
        <f t="shared" si="1"/>
        <v>2.4380259965857021</v>
      </c>
      <c r="I3" s="5">
        <f t="shared" si="2"/>
        <v>1417.12</v>
      </c>
      <c r="L3" s="2">
        <f t="shared" si="3"/>
        <v>3.4380259965857021</v>
      </c>
    </row>
    <row r="4" spans="1:12" x14ac:dyDescent="0.25">
      <c r="A4" s="1" t="s">
        <v>31</v>
      </c>
      <c r="B4" s="10">
        <v>3852</v>
      </c>
      <c r="C4" s="10">
        <v>9277.99</v>
      </c>
      <c r="D4" s="17">
        <f t="shared" si="0"/>
        <v>1.408616303219107</v>
      </c>
      <c r="E4" s="5">
        <v>13507</v>
      </c>
      <c r="F4" s="5">
        <v>30333.38</v>
      </c>
      <c r="G4" s="10">
        <f t="shared" si="1"/>
        <v>1.2457525727400607</v>
      </c>
      <c r="I4" s="5">
        <f t="shared" si="2"/>
        <v>3092.6633333333334</v>
      </c>
      <c r="L4" s="2">
        <f t="shared" si="3"/>
        <v>2.2457525727400607</v>
      </c>
    </row>
    <row r="5" spans="1:12" x14ac:dyDescent="0.25">
      <c r="A5" s="1" t="s">
        <v>32</v>
      </c>
      <c r="B5" s="10">
        <v>397.97</v>
      </c>
      <c r="C5" s="10">
        <v>1361.11</v>
      </c>
      <c r="D5" s="17">
        <f t="shared" si="0"/>
        <v>2.4201321707666401</v>
      </c>
      <c r="E5" s="5">
        <v>1417.88</v>
      </c>
      <c r="F5" s="5">
        <v>4254.24</v>
      </c>
      <c r="G5" s="10">
        <f t="shared" si="1"/>
        <v>2.0004231669816908</v>
      </c>
      <c r="I5" s="5">
        <f t="shared" si="2"/>
        <v>453.70333333333332</v>
      </c>
      <c r="L5" s="2">
        <f t="shared" si="3"/>
        <v>3.0004231669816908</v>
      </c>
    </row>
    <row r="6" spans="1:12" x14ac:dyDescent="0.25">
      <c r="A6" s="1" t="s">
        <v>33</v>
      </c>
      <c r="B6" s="10">
        <v>397.97</v>
      </c>
      <c r="C6" s="10">
        <v>1361.11</v>
      </c>
      <c r="D6" s="17">
        <f t="shared" si="0"/>
        <v>2.4201321707666401</v>
      </c>
      <c r="E6" s="5">
        <v>1417.88</v>
      </c>
      <c r="F6" s="5">
        <v>4254.24</v>
      </c>
      <c r="G6" s="10">
        <f t="shared" si="1"/>
        <v>2.0004231669816908</v>
      </c>
      <c r="I6" s="5">
        <f t="shared" si="2"/>
        <v>453.70333333333332</v>
      </c>
      <c r="L6" s="2">
        <f t="shared" si="3"/>
        <v>3.0004231669816908</v>
      </c>
    </row>
    <row r="7" spans="1:12" s="34" customFormat="1" x14ac:dyDescent="0.25">
      <c r="A7" s="30" t="s">
        <v>35</v>
      </c>
      <c r="B7" s="31">
        <v>585.27</v>
      </c>
      <c r="C7" s="31">
        <v>3099.72</v>
      </c>
      <c r="D7" s="32">
        <f t="shared" ref="D7:D18" si="4">+(C7/B7)-1</f>
        <v>4.2962222563944845</v>
      </c>
      <c r="E7" s="33">
        <v>2073.41</v>
      </c>
      <c r="F7" s="33">
        <v>9981.43</v>
      </c>
      <c r="G7" s="31">
        <f t="shared" ref="G7:G18" si="5">+(F7/E7)-1</f>
        <v>3.8140165235047583</v>
      </c>
      <c r="I7" s="33">
        <f t="shared" ref="I7:I18" si="6">+C7*4/12</f>
        <v>1033.24</v>
      </c>
      <c r="L7" s="34">
        <f t="shared" ref="L7:L18" si="7">F7/E7</f>
        <v>4.8140165235047583</v>
      </c>
    </row>
    <row r="8" spans="1:12" x14ac:dyDescent="0.25">
      <c r="A8" s="1" t="s">
        <v>36</v>
      </c>
      <c r="B8" s="10">
        <v>775.16</v>
      </c>
      <c r="C8" s="10">
        <v>3099.72</v>
      </c>
      <c r="D8" s="17">
        <f t="shared" si="4"/>
        <v>2.9988131482532636</v>
      </c>
      <c r="E8" s="5">
        <v>2738.02</v>
      </c>
      <c r="F8" s="5">
        <v>9981.43</v>
      </c>
      <c r="G8" s="10">
        <f t="shared" si="5"/>
        <v>2.6454919978670719</v>
      </c>
      <c r="I8" s="5">
        <f t="shared" si="6"/>
        <v>1033.24</v>
      </c>
      <c r="L8" s="2">
        <f t="shared" si="7"/>
        <v>3.6454919978670719</v>
      </c>
    </row>
    <row r="9" spans="1:12" x14ac:dyDescent="0.25">
      <c r="A9" s="1" t="s">
        <v>37</v>
      </c>
      <c r="B9" s="10">
        <v>775.16</v>
      </c>
      <c r="C9" s="10">
        <v>3099.72</v>
      </c>
      <c r="D9" s="17">
        <f t="shared" si="4"/>
        <v>2.9988131482532636</v>
      </c>
      <c r="E9" s="5">
        <v>2738.02</v>
      </c>
      <c r="F9" s="5">
        <v>9981.43</v>
      </c>
      <c r="G9" s="10">
        <f t="shared" si="5"/>
        <v>2.6454919978670719</v>
      </c>
      <c r="I9" s="5">
        <f t="shared" si="6"/>
        <v>1033.24</v>
      </c>
      <c r="L9" s="2">
        <f t="shared" si="7"/>
        <v>3.6454919978670719</v>
      </c>
    </row>
    <row r="10" spans="1:12" s="34" customFormat="1" x14ac:dyDescent="0.25">
      <c r="A10" s="30" t="s">
        <v>39</v>
      </c>
      <c r="B10" s="31">
        <v>585.27</v>
      </c>
      <c r="C10" s="31">
        <v>3099.72</v>
      </c>
      <c r="D10" s="32">
        <f t="shared" si="4"/>
        <v>4.2962222563944845</v>
      </c>
      <c r="E10" s="33">
        <v>2073.41</v>
      </c>
      <c r="F10" s="33">
        <v>9981.43</v>
      </c>
      <c r="G10" s="31">
        <f t="shared" si="5"/>
        <v>3.8140165235047583</v>
      </c>
      <c r="I10" s="33">
        <f t="shared" si="6"/>
        <v>1033.24</v>
      </c>
      <c r="L10" s="34">
        <f t="shared" si="7"/>
        <v>4.8140165235047583</v>
      </c>
    </row>
    <row r="11" spans="1:12" x14ac:dyDescent="0.25">
      <c r="A11" s="1" t="s">
        <v>41</v>
      </c>
      <c r="B11" s="10">
        <v>4761.51</v>
      </c>
      <c r="C11" s="10">
        <v>11997.4</v>
      </c>
      <c r="D11" s="17">
        <f t="shared" si="4"/>
        <v>1.5196628800527563</v>
      </c>
      <c r="E11" s="5">
        <v>16690.240000000002</v>
      </c>
      <c r="F11" s="5">
        <v>39291.440000000002</v>
      </c>
      <c r="G11" s="10">
        <f t="shared" si="5"/>
        <v>1.3541566807906897</v>
      </c>
      <c r="I11" s="5">
        <f t="shared" si="6"/>
        <v>3999.1333333333332</v>
      </c>
      <c r="L11" s="2">
        <f t="shared" si="7"/>
        <v>2.3541566807906897</v>
      </c>
    </row>
    <row r="12" spans="1:12" x14ac:dyDescent="0.25">
      <c r="A12" s="1" t="s">
        <v>42</v>
      </c>
      <c r="B12" s="10">
        <v>1146.8800000000001</v>
      </c>
      <c r="C12" s="10">
        <v>5378.17</v>
      </c>
      <c r="D12" s="17">
        <f t="shared" si="4"/>
        <v>3.68939208984375</v>
      </c>
      <c r="E12" s="5">
        <v>4039.08</v>
      </c>
      <c r="F12" s="5">
        <v>17486.91</v>
      </c>
      <c r="G12" s="10">
        <f t="shared" si="5"/>
        <v>3.3294289788763782</v>
      </c>
      <c r="I12" s="5">
        <f t="shared" si="6"/>
        <v>1792.7233333333334</v>
      </c>
      <c r="L12" s="2">
        <f t="shared" si="7"/>
        <v>4.3294289788763782</v>
      </c>
    </row>
    <row r="13" spans="1:12" x14ac:dyDescent="0.25">
      <c r="A13" s="1" t="s">
        <v>43</v>
      </c>
      <c r="B13" s="10">
        <v>1146.8800000000001</v>
      </c>
      <c r="C13" s="10">
        <v>5378.17</v>
      </c>
      <c r="D13" s="17">
        <f t="shared" si="4"/>
        <v>3.68939208984375</v>
      </c>
      <c r="E13" s="5">
        <v>4039.08</v>
      </c>
      <c r="F13" s="5">
        <v>17486.91</v>
      </c>
      <c r="G13" s="10">
        <f t="shared" si="5"/>
        <v>3.3294289788763782</v>
      </c>
      <c r="I13" s="5">
        <f t="shared" si="6"/>
        <v>1792.7233333333334</v>
      </c>
      <c r="L13" s="2">
        <f t="shared" si="7"/>
        <v>4.3294289788763782</v>
      </c>
    </row>
    <row r="14" spans="1:12" s="34" customFormat="1" x14ac:dyDescent="0.25">
      <c r="A14" s="30" t="s">
        <v>45</v>
      </c>
      <c r="B14" s="31">
        <v>1146.8800000000001</v>
      </c>
      <c r="C14" s="31">
        <v>5378.17</v>
      </c>
      <c r="D14" s="32">
        <f t="shared" si="4"/>
        <v>3.68939208984375</v>
      </c>
      <c r="E14" s="33">
        <v>4039.08</v>
      </c>
      <c r="F14" s="33">
        <v>17486.91</v>
      </c>
      <c r="G14" s="31">
        <f t="shared" si="5"/>
        <v>3.3294289788763782</v>
      </c>
      <c r="I14" s="33">
        <f t="shared" si="6"/>
        <v>1792.7233333333334</v>
      </c>
      <c r="L14" s="34">
        <f t="shared" si="7"/>
        <v>4.3294289788763782</v>
      </c>
    </row>
    <row r="15" spans="1:12" x14ac:dyDescent="0.25">
      <c r="A15" s="1" t="s">
        <v>46</v>
      </c>
      <c r="B15" s="10">
        <v>1005</v>
      </c>
      <c r="C15" s="10">
        <v>3766.81</v>
      </c>
      <c r="D15" s="17">
        <f t="shared" si="4"/>
        <v>2.7480696517412935</v>
      </c>
      <c r="E15" s="5">
        <v>3542.49</v>
      </c>
      <c r="F15" s="5">
        <v>12178.91</v>
      </c>
      <c r="G15" s="10">
        <f t="shared" si="5"/>
        <v>2.437951836137858</v>
      </c>
      <c r="I15" s="5">
        <f t="shared" si="6"/>
        <v>1255.6033333333332</v>
      </c>
      <c r="L15" s="2">
        <f t="shared" si="7"/>
        <v>3.437951836137858</v>
      </c>
    </row>
    <row r="16" spans="1:12" x14ac:dyDescent="0.25">
      <c r="A16" s="1" t="s">
        <v>47</v>
      </c>
      <c r="B16" s="10">
        <v>1146.8800000000001</v>
      </c>
      <c r="C16" s="10">
        <v>5378.17</v>
      </c>
      <c r="D16" s="17">
        <f t="shared" si="4"/>
        <v>3.68939208984375</v>
      </c>
      <c r="E16" s="5">
        <v>4039.08</v>
      </c>
      <c r="F16" s="5">
        <v>17486.91</v>
      </c>
      <c r="G16" s="10">
        <f t="shared" si="5"/>
        <v>3.3294289788763782</v>
      </c>
      <c r="I16" s="5">
        <f t="shared" si="6"/>
        <v>1792.7233333333334</v>
      </c>
      <c r="L16" s="2">
        <f t="shared" si="7"/>
        <v>4.3294289788763782</v>
      </c>
    </row>
    <row r="17" spans="1:12" x14ac:dyDescent="0.25">
      <c r="A17" s="1" t="s">
        <v>48</v>
      </c>
      <c r="B17" s="10">
        <v>1146.8800000000001</v>
      </c>
      <c r="C17" s="10">
        <v>5378.17</v>
      </c>
      <c r="D17" s="17">
        <f t="shared" si="4"/>
        <v>3.68939208984375</v>
      </c>
      <c r="E17" s="5">
        <v>4039.08</v>
      </c>
      <c r="F17" s="5">
        <v>17486.91</v>
      </c>
      <c r="G17" s="10">
        <f t="shared" si="5"/>
        <v>3.3294289788763782</v>
      </c>
      <c r="I17" s="5">
        <f t="shared" si="6"/>
        <v>1792.7233333333334</v>
      </c>
      <c r="L17" s="2">
        <f t="shared" si="7"/>
        <v>4.3294289788763782</v>
      </c>
    </row>
    <row r="18" spans="1:12" s="34" customFormat="1" x14ac:dyDescent="0.25">
      <c r="A18" s="30" t="s">
        <v>49</v>
      </c>
      <c r="B18" s="31">
        <v>1158.71</v>
      </c>
      <c r="C18" s="31">
        <v>7237.48</v>
      </c>
      <c r="D18" s="32">
        <f t="shared" si="4"/>
        <v>5.2461530495119568</v>
      </c>
      <c r="E18" s="33">
        <v>4080.46</v>
      </c>
      <c r="F18" s="33">
        <v>23611.7</v>
      </c>
      <c r="G18" s="31">
        <f t="shared" si="5"/>
        <v>4.7865289697730162</v>
      </c>
      <c r="I18" s="33">
        <f t="shared" si="6"/>
        <v>2412.4933333333333</v>
      </c>
      <c r="L18" s="34">
        <f t="shared" si="7"/>
        <v>5.7865289697730162</v>
      </c>
    </row>
    <row r="19" spans="1:12" x14ac:dyDescent="0.25">
      <c r="A19" s="1" t="s">
        <v>50</v>
      </c>
      <c r="B19" s="3">
        <f>SUM(B2:B18)</f>
        <v>22303.680000000004</v>
      </c>
      <c r="C19" s="3"/>
      <c r="D19" s="18"/>
      <c r="E19" s="3">
        <f>SUM(E2:E18)</f>
        <v>78487.570000000022</v>
      </c>
      <c r="F19" s="3">
        <f>SUM(F2:F18)</f>
        <v>268834.32</v>
      </c>
      <c r="G19" s="3"/>
      <c r="I19" s="5"/>
    </row>
    <row r="20" spans="1:12" x14ac:dyDescent="0.25">
      <c r="B20" s="4"/>
      <c r="C20" s="4"/>
      <c r="D20" s="19"/>
      <c r="G20" s="4"/>
    </row>
    <row r="21" spans="1:12" x14ac:dyDescent="0.25">
      <c r="B21" s="4"/>
      <c r="C21" s="4"/>
      <c r="D21" s="19"/>
      <c r="F21" s="2">
        <f>F19/E19</f>
        <v>3.4251833761702639</v>
      </c>
      <c r="G21" s="4"/>
    </row>
    <row r="22" spans="1:12" x14ac:dyDescent="0.25">
      <c r="B22" s="13"/>
      <c r="C22" s="13"/>
      <c r="D22" s="20"/>
      <c r="G22" s="13"/>
    </row>
    <row r="23" spans="1:12" x14ac:dyDescent="0.25">
      <c r="B23" s="13"/>
      <c r="C23" s="13"/>
      <c r="D23" s="20"/>
      <c r="G23" s="13"/>
    </row>
    <row r="24" spans="1:12" x14ac:dyDescent="0.25">
      <c r="B24" s="4"/>
      <c r="C24" s="4"/>
      <c r="D24" s="19"/>
      <c r="E24" s="6"/>
      <c r="F24" s="6"/>
      <c r="G24" s="4"/>
    </row>
    <row r="25" spans="1:12" x14ac:dyDescent="0.25">
      <c r="B25" s="4"/>
      <c r="C25" s="4"/>
      <c r="D25" s="19"/>
      <c r="E25" s="6"/>
      <c r="F25" s="6"/>
      <c r="G25" s="4"/>
    </row>
    <row r="26" spans="1:12" x14ac:dyDescent="0.25">
      <c r="B26" s="4"/>
      <c r="C26" s="4"/>
      <c r="D26" s="19"/>
      <c r="G26" s="4"/>
    </row>
    <row r="27" spans="1:12" x14ac:dyDescent="0.25">
      <c r="B27" s="4"/>
      <c r="C27" s="4"/>
      <c r="D27" s="19"/>
      <c r="G27" s="4"/>
    </row>
    <row r="28" spans="1:12" x14ac:dyDescent="0.25">
      <c r="B28" s="4"/>
      <c r="C28" s="4"/>
      <c r="D28" s="19"/>
      <c r="G28" s="4"/>
    </row>
    <row r="29" spans="1:12" x14ac:dyDescent="0.25">
      <c r="B29" s="4"/>
      <c r="C29" s="4"/>
      <c r="D29" s="19"/>
      <c r="G29" s="4"/>
    </row>
  </sheetData>
  <pageMargins left="0.70866141732283472" right="0.70866141732283472" top="0.74803149606299213" bottom="0.74803149606299213" header="0.31496062992125984" footer="0.31496062992125984"/>
  <pageSetup paperSize="9" scale="12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Pago</vt:lpstr>
      <vt:lpstr>Hoja4</vt:lpstr>
      <vt:lpstr>Hoja2</vt:lpstr>
      <vt:lpstr>Hoja3</vt:lpstr>
    </vt:vector>
  </TitlesOfParts>
  <Company>Asociacion La Nacional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Nestor Listello</cp:lastModifiedBy>
  <cp:lastPrinted>2021-03-31T13:15:47Z</cp:lastPrinted>
  <dcterms:created xsi:type="dcterms:W3CDTF">2016-09-29T11:46:13Z</dcterms:created>
  <dcterms:modified xsi:type="dcterms:W3CDTF">2021-09-30T16:14:52Z</dcterms:modified>
</cp:coreProperties>
</file>