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815" windowHeight="7620"/>
  </bookViews>
  <sheets>
    <sheet name="Métricas" sheetId="2" r:id="rId1"/>
  </sheets>
  <calcPr calcId="124519"/>
</workbook>
</file>

<file path=xl/calcChain.xml><?xml version="1.0" encoding="utf-8"?>
<calcChain xmlns="http://schemas.openxmlformats.org/spreadsheetml/2006/main">
  <c r="B24" i="2"/>
  <c r="L26"/>
  <c r="E41" s="1"/>
  <c r="K26"/>
  <c r="M26"/>
  <c r="G26"/>
  <c r="F26"/>
  <c r="E5"/>
  <c r="E37" s="1"/>
  <c r="E9"/>
  <c r="E38" s="1"/>
  <c r="E13"/>
  <c r="E39" s="1"/>
  <c r="E30"/>
  <c r="E40" s="1"/>
  <c r="J22"/>
  <c r="N22"/>
  <c r="N23"/>
  <c r="N25"/>
  <c r="J25"/>
  <c r="J19"/>
  <c r="N19" s="1"/>
  <c r="J20"/>
  <c r="N20" s="1"/>
  <c r="J21"/>
  <c r="N21" s="1"/>
  <c r="J23"/>
  <c r="J18"/>
  <c r="N18" s="1"/>
  <c r="B19"/>
  <c r="B20"/>
  <c r="B21"/>
  <c r="B22"/>
  <c r="B23"/>
  <c r="B25"/>
  <c r="B18"/>
  <c r="E33" l="1"/>
  <c r="J26"/>
  <c r="E42" s="1"/>
  <c r="N26"/>
  <c r="E34" s="1"/>
  <c r="E35"/>
  <c r="E36"/>
  <c r="E43" l="1"/>
  <c r="F41" s="1"/>
  <c r="F42" l="1"/>
  <c r="F39"/>
  <c r="F37"/>
  <c r="F38"/>
  <c r="F40"/>
</calcChain>
</file>

<file path=xl/sharedStrings.xml><?xml version="1.0" encoding="utf-8"?>
<sst xmlns="http://schemas.openxmlformats.org/spreadsheetml/2006/main" count="55" uniqueCount="38">
  <si>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</si>
  <si>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</si>
  <si>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</si>
  <si>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</si>
  <si>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</si>
  <si>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</si>
  <si>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</si>
  <si>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</si>
  <si>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</si>
  <si>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</si>
  <si>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</si>
  <si>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</si>
  <si>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</si>
  <si>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</si>
  <si>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</si>
  <si>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</si>
  <si>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</si>
  <si>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</si>
  <si>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</si>
  <si>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</si>
  <si>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</si>
  <si>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</si>
  <si>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</si>
  <si>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</si>
  <si>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</si>
  <si>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</si>
  <si>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</si>
  <si>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</si>
  <si>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</si>
  <si>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</si>
  <si>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</si>
  <si>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</si>
  <si>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</si>
  <si>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</si>
  <si>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EjercicioOIA</t>
  </si>
  <si>
    <t>main</t>
  </si>
  <si>
    <t>resolver - Scan</t>
  </si>
  <si>
    <t>resolver - PrintWriter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</si>
</sst>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0" fontId="2" fillId="7" borderId="1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ual" xfId="1" builtinId="5"/>
  </cellStyles>
  <dxfs count="10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05"/>
          <c:h val="0.85185169474450029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8D8B-4AC7-BFBD-02EC66822889}"/>
              </c:ext>
            </c:extLst>
          </c:dPt>
          <c:dPt>
            <c:idx val="1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D8B-4AC7-BFBD-02EC66822889}"/>
              </c:ext>
            </c:extLst>
          </c:dPt>
          <c:dPt>
            <c:idx val="2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D8B-4AC7-BFBD-02EC66822889}"/>
              </c:ext>
            </c:extLst>
          </c:dPt>
          <c:dPt>
            <c:idx val="3"/>
            <c:spPr>
              <a:solidFill>
                <a:srgbClr val="00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D8B-4AC7-BFBD-02EC66822889}"/>
              </c:ext>
            </c:extLst>
          </c:dPt>
          <c:dPt>
            <c:idx val="4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D8B-4AC7-BFBD-02EC66822889}"/>
              </c:ext>
            </c:extLst>
          </c:dPt>
          <c:dPt>
            <c:idx val="5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D8B-4AC7-BFBD-02EC66822889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2.7777777777777679E-3</c:v>
                </c:pt>
                <c:pt idx="1">
                  <c:v>2.6388888888888906E-2</c:v>
                </c:pt>
                <c:pt idx="2">
                  <c:v>2.0833333333332149E-3</c:v>
                </c:pt>
                <c:pt idx="3">
                  <c:v>0</c:v>
                </c:pt>
                <c:pt idx="4">
                  <c:v>1.0416666666666668E-2</c:v>
                </c:pt>
                <c:pt idx="5">
                  <c:v>3.9583333333333193E-2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D8B-4AC7-BFBD-02EC66822889}"/>
            </c:ext>
          </c:extLst>
        </c:ser>
        <c:dLbls/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94"/>
          <c:h val="0.52354412740966338"/>
        </c:manualLayout>
      </c:layout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zero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workbookViewId="0">
      <selection activeCell="E30" sqref="E30"/>
    </sheetView>
  </sheetViews>
  <sheetFormatPr baseColWidth="10" defaultColWidth="0" defaultRowHeight="15" zeroHeight="1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>
      <c r="A5" s="19"/>
      <c r="B5" s="1">
        <v>3.472222222222222E-3</v>
      </c>
      <c r="C5" s="2">
        <v>0.79513888888888884</v>
      </c>
      <c r="D5" s="2">
        <v>0.79791666666666661</v>
      </c>
      <c r="E5" s="52">
        <f>IFERROR(IF(OR(ISBLANK(C5),ISBLANK(D5)),"Completar",IF(D5&gt;=C5,D5-C5,"Error")),"Error")</f>
        <v>2.7777777777777679E-3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>
      <c r="A9" s="19"/>
      <c r="B9" s="1">
        <v>2.0833333333333332E-2</v>
      </c>
      <c r="C9" s="2">
        <v>0.79861111111111116</v>
      </c>
      <c r="D9" s="2">
        <v>0.82500000000000007</v>
      </c>
      <c r="E9" s="52">
        <f>IFERROR(IF(OR(ISBLANK(C9),ISBLANK(D9)),"Completar",IF(D9&gt;=C9,D9-C9,"Error")),"Error")</f>
        <v>2.6388888888888906E-2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>
      <c r="A13" s="19"/>
      <c r="B13" s="1">
        <v>3.472222222222222E-3</v>
      </c>
      <c r="C13" s="2">
        <v>0.82708333333333339</v>
      </c>
      <c r="D13" s="2">
        <v>0.82916666666666661</v>
      </c>
      <c r="E13" s="52">
        <f>IFERROR(IF(OR(ISBLANK(C13),ISBLANK(D13)),"Completar",IF(D13&gt;=C13,D13-C13,"Error")),"Error")</f>
        <v>2.0833333333332149E-3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3" t="s">
        <v>2</v>
      </c>
      <c r="O16" s="14"/>
      <c r="P16" s="18"/>
    </row>
    <row r="17" spans="1:16" s="15" customFormat="1" ht="30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3"/>
      <c r="O17" s="14"/>
      <c r="P17" s="18"/>
    </row>
    <row r="18" spans="1:16" s="23" customFormat="1">
      <c r="A18" s="19"/>
      <c r="B18" s="44">
        <f>ROW($B18)-16</f>
        <v>2</v>
      </c>
      <c r="C18" s="79" t="s">
        <v>34</v>
      </c>
      <c r="D18" s="79"/>
      <c r="E18" s="80"/>
      <c r="F18" s="3">
        <v>10</v>
      </c>
      <c r="G18" s="4">
        <v>3.472222222222222E-3</v>
      </c>
      <c r="H18" s="5">
        <v>0.8340277777777777</v>
      </c>
      <c r="I18" s="6">
        <v>0.83680555555555547</v>
      </c>
      <c r="J18" s="53">
        <f>IFERROR(IF(OR(ISBLANK(H18),ISBLANK(I18)),"",IF(I18&gt;=H18,I18-H18,"Error")),"Error")</f>
        <v>2.7777777777777679E-3</v>
      </c>
      <c r="K18" s="7">
        <v>0</v>
      </c>
      <c r="L18" s="8">
        <v>0</v>
      </c>
      <c r="M18" s="9">
        <v>11</v>
      </c>
      <c r="N18" s="54">
        <f>IFERROR(IF(OR(J18="",ISBLANK(L18)),"",J18+L18),"Error")</f>
        <v>2.7777777777777679E-3</v>
      </c>
      <c r="O18" s="19"/>
      <c r="P18" s="22"/>
    </row>
    <row r="19" spans="1:16" s="23" customFormat="1">
      <c r="A19" s="19"/>
      <c r="B19" s="44">
        <f t="shared" ref="B19:B25" si="0">ROW($B19)-16</f>
        <v>3</v>
      </c>
      <c r="C19" s="79" t="s">
        <v>35</v>
      </c>
      <c r="D19" s="79"/>
      <c r="E19" s="80"/>
      <c r="F19" s="3">
        <v>10</v>
      </c>
      <c r="G19" s="4">
        <v>3.472222222222222E-3</v>
      </c>
      <c r="H19" s="5">
        <v>0.83819444444444446</v>
      </c>
      <c r="I19" s="6">
        <v>0.84236111111111101</v>
      </c>
      <c r="J19" s="53">
        <f t="shared" ref="J19:J23" si="1">IFERROR(IF(OR(ISBLANK(H19),ISBLANK(I19)),"",IF(I19&gt;=H19,I19-H19,"Error")),"Error")</f>
        <v>4.1666666666665408E-3</v>
      </c>
      <c r="K19" s="7">
        <v>1</v>
      </c>
      <c r="L19" s="8">
        <v>6.9444444444444447E-4</v>
      </c>
      <c r="M19" s="9">
        <v>16</v>
      </c>
      <c r="N19" s="54">
        <f t="shared" ref="N19:N25" si="2">IFERROR(IF(OR(J19="",ISBLANK(L19)),"",J19+L19),"Error")</f>
        <v>4.8611111111109854E-3</v>
      </c>
      <c r="O19" s="19"/>
      <c r="P19" s="22"/>
    </row>
    <row r="20" spans="1:16" s="23" customFormat="1">
      <c r="A20" s="19"/>
      <c r="B20" s="44">
        <f t="shared" si="0"/>
        <v>4</v>
      </c>
      <c r="C20" s="79" t="s">
        <v>36</v>
      </c>
      <c r="D20" s="79"/>
      <c r="E20" s="80"/>
      <c r="F20" s="3">
        <v>20</v>
      </c>
      <c r="G20" s="4">
        <v>1.0416666666666666E-2</v>
      </c>
      <c r="H20" s="5">
        <v>0.84444444444444444</v>
      </c>
      <c r="I20" s="6">
        <v>0.85555555555555562</v>
      </c>
      <c r="J20" s="53">
        <f t="shared" si="1"/>
        <v>1.1111111111111183E-2</v>
      </c>
      <c r="K20" s="7">
        <v>3</v>
      </c>
      <c r="L20" s="8">
        <v>5.5555555555555558E-3</v>
      </c>
      <c r="M20" s="9">
        <v>32</v>
      </c>
      <c r="N20" s="54">
        <f t="shared" si="2"/>
        <v>1.6666666666666739E-2</v>
      </c>
      <c r="O20" s="19"/>
      <c r="P20" s="22"/>
    </row>
    <row r="21" spans="1:16" s="23" customFormat="1">
      <c r="A21" s="19"/>
      <c r="B21" s="44">
        <f t="shared" si="0"/>
        <v>5</v>
      </c>
      <c r="C21" s="79" t="s">
        <v>37</v>
      </c>
      <c r="D21" s="79"/>
      <c r="E21" s="80"/>
      <c r="F21" s="3">
        <v>20</v>
      </c>
      <c r="G21" s="4">
        <v>1.7361111111111112E-2</v>
      </c>
      <c r="H21" s="6">
        <v>0.86458333333333337</v>
      </c>
      <c r="I21" s="6">
        <v>0.88611111111111107</v>
      </c>
      <c r="J21" s="53">
        <f t="shared" si="1"/>
        <v>2.1527777777777701E-2</v>
      </c>
      <c r="K21" s="7">
        <v>2</v>
      </c>
      <c r="L21" s="8">
        <v>4.1666666666666666E-3</v>
      </c>
      <c r="M21" s="9">
        <v>18</v>
      </c>
      <c r="N21" s="54">
        <f t="shared" si="2"/>
        <v>2.5694444444444367E-2</v>
      </c>
      <c r="O21" s="19"/>
      <c r="P21" s="22"/>
    </row>
    <row r="22" spans="1:16" s="23" customFormat="1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>
      <c r="A26" s="14"/>
      <c r="B26" s="90" t="s">
        <v>33</v>
      </c>
      <c r="C26" s="91"/>
      <c r="D26" s="91"/>
      <c r="E26" s="92"/>
      <c r="F26" s="45">
        <f>IF(SUM(F18:F25)=0,"Completar",SUM(F18:F25))</f>
        <v>60</v>
      </c>
      <c r="G26" s="46">
        <f>IF(SUM(G18:G25)=0,"Completar",SUM(G18:G25))</f>
        <v>3.4722222222222224E-2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3.9583333333333193E-2</v>
      </c>
      <c r="K26" s="50">
        <f>SUM(K18:K25)</f>
        <v>6</v>
      </c>
      <c r="L26" s="46">
        <f>SUM(L18:L25)</f>
        <v>1.0416666666666668E-2</v>
      </c>
      <c r="M26" s="51">
        <f>IF(SUM(M18:M25)=0,"Completar",SUM(M18:M25))</f>
        <v>77</v>
      </c>
      <c r="N26" s="52">
        <f>IF(OR(COUNTIF(N18:N25,"Error")&gt;0,COUNTIF(N18:N25,"Completar")&gt;0),"Error",IF(SUM(N18:N25)=0,"Completar",SUM(N18:N25)))</f>
        <v>4.9999999999999864E-2</v>
      </c>
      <c r="O26" s="14"/>
      <c r="P26" s="26"/>
    </row>
    <row r="27" spans="1:16" s="24" customFormat="1" ht="6" customHeight="1" thickBot="1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>
      <c r="A30" s="19"/>
      <c r="B30" s="1">
        <v>6.9444444444444447E-4</v>
      </c>
      <c r="C30" s="2">
        <v>0.89583333333333337</v>
      </c>
      <c r="D30" s="2">
        <v>0.89583333333333337</v>
      </c>
      <c r="E30" s="52">
        <f>IFERROR(IF(OR(ISBLANK(C30),ISBLANK(D30)),"Completar",IF(D30&gt;=C30,D30-C30,"Error")),"Error")</f>
        <v>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>
      <c r="B33" s="70" t="s">
        <v>22</v>
      </c>
      <c r="C33" s="71"/>
      <c r="D33" s="72"/>
      <c r="E33" s="81">
        <f>M26</f>
        <v>77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>
      <c r="B34" s="70" t="s">
        <v>23</v>
      </c>
      <c r="C34" s="71"/>
      <c r="D34" s="72"/>
      <c r="E34" s="83">
        <f>IF(M26="Completar","Completar",IFERROR(M26/(N26*24),"Error"))</f>
        <v>64.166666666666842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>
      <c r="B35" s="70" t="s">
        <v>21</v>
      </c>
      <c r="C35" s="71"/>
      <c r="D35" s="72"/>
      <c r="E35" s="81">
        <f>IF(K26=0,0,IFERROR(ROUNDUP(K26/(M26/100),0),"Error"))</f>
        <v>8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>
      <c r="B36" s="70" t="s">
        <v>24</v>
      </c>
      <c r="C36" s="71"/>
      <c r="D36" s="72"/>
      <c r="E36" s="68">
        <f>IF(K26=0,0,IFERROR(K26/M26,"Error"))</f>
        <v>7.792207792207792E-2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>
      <c r="B37" s="70" t="s">
        <v>27</v>
      </c>
      <c r="C37" s="71"/>
      <c r="D37" s="72"/>
      <c r="E37" s="57">
        <f>E5</f>
        <v>2.7777777777777679E-3</v>
      </c>
      <c r="F37" s="58">
        <f>IF(E37="Completar",E37,IFERROR(E37/$E$43,"Error"))</f>
        <v>3.4188034188034171E-2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>
      <c r="B38" s="70" t="s">
        <v>28</v>
      </c>
      <c r="C38" s="71"/>
      <c r="D38" s="72"/>
      <c r="E38" s="57">
        <f>E9</f>
        <v>2.6388888888888906E-2</v>
      </c>
      <c r="F38" s="58">
        <f>IF(E38="Completar",E38,IFERROR(E38/$E$43,"Error"))</f>
        <v>0.32478632478632596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>
      <c r="B39" s="70" t="s">
        <v>31</v>
      </c>
      <c r="C39" s="71"/>
      <c r="D39" s="72"/>
      <c r="E39" s="57">
        <f>E13</f>
        <v>2.0833333333332149E-3</v>
      </c>
      <c r="F39" s="58">
        <f t="shared" ref="F39" si="3">IF(E39="Completar",E39,IFERROR(E39/$E$43,"Error"))</f>
        <v>2.5641025641024263E-2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>
      <c r="B40" s="70" t="s">
        <v>29</v>
      </c>
      <c r="C40" s="71"/>
      <c r="D40" s="72"/>
      <c r="E40" s="57">
        <f>E30</f>
        <v>0</v>
      </c>
      <c r="F40" s="58">
        <f>IF(E40="Completar",E40,IFERROR(E40/$E$43,"Error"))</f>
        <v>0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>
      <c r="B41" s="70" t="s">
        <v>25</v>
      </c>
      <c r="C41" s="71"/>
      <c r="D41" s="72"/>
      <c r="E41" s="57">
        <f>L26</f>
        <v>1.0416666666666668E-2</v>
      </c>
      <c r="F41" s="58">
        <f>IF(E41="Completar",E41,IFERROR(E41/$E$43,"Completar"))</f>
        <v>0.12820512820512861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>
      <c r="B42" s="70" t="s">
        <v>26</v>
      </c>
      <c r="C42" s="71"/>
      <c r="D42" s="72"/>
      <c r="E42" s="57">
        <f>J26</f>
        <v>3.9583333333333193E-2</v>
      </c>
      <c r="F42" s="58">
        <f>IF(E42="Completar",E42,IFERROR(E42/$E$43,"Completar"))</f>
        <v>0.48717948717948695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>
      <c r="B43" s="76" t="s">
        <v>6</v>
      </c>
      <c r="C43" s="77"/>
      <c r="D43" s="78"/>
      <c r="E43" s="73">
        <f>IF(COUNTIF(E37:E42,"Error")&gt;0,"Error",IF(SUM(E37:E42)=0,"Completar",SUM(E37:E42)))</f>
        <v>8.1249999999999753E-2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>
      <c r="A44" s="21"/>
      <c r="O44" s="21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C3:C1048576 D1:XFD1048576 C21:H21">
    <cfRule type="cellIs" dxfId="9" priority="1" operator="equal">
      <formula>"Completar"</formula>
    </cfRule>
    <cfRule type="cellIs" dxfId="8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Nicolas del Rio</cp:lastModifiedBy>
  <dcterms:created xsi:type="dcterms:W3CDTF">2014-04-14T14:00:11Z</dcterms:created>
  <dcterms:modified xsi:type="dcterms:W3CDTF">2018-08-09T15:03:06Z</dcterms:modified>
</cp:coreProperties>
</file>