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\OneDrive\Escritorio\UAI\Adminsitracion de proyectos\"/>
    </mc:Choice>
  </mc:AlternateContent>
  <bookViews>
    <workbookView xWindow="0" yWindow="0" windowWidth="16170" windowHeight="7965" firstSheet="1" activeTab="1"/>
  </bookViews>
  <sheets>
    <sheet name="Actividades" sheetId="1" r:id="rId1"/>
    <sheet name="Lista de actividades" sheetId="2" r:id="rId2"/>
    <sheet name="Indicadores" sheetId="4" r:id="rId3"/>
    <sheet name="Hoja1" sheetId="5" r:id="rId4"/>
    <sheet name="Matriz RACI" sheetId="6" r:id="rId5"/>
    <sheet name="CPM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4" l="1"/>
  <c r="Z17" i="2" l="1"/>
  <c r="C26" i="4" l="1"/>
  <c r="D13" i="4"/>
  <c r="D14" i="4"/>
  <c r="D6" i="4"/>
  <c r="D15" i="4" l="1"/>
  <c r="D7" i="4"/>
  <c r="C7" i="4" l="1"/>
  <c r="U12" i="2"/>
  <c r="U15" i="2" s="1"/>
  <c r="Q5" i="2"/>
  <c r="Q6" i="2"/>
  <c r="Q7" i="2"/>
  <c r="Q8" i="2"/>
  <c r="Q9" i="2"/>
  <c r="Q10" i="2"/>
  <c r="Q11" i="2"/>
  <c r="Q12" i="2"/>
  <c r="Q13" i="2"/>
  <c r="Q14" i="2"/>
  <c r="Q15" i="2"/>
  <c r="Q16" i="2"/>
  <c r="Q4" i="2"/>
  <c r="M4" i="2"/>
  <c r="Q17" i="2" l="1"/>
  <c r="M5" i="2"/>
  <c r="M6" i="2"/>
  <c r="M7" i="2"/>
  <c r="M8" i="2"/>
  <c r="M9" i="2"/>
  <c r="M10" i="2"/>
  <c r="M11" i="2"/>
  <c r="M12" i="2"/>
  <c r="M13" i="2"/>
  <c r="M14" i="2"/>
  <c r="M15" i="2"/>
  <c r="M16" i="2"/>
</calcChain>
</file>

<file path=xl/sharedStrings.xml><?xml version="1.0" encoding="utf-8"?>
<sst xmlns="http://schemas.openxmlformats.org/spreadsheetml/2006/main" count="305" uniqueCount="108">
  <si>
    <t>Actividades</t>
  </si>
  <si>
    <t>Investigación del mercado</t>
  </si>
  <si>
    <t>Diseño UX/UI</t>
  </si>
  <si>
    <t>Especificación técnica</t>
  </si>
  <si>
    <t>ID</t>
  </si>
  <si>
    <t>Dependencia</t>
  </si>
  <si>
    <t>Configuración del servidor y base de datos</t>
  </si>
  <si>
    <t>Desarrollo de funcionalidades de administración</t>
  </si>
  <si>
    <t>Integración con frontend</t>
  </si>
  <si>
    <t>Desarrollo de vistas principales</t>
  </si>
  <si>
    <t>Integración con backend</t>
  </si>
  <si>
    <t>Pruebas en diferentes navegadores/dispositivos</t>
  </si>
  <si>
    <t>Pruebas de funcionalidad</t>
  </si>
  <si>
    <t>Corrección de errores</t>
  </si>
  <si>
    <t>Preparación para el lanzamiento</t>
  </si>
  <si>
    <t>Monitoreo post-lanzamiento</t>
  </si>
  <si>
    <t>ID de Actividad</t>
  </si>
  <si>
    <t>Nombre Actividad</t>
  </si>
  <si>
    <t>Precedencia</t>
  </si>
  <si>
    <t>Fecha inicio</t>
  </si>
  <si>
    <t>Fecha fin</t>
  </si>
  <si>
    <t>O</t>
  </si>
  <si>
    <t>MP</t>
  </si>
  <si>
    <t>P</t>
  </si>
  <si>
    <t>Descripcion</t>
  </si>
  <si>
    <t>Perfil</t>
  </si>
  <si>
    <t>Product Manager/Analista de mercado</t>
  </si>
  <si>
    <t>Diseñador UX/UI</t>
  </si>
  <si>
    <t>Product Manager/Arquitecto de software</t>
  </si>
  <si>
    <t>DevOps/DBA</t>
  </si>
  <si>
    <t>Dev Backend</t>
  </si>
  <si>
    <t>Dev Frontend</t>
  </si>
  <si>
    <t>Dev Frontend/Dev Backend</t>
  </si>
  <si>
    <t xml:space="preserve">QA </t>
  </si>
  <si>
    <t>Product Manager/DevOps</t>
  </si>
  <si>
    <t>DevOps</t>
  </si>
  <si>
    <t>Cantidad</t>
  </si>
  <si>
    <t>1/1</t>
  </si>
  <si>
    <t>1</t>
  </si>
  <si>
    <t>1 Junior/1 Senior</t>
  </si>
  <si>
    <t>1 Junior /1  Senior</t>
  </si>
  <si>
    <t>40/30</t>
  </si>
  <si>
    <t>60/45</t>
  </si>
  <si>
    <t>80/60</t>
  </si>
  <si>
    <t>Pefil</t>
  </si>
  <si>
    <t>Tarifa</t>
  </si>
  <si>
    <t>40/50</t>
  </si>
  <si>
    <t>60/70</t>
  </si>
  <si>
    <t>80/90</t>
  </si>
  <si>
    <t>40/35</t>
  </si>
  <si>
    <t>60/50</t>
  </si>
  <si>
    <t>80/65</t>
  </si>
  <si>
    <t>30/50</t>
  </si>
  <si>
    <t>45/70</t>
  </si>
  <si>
    <t>60/90</t>
  </si>
  <si>
    <t>40/40</t>
  </si>
  <si>
    <t>60/60</t>
  </si>
  <si>
    <t>80/80</t>
  </si>
  <si>
    <t>Total</t>
  </si>
  <si>
    <t>Computadora</t>
  </si>
  <si>
    <t>Costos indirectos (unidad de medida: usd)</t>
  </si>
  <si>
    <t>Internet</t>
  </si>
  <si>
    <t>Cantidad de personas</t>
  </si>
  <si>
    <t>Payback</t>
  </si>
  <si>
    <t>VAN</t>
  </si>
  <si>
    <t>BNA</t>
  </si>
  <si>
    <t>Año 1</t>
  </si>
  <si>
    <t>Año 2</t>
  </si>
  <si>
    <t>Año 3</t>
  </si>
  <si>
    <t>Inversion inicial</t>
  </si>
  <si>
    <t>Tasa</t>
  </si>
  <si>
    <t>Costo total del proyecto</t>
  </si>
  <si>
    <t>Duracion (um: semanas)</t>
  </si>
  <si>
    <t>Dur Prom ponderada</t>
  </si>
  <si>
    <t>Costo Prom Ponderado</t>
  </si>
  <si>
    <t>Costo (um: usd)</t>
  </si>
  <si>
    <t>I0</t>
  </si>
  <si>
    <t>FNA</t>
  </si>
  <si>
    <t xml:space="preserve">PB </t>
  </si>
  <si>
    <t>TIR</t>
  </si>
  <si>
    <t>Inversion incial</t>
  </si>
  <si>
    <t>3 años</t>
  </si>
  <si>
    <t>ROI</t>
  </si>
  <si>
    <t>= (Ganancia - Inversion) / Inversion</t>
  </si>
  <si>
    <t>A</t>
  </si>
  <si>
    <t>B</t>
  </si>
  <si>
    <t>C</t>
  </si>
  <si>
    <t>D</t>
  </si>
  <si>
    <t>E</t>
  </si>
  <si>
    <t>B,E</t>
  </si>
  <si>
    <t>F</t>
  </si>
  <si>
    <t>G</t>
  </si>
  <si>
    <t>H</t>
  </si>
  <si>
    <t>I</t>
  </si>
  <si>
    <t>J</t>
  </si>
  <si>
    <t>K</t>
  </si>
  <si>
    <t>L</t>
  </si>
  <si>
    <t>M</t>
  </si>
  <si>
    <t>F,G</t>
  </si>
  <si>
    <t>H,I</t>
  </si>
  <si>
    <t>Costos directos (unidad de medida: usd)</t>
  </si>
  <si>
    <t>Product Manager</t>
  </si>
  <si>
    <t>Analista de mercado</t>
  </si>
  <si>
    <t>Arquitecto de software</t>
  </si>
  <si>
    <t>DBA</t>
  </si>
  <si>
    <t>QA</t>
  </si>
  <si>
    <t>R</t>
  </si>
  <si>
    <t>usd 94.471,42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</si>
</sst>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6" xfId="0" applyNumberFormat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5" borderId="6" xfId="0" applyFill="1" applyBorder="1"/>
    <xf numFmtId="0" fontId="0" fillId="7" borderId="6" xfId="0" applyFill="1" applyBorder="1"/>
    <xf numFmtId="0" fontId="0" fillId="8" borderId="6" xfId="0" applyFill="1" applyBorder="1"/>
    <xf numFmtId="0" fontId="0" fillId="9" borderId="6" xfId="0" applyFill="1" applyBorder="1"/>
    <xf numFmtId="0" fontId="0" fillId="10" borderId="6" xfId="0" applyFill="1" applyBorder="1"/>
    <xf numFmtId="0" fontId="0" fillId="12" borderId="6" xfId="0" applyFill="1" applyBorder="1"/>
    <xf numFmtId="0" fontId="0" fillId="6" borderId="6" xfId="0" applyFill="1" applyBorder="1"/>
    <xf numFmtId="0" fontId="0" fillId="13" borderId="6" xfId="0" applyFill="1" applyBorder="1"/>
    <xf numFmtId="0" fontId="0" fillId="14" borderId="6" xfId="0" applyFill="1" applyBorder="1"/>
    <xf numFmtId="0" fontId="0" fillId="4" borderId="6" xfId="0" applyFill="1" applyBorder="1"/>
    <xf numFmtId="0" fontId="0" fillId="3" borderId="6" xfId="0" applyFill="1" applyBorder="1"/>
    <xf numFmtId="0" fontId="0" fillId="2" borderId="6" xfId="0" applyFill="1" applyBorder="1"/>
    <xf numFmtId="0" fontId="0" fillId="11" borderId="3" xfId="0" applyFill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5" xfId="0" quotePrefix="1" applyNumberFormat="1" applyBorder="1" applyAlignment="1">
      <alignment horizontal="right"/>
    </xf>
    <xf numFmtId="0" fontId="0" fillId="0" borderId="6" xfId="0" quotePrefix="1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right"/>
    </xf>
    <xf numFmtId="43" fontId="0" fillId="0" borderId="5" xfId="1" applyFont="1" applyBorder="1" applyAlignment="1">
      <alignment horizontal="right"/>
    </xf>
    <xf numFmtId="43" fontId="0" fillId="0" borderId="6" xfId="1" applyFont="1" applyBorder="1" applyAlignment="1">
      <alignment horizontal="right"/>
    </xf>
    <xf numFmtId="43" fontId="0" fillId="0" borderId="3" xfId="1" applyFont="1" applyBorder="1" applyAlignment="1">
      <alignment horizontal="right"/>
    </xf>
    <xf numFmtId="43" fontId="0" fillId="0" borderId="5" xfId="1" applyFont="1" applyBorder="1"/>
    <xf numFmtId="43" fontId="0" fillId="0" borderId="1" xfId="1" applyFont="1" applyBorder="1"/>
    <xf numFmtId="43" fontId="0" fillId="15" borderId="1" xfId="0" applyNumberFormat="1" applyFill="1" applyBorder="1"/>
    <xf numFmtId="43" fontId="0" fillId="15" borderId="1" xfId="1" applyFont="1" applyFill="1" applyBorder="1"/>
    <xf numFmtId="43" fontId="0" fillId="0" borderId="1" xfId="0" applyNumberFormat="1" applyFill="1" applyBorder="1"/>
    <xf numFmtId="0" fontId="0" fillId="0" borderId="0" xfId="0" applyFill="1" applyBorder="1"/>
    <xf numFmtId="43" fontId="0" fillId="0" borderId="0" xfId="0" applyNumberFormat="1" applyFill="1" applyBorder="1"/>
    <xf numFmtId="0" fontId="0" fillId="0" borderId="1" xfId="0" applyBorder="1"/>
    <xf numFmtId="43" fontId="0" fillId="0" borderId="0" xfId="1" applyFont="1"/>
    <xf numFmtId="43" fontId="0" fillId="0" borderId="0" xfId="0" applyNumberFormat="1"/>
    <xf numFmtId="43" fontId="0" fillId="16" borderId="1" xfId="1" applyFont="1" applyFill="1" applyBorder="1"/>
    <xf numFmtId="43" fontId="0" fillId="0" borderId="1" xfId="0" applyNumberFormat="1" applyBorder="1"/>
    <xf numFmtId="0" fontId="0" fillId="16" borderId="1" xfId="0" applyFill="1" applyBorder="1"/>
    <xf numFmtId="9" fontId="0" fillId="16" borderId="1" xfId="0" applyNumberFormat="1" applyFill="1" applyBorder="1"/>
    <xf numFmtId="9" fontId="0" fillId="0" borderId="1" xfId="0" applyNumberFormat="1" applyBorder="1"/>
    <xf numFmtId="9" fontId="0" fillId="0" borderId="0" xfId="0" applyNumberFormat="1"/>
    <xf numFmtId="43" fontId="0" fillId="16" borderId="1" xfId="0" applyNumberFormat="1" applyFill="1" applyBorder="1"/>
    <xf numFmtId="0" fontId="0" fillId="0" borderId="1" xfId="0" applyBorder="1"/>
    <xf numFmtId="0" fontId="0" fillId="0" borderId="5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5" xfId="0" applyNumberFormat="1" applyFill="1" applyBorder="1"/>
    <xf numFmtId="0" fontId="0" fillId="0" borderId="6" xfId="0" applyNumberFormat="1" applyFill="1" applyBorder="1" applyAlignment="1">
      <alignment horizontal="right"/>
    </xf>
    <xf numFmtId="0" fontId="0" fillId="0" borderId="6" xfId="0" quotePrefix="1" applyNumberFormat="1" applyFill="1" applyBorder="1" applyAlignment="1">
      <alignment horizontal="right"/>
    </xf>
    <xf numFmtId="0" fontId="0" fillId="0" borderId="3" xfId="0" applyNumberFormat="1" applyFill="1" applyBorder="1" applyAlignment="1">
      <alignment horizontal="right"/>
    </xf>
    <xf numFmtId="16" fontId="0" fillId="0" borderId="6" xfId="0" quotePrefix="1" applyNumberFormat="1" applyFill="1" applyBorder="1" applyAlignment="1">
      <alignment horizontal="right"/>
    </xf>
    <xf numFmtId="0" fontId="0" fillId="15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11" borderId="1" xfId="0" applyFill="1" applyBorder="1"/>
    <xf numFmtId="0" fontId="0" fillId="17" borderId="1" xfId="0" applyFill="1" applyBorder="1" applyAlignment="1">
      <alignment horizontal="center"/>
    </xf>
    <xf numFmtId="0" fontId="0" fillId="15" borderId="1" xfId="0" applyFill="1" applyBorder="1"/>
    <xf numFmtId="9" fontId="0" fillId="16" borderId="1" xfId="2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15" borderId="1" xfId="0" applyFill="1" applyBorder="1"/>
    <xf numFmtId="43" fontId="0" fillId="15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11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364436</xdr:colOff>
      <xdr:row>12</xdr:row>
      <xdr:rowOff>0</xdr:rowOff>
    </xdr:from>
    <xdr:to>
      <xdr:col>6</xdr:col>
      <xdr:colOff>745293</xdr:colOff>
      <xdr:row>15</xdr:row>
      <xdr:rowOff>9452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4871" y="2286000"/>
          <a:ext cx="1142857" cy="5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138545</xdr:colOff>
      <xdr:row>12</xdr:row>
      <xdr:rowOff>0</xdr:rowOff>
    </xdr:from>
    <xdr:to>
      <xdr:col>8</xdr:col>
      <xdr:colOff>519402</xdr:colOff>
      <xdr:row>15</xdr:row>
      <xdr:rowOff>9452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2227" y="2286000"/>
          <a:ext cx="1142857" cy="580952"/>
        </a:xfrm>
        <a:prstGeom prst="rect">
          <a:avLst/>
        </a:prstGeom>
      </xdr:spPr>
    </xdr:pic>
    <xdr:clientData/>
  </xdr:twoCellAnchor>
  <xdr:twoCellAnchor>
    <xdr:from>
      <xdr:col>6</xdr:col>
      <xdr:colOff>745293</xdr:colOff>
      <xdr:row>13</xdr:row>
      <xdr:rowOff>99976</xdr:rowOff>
    </xdr:from>
    <xdr:to>
      <xdr:col>7</xdr:col>
      <xdr:colOff>138545</xdr:colOff>
      <xdr:row>13</xdr:row>
      <xdr:rowOff>99976</xdr:rowOff>
    </xdr:to>
    <xdr:cxnSp macro="">
      <xdr:nvCxnSpPr>
        <xdr:cNvPr id="8" name="Conector recto de flecha 7"/>
        <xdr:cNvCxnSpPr>
          <a:stCxn id="5" idx="3"/>
          <a:endCxn id="6" idx="1"/>
        </xdr:cNvCxnSpPr>
      </xdr:nvCxnSpPr>
      <xdr:spPr>
        <a:xfrm>
          <a:off x="4157728" y="2576476"/>
          <a:ext cx="15525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695182</xdr:colOff>
      <xdr:row>11</xdr:row>
      <xdr:rowOff>9452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57800" y="1524000"/>
          <a:ext cx="1142857" cy="580952"/>
        </a:xfrm>
        <a:prstGeom prst="rect">
          <a:avLst/>
        </a:prstGeom>
      </xdr:spPr>
    </xdr:pic>
    <xdr:clientData/>
  </xdr:twoCellAnchor>
  <xdr:twoCellAnchor>
    <xdr:from>
      <xdr:col>7</xdr:col>
      <xdr:colOff>709973</xdr:colOff>
      <xdr:row>9</xdr:row>
      <xdr:rowOff>99977</xdr:rowOff>
    </xdr:from>
    <xdr:to>
      <xdr:col>8</xdr:col>
      <xdr:colOff>314324</xdr:colOff>
      <xdr:row>12</xdr:row>
      <xdr:rowOff>1</xdr:rowOff>
    </xdr:to>
    <xdr:cxnSp macro="">
      <xdr:nvCxnSpPr>
        <xdr:cNvPr id="19" name="Conector angular 18"/>
        <xdr:cNvCxnSpPr>
          <a:stCxn id="6" idx="0"/>
          <a:endCxn id="12" idx="1"/>
        </xdr:cNvCxnSpPr>
      </xdr:nvCxnSpPr>
      <xdr:spPr>
        <a:xfrm rot="5400000" flipH="1" flipV="1">
          <a:off x="4831069" y="1867063"/>
          <a:ext cx="471524" cy="36635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247650</xdr:colOff>
      <xdr:row>10</xdr:row>
      <xdr:rowOff>0</xdr:rowOff>
    </xdr:from>
    <xdr:to>
      <xdr:col>11</xdr:col>
      <xdr:colOff>628507</xdr:colOff>
      <xdr:row>13</xdr:row>
      <xdr:rowOff>9452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15125" y="1905000"/>
          <a:ext cx="1142857" cy="580952"/>
        </a:xfrm>
        <a:prstGeom prst="rect">
          <a:avLst/>
        </a:prstGeom>
      </xdr:spPr>
    </xdr:pic>
    <xdr:clientData/>
  </xdr:twoCellAnchor>
  <xdr:twoCellAnchor>
    <xdr:from>
      <xdr:col>9</xdr:col>
      <xdr:colOff>695182</xdr:colOff>
      <xdr:row>9</xdr:row>
      <xdr:rowOff>99976</xdr:rowOff>
    </xdr:from>
    <xdr:to>
      <xdr:col>10</xdr:col>
      <xdr:colOff>247650</xdr:colOff>
      <xdr:row>11</xdr:row>
      <xdr:rowOff>99976</xdr:rowOff>
    </xdr:to>
    <xdr:cxnSp macro="">
      <xdr:nvCxnSpPr>
        <xdr:cNvPr id="24" name="Conector recto de flecha 23"/>
        <xdr:cNvCxnSpPr>
          <a:stCxn id="12" idx="3"/>
          <a:endCxn id="23" idx="1"/>
        </xdr:cNvCxnSpPr>
      </xdr:nvCxnSpPr>
      <xdr:spPr>
        <a:xfrm>
          <a:off x="6400657" y="1814476"/>
          <a:ext cx="314468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38100</xdr:colOff>
      <xdr:row>10</xdr:row>
      <xdr:rowOff>0</xdr:rowOff>
    </xdr:from>
    <xdr:to>
      <xdr:col>13</xdr:col>
      <xdr:colOff>418957</xdr:colOff>
      <xdr:row>13</xdr:row>
      <xdr:rowOff>9452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29575" y="1905000"/>
          <a:ext cx="1142857" cy="580952"/>
        </a:xfrm>
        <a:prstGeom prst="rect">
          <a:avLst/>
        </a:prstGeom>
      </xdr:spPr>
    </xdr:pic>
    <xdr:clientData/>
  </xdr:twoCellAnchor>
  <xdr:twoCellAnchor>
    <xdr:from>
      <xdr:col>11</xdr:col>
      <xdr:colOff>628507</xdr:colOff>
      <xdr:row>11</xdr:row>
      <xdr:rowOff>99976</xdr:rowOff>
    </xdr:from>
    <xdr:to>
      <xdr:col>12</xdr:col>
      <xdr:colOff>38100</xdr:colOff>
      <xdr:row>11</xdr:row>
      <xdr:rowOff>99976</xdr:rowOff>
    </xdr:to>
    <xdr:cxnSp macro="">
      <xdr:nvCxnSpPr>
        <xdr:cNvPr id="28" name="Conector recto de flecha 27"/>
        <xdr:cNvCxnSpPr>
          <a:stCxn id="23" idx="3"/>
          <a:endCxn id="27" idx="1"/>
        </xdr:cNvCxnSpPr>
      </xdr:nvCxnSpPr>
      <xdr:spPr>
        <a:xfrm>
          <a:off x="7857982" y="2195476"/>
          <a:ext cx="1715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647700</xdr:colOff>
      <xdr:row>10</xdr:row>
      <xdr:rowOff>0</xdr:rowOff>
    </xdr:from>
    <xdr:to>
      <xdr:col>15</xdr:col>
      <xdr:colOff>266557</xdr:colOff>
      <xdr:row>13</xdr:row>
      <xdr:rowOff>9452</xdr:rowOff>
    </xdr:to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01175" y="1905000"/>
          <a:ext cx="1142857" cy="580952"/>
        </a:xfrm>
        <a:prstGeom prst="rect">
          <a:avLst/>
        </a:prstGeom>
      </xdr:spPr>
    </xdr:pic>
    <xdr:clientData/>
  </xdr:twoCellAnchor>
  <xdr:twoCellAnchor>
    <xdr:from>
      <xdr:col>13</xdr:col>
      <xdr:colOff>418957</xdr:colOff>
      <xdr:row>11</xdr:row>
      <xdr:rowOff>99976</xdr:rowOff>
    </xdr:from>
    <xdr:to>
      <xdr:col>13</xdr:col>
      <xdr:colOff>647700</xdr:colOff>
      <xdr:row>11</xdr:row>
      <xdr:rowOff>99976</xdr:rowOff>
    </xdr:to>
    <xdr:cxnSp macro="">
      <xdr:nvCxnSpPr>
        <xdr:cNvPr id="32" name="Conector recto de flecha 31"/>
        <xdr:cNvCxnSpPr>
          <a:stCxn id="27" idx="3"/>
          <a:endCxn id="31" idx="1"/>
        </xdr:cNvCxnSpPr>
      </xdr:nvCxnSpPr>
      <xdr:spPr>
        <a:xfrm>
          <a:off x="9172432" y="2195476"/>
          <a:ext cx="2287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695182</xdr:colOff>
      <xdr:row>7</xdr:row>
      <xdr:rowOff>99976</xdr:rowOff>
    </xdr:from>
    <xdr:to>
      <xdr:col>12</xdr:col>
      <xdr:colOff>104775</xdr:colOff>
      <xdr:row>9</xdr:row>
      <xdr:rowOff>99976</xdr:rowOff>
    </xdr:to>
    <xdr:cxnSp macro="">
      <xdr:nvCxnSpPr>
        <xdr:cNvPr id="36" name="Conector recto de flecha 35"/>
        <xdr:cNvCxnSpPr>
          <a:stCxn id="12" idx="3"/>
          <a:endCxn id="39" idx="1"/>
        </xdr:cNvCxnSpPr>
      </xdr:nvCxnSpPr>
      <xdr:spPr>
        <a:xfrm flipV="1">
          <a:off x="6400657" y="1433476"/>
          <a:ext cx="169559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104775</xdr:colOff>
      <xdr:row>6</xdr:row>
      <xdr:rowOff>0</xdr:rowOff>
    </xdr:from>
    <xdr:to>
      <xdr:col>13</xdr:col>
      <xdr:colOff>485632</xdr:colOff>
      <xdr:row>9</xdr:row>
      <xdr:rowOff>9452</xdr:rowOff>
    </xdr:to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0" y="1143000"/>
          <a:ext cx="1142857" cy="580952"/>
        </a:xfrm>
        <a:prstGeom prst="rect">
          <a:avLst/>
        </a:prstGeom>
      </xdr:spPr>
    </xdr:pic>
    <xdr:clientData/>
  </xdr:twoCellAnchor>
  <xdr:twoCellAnchor>
    <xdr:from>
      <xdr:col>8</xdr:col>
      <xdr:colOff>519402</xdr:colOff>
      <xdr:row>11</xdr:row>
      <xdr:rowOff>99976</xdr:rowOff>
    </xdr:from>
    <xdr:to>
      <xdr:col>13</xdr:col>
      <xdr:colOff>647700</xdr:colOff>
      <xdr:row>13</xdr:row>
      <xdr:rowOff>99976</xdr:rowOff>
    </xdr:to>
    <xdr:cxnSp macro="">
      <xdr:nvCxnSpPr>
        <xdr:cNvPr id="42" name="Conector angular 41"/>
        <xdr:cNvCxnSpPr>
          <a:stCxn id="6" idx="3"/>
          <a:endCxn id="31" idx="1"/>
        </xdr:cNvCxnSpPr>
      </xdr:nvCxnSpPr>
      <xdr:spPr>
        <a:xfrm flipV="1">
          <a:off x="5462877" y="2195476"/>
          <a:ext cx="3938298" cy="381000"/>
        </a:xfrm>
        <a:prstGeom prst="bentConnector3">
          <a:avLst>
            <a:gd name="adj1" fmla="val 988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478576</xdr:colOff>
      <xdr:row>8</xdr:row>
      <xdr:rowOff>0</xdr:rowOff>
    </xdr:from>
    <xdr:to>
      <xdr:col>17</xdr:col>
      <xdr:colOff>97433</xdr:colOff>
      <xdr:row>11</xdr:row>
      <xdr:rowOff>9452</xdr:rowOff>
    </xdr:to>
    <xdr:pic>
      <xdr:nvPicPr>
        <xdr:cNvPr id="49" name="Imagen 4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756051" y="1524000"/>
          <a:ext cx="1142857" cy="580952"/>
        </a:xfrm>
        <a:prstGeom prst="rect">
          <a:avLst/>
        </a:prstGeom>
      </xdr:spPr>
    </xdr:pic>
    <xdr:clientData/>
  </xdr:twoCellAnchor>
  <xdr:twoCellAnchor>
    <xdr:from>
      <xdr:col>13</xdr:col>
      <xdr:colOff>485632</xdr:colOff>
      <xdr:row>7</xdr:row>
      <xdr:rowOff>99976</xdr:rowOff>
    </xdr:from>
    <xdr:to>
      <xdr:col>15</xdr:col>
      <xdr:colOff>478576</xdr:colOff>
      <xdr:row>9</xdr:row>
      <xdr:rowOff>99976</xdr:rowOff>
    </xdr:to>
    <xdr:cxnSp macro="">
      <xdr:nvCxnSpPr>
        <xdr:cNvPr id="50" name="Conector recto de flecha 49"/>
        <xdr:cNvCxnSpPr>
          <a:stCxn id="39" idx="3"/>
          <a:endCxn id="49" idx="1"/>
        </xdr:cNvCxnSpPr>
      </xdr:nvCxnSpPr>
      <xdr:spPr>
        <a:xfrm>
          <a:off x="9239107" y="1433476"/>
          <a:ext cx="1516944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266557</xdr:colOff>
      <xdr:row>9</xdr:row>
      <xdr:rowOff>99976</xdr:rowOff>
    </xdr:from>
    <xdr:to>
      <xdr:col>15</xdr:col>
      <xdr:colOff>478576</xdr:colOff>
      <xdr:row>11</xdr:row>
      <xdr:rowOff>99976</xdr:rowOff>
    </xdr:to>
    <xdr:cxnSp macro="">
      <xdr:nvCxnSpPr>
        <xdr:cNvPr id="53" name="Conector recto de flecha 52"/>
        <xdr:cNvCxnSpPr>
          <a:stCxn id="31" idx="3"/>
          <a:endCxn id="49" idx="1"/>
        </xdr:cNvCxnSpPr>
      </xdr:nvCxnSpPr>
      <xdr:spPr>
        <a:xfrm flipV="1">
          <a:off x="10544032" y="1814476"/>
          <a:ext cx="212019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464001</xdr:colOff>
      <xdr:row>13</xdr:row>
      <xdr:rowOff>0</xdr:rowOff>
    </xdr:from>
    <xdr:to>
      <xdr:col>17</xdr:col>
      <xdr:colOff>82858</xdr:colOff>
      <xdr:row>16</xdr:row>
      <xdr:rowOff>9452</xdr:rowOff>
    </xdr:to>
    <xdr:pic>
      <xdr:nvPicPr>
        <xdr:cNvPr id="57" name="Imagen 5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741476" y="2476500"/>
          <a:ext cx="1142857" cy="580952"/>
        </a:xfrm>
        <a:prstGeom prst="rect">
          <a:avLst/>
        </a:prstGeom>
      </xdr:spPr>
    </xdr:pic>
    <xdr:clientData/>
  </xdr:twoCellAnchor>
  <xdr:twoCellAnchor>
    <xdr:from>
      <xdr:col>13</xdr:col>
      <xdr:colOff>418957</xdr:colOff>
      <xdr:row>11</xdr:row>
      <xdr:rowOff>99976</xdr:rowOff>
    </xdr:from>
    <xdr:to>
      <xdr:col>15</xdr:col>
      <xdr:colOff>464001</xdr:colOff>
      <xdr:row>14</xdr:row>
      <xdr:rowOff>99976</xdr:rowOff>
    </xdr:to>
    <xdr:cxnSp macro="">
      <xdr:nvCxnSpPr>
        <xdr:cNvPr id="58" name="Conector angular 57"/>
        <xdr:cNvCxnSpPr>
          <a:stCxn id="27" idx="3"/>
          <a:endCxn id="57" idx="1"/>
        </xdr:cNvCxnSpPr>
      </xdr:nvCxnSpPr>
      <xdr:spPr>
        <a:xfrm>
          <a:off x="9172432" y="2195476"/>
          <a:ext cx="1569044" cy="571500"/>
        </a:xfrm>
        <a:prstGeom prst="bentConnector3">
          <a:avLst>
            <a:gd name="adj1" fmla="val 62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328405</xdr:colOff>
      <xdr:row>10</xdr:row>
      <xdr:rowOff>0</xdr:rowOff>
    </xdr:from>
    <xdr:to>
      <xdr:col>18</xdr:col>
      <xdr:colOff>709262</xdr:colOff>
      <xdr:row>13</xdr:row>
      <xdr:rowOff>9452</xdr:rowOff>
    </xdr:to>
    <xdr:pic>
      <xdr:nvPicPr>
        <xdr:cNvPr id="68" name="Imagen 6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29880" y="1905000"/>
          <a:ext cx="1142857" cy="5809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135005</xdr:colOff>
      <xdr:row>10</xdr:row>
      <xdr:rowOff>0</xdr:rowOff>
    </xdr:from>
    <xdr:to>
      <xdr:col>20</xdr:col>
      <xdr:colOff>515862</xdr:colOff>
      <xdr:row>13</xdr:row>
      <xdr:rowOff>9452</xdr:rowOff>
    </xdr:to>
    <xdr:pic>
      <xdr:nvPicPr>
        <xdr:cNvPr id="69" name="Imagen 6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460480" y="1905000"/>
          <a:ext cx="1142857" cy="580952"/>
        </a:xfrm>
        <a:prstGeom prst="rect">
          <a:avLst/>
        </a:prstGeom>
      </xdr:spPr>
    </xdr:pic>
    <xdr:clientData/>
  </xdr:twoCellAnchor>
  <xdr:twoCellAnchor editAs="oneCell">
    <xdr:from>
      <xdr:col>20</xdr:col>
      <xdr:colOff>741290</xdr:colOff>
      <xdr:row>10</xdr:row>
      <xdr:rowOff>0</xdr:rowOff>
    </xdr:from>
    <xdr:to>
      <xdr:col>22</xdr:col>
      <xdr:colOff>360147</xdr:colOff>
      <xdr:row>13</xdr:row>
      <xdr:rowOff>9452</xdr:rowOff>
    </xdr:to>
    <xdr:pic>
      <xdr:nvPicPr>
        <xdr:cNvPr id="70" name="Imagen 6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828765" y="1905000"/>
          <a:ext cx="1142857" cy="580952"/>
        </a:xfrm>
        <a:prstGeom prst="rect">
          <a:avLst/>
        </a:prstGeom>
      </xdr:spPr>
    </xdr:pic>
    <xdr:clientData/>
  </xdr:twoCellAnchor>
  <xdr:twoCellAnchor editAs="oneCell">
    <xdr:from>
      <xdr:col>22</xdr:col>
      <xdr:colOff>518902</xdr:colOff>
      <xdr:row>10</xdr:row>
      <xdr:rowOff>0</xdr:rowOff>
    </xdr:from>
    <xdr:to>
      <xdr:col>24</xdr:col>
      <xdr:colOff>137759</xdr:colOff>
      <xdr:row>13</xdr:row>
      <xdr:rowOff>9452</xdr:rowOff>
    </xdr:to>
    <xdr:pic>
      <xdr:nvPicPr>
        <xdr:cNvPr id="71" name="Imagen 7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130377" y="1905000"/>
          <a:ext cx="1142857" cy="580952"/>
        </a:xfrm>
        <a:prstGeom prst="rect">
          <a:avLst/>
        </a:prstGeom>
      </xdr:spPr>
    </xdr:pic>
    <xdr:clientData/>
  </xdr:twoCellAnchor>
  <xdr:twoCellAnchor>
    <xdr:from>
      <xdr:col>17</xdr:col>
      <xdr:colOff>97433</xdr:colOff>
      <xdr:row>9</xdr:row>
      <xdr:rowOff>99976</xdr:rowOff>
    </xdr:from>
    <xdr:to>
      <xdr:col>17</xdr:col>
      <xdr:colOff>328405</xdr:colOff>
      <xdr:row>11</xdr:row>
      <xdr:rowOff>99976</xdr:rowOff>
    </xdr:to>
    <xdr:cxnSp macro="">
      <xdr:nvCxnSpPr>
        <xdr:cNvPr id="72" name="Conector recto de flecha 71"/>
        <xdr:cNvCxnSpPr>
          <a:stCxn id="49" idx="3"/>
          <a:endCxn id="68" idx="1"/>
        </xdr:cNvCxnSpPr>
      </xdr:nvCxnSpPr>
      <xdr:spPr>
        <a:xfrm>
          <a:off x="11898908" y="1814476"/>
          <a:ext cx="23097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82858</xdr:colOff>
      <xdr:row>11</xdr:row>
      <xdr:rowOff>99976</xdr:rowOff>
    </xdr:from>
    <xdr:to>
      <xdr:col>17</xdr:col>
      <xdr:colOff>328405</xdr:colOff>
      <xdr:row>14</xdr:row>
      <xdr:rowOff>99976</xdr:rowOff>
    </xdr:to>
    <xdr:cxnSp macro="">
      <xdr:nvCxnSpPr>
        <xdr:cNvPr id="75" name="Conector recto de flecha 74"/>
        <xdr:cNvCxnSpPr>
          <a:stCxn id="57" idx="3"/>
          <a:endCxn id="68" idx="1"/>
        </xdr:cNvCxnSpPr>
      </xdr:nvCxnSpPr>
      <xdr:spPr>
        <a:xfrm flipV="1">
          <a:off x="11884333" y="2195476"/>
          <a:ext cx="245547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709262</xdr:colOff>
      <xdr:row>11</xdr:row>
      <xdr:rowOff>99976</xdr:rowOff>
    </xdr:from>
    <xdr:to>
      <xdr:col>19</xdr:col>
      <xdr:colOff>135005</xdr:colOff>
      <xdr:row>11</xdr:row>
      <xdr:rowOff>99976</xdr:rowOff>
    </xdr:to>
    <xdr:cxnSp macro="">
      <xdr:nvCxnSpPr>
        <xdr:cNvPr id="78" name="Conector recto de flecha 77"/>
        <xdr:cNvCxnSpPr>
          <a:stCxn id="68" idx="3"/>
          <a:endCxn id="69" idx="1"/>
        </xdr:cNvCxnSpPr>
      </xdr:nvCxnSpPr>
      <xdr:spPr>
        <a:xfrm>
          <a:off x="13272737" y="2195476"/>
          <a:ext cx="1877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515862</xdr:colOff>
      <xdr:row>11</xdr:row>
      <xdr:rowOff>99976</xdr:rowOff>
    </xdr:from>
    <xdr:to>
      <xdr:col>20</xdr:col>
      <xdr:colOff>741290</xdr:colOff>
      <xdr:row>11</xdr:row>
      <xdr:rowOff>99976</xdr:rowOff>
    </xdr:to>
    <xdr:cxnSp macro="">
      <xdr:nvCxnSpPr>
        <xdr:cNvPr id="81" name="Conector recto de flecha 80"/>
        <xdr:cNvCxnSpPr>
          <a:stCxn id="69" idx="3"/>
          <a:endCxn id="70" idx="1"/>
        </xdr:cNvCxnSpPr>
      </xdr:nvCxnSpPr>
      <xdr:spPr>
        <a:xfrm>
          <a:off x="14603337" y="2195476"/>
          <a:ext cx="2254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360147</xdr:colOff>
      <xdr:row>11</xdr:row>
      <xdr:rowOff>99976</xdr:rowOff>
    </xdr:from>
    <xdr:to>
      <xdr:col>22</xdr:col>
      <xdr:colOff>518902</xdr:colOff>
      <xdr:row>11</xdr:row>
      <xdr:rowOff>99976</xdr:rowOff>
    </xdr:to>
    <xdr:cxnSp macro="">
      <xdr:nvCxnSpPr>
        <xdr:cNvPr id="84" name="Conector recto de flecha 83"/>
        <xdr:cNvCxnSpPr>
          <a:stCxn id="70" idx="3"/>
          <a:endCxn id="71" idx="1"/>
        </xdr:cNvCxnSpPr>
      </xdr:nvCxnSpPr>
      <xdr:spPr>
        <a:xfrm>
          <a:off x="15971622" y="2195476"/>
          <a:ext cx="1587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B5" sqref="B5:B17"/>
    </sheetView>
  </sheetViews>
  <sheetFormatPr baseColWidth="10" defaultRowHeight="15" x14ac:dyDescent="0.25"/>
  <cols>
    <col min="1" max="1" width="20.28515625" bestFit="1" customWidth="1"/>
    <col min="2" max="2" width="44.5703125" bestFit="1" customWidth="1"/>
    <col min="3" max="3" width="44.5703125" customWidth="1"/>
    <col min="4" max="4" width="10.28515625" customWidth="1"/>
    <col min="5" max="5" width="8.7109375" customWidth="1"/>
    <col min="6" max="6" width="9.28515625" customWidth="1"/>
    <col min="7" max="7" width="12.7109375" bestFit="1" customWidth="1"/>
  </cols>
  <sheetData>
    <row r="1" spans="1:7" x14ac:dyDescent="0.25">
      <c r="A1" t="s">
        <v>0</v>
      </c>
    </row>
    <row r="3" spans="1:7" x14ac:dyDescent="0.25">
      <c r="A3" s="2" t="s">
        <v>4</v>
      </c>
      <c r="B3" s="2" t="s">
        <v>24</v>
      </c>
      <c r="C3" s="2" t="s">
        <v>44</v>
      </c>
      <c r="D3" s="76" t="s">
        <v>45</v>
      </c>
      <c r="E3" s="77"/>
      <c r="F3" s="78"/>
      <c r="G3" s="2" t="s">
        <v>5</v>
      </c>
    </row>
    <row r="4" spans="1:7" x14ac:dyDescent="0.25">
      <c r="A4" s="55"/>
      <c r="B4" s="2"/>
      <c r="C4" s="32"/>
      <c r="D4" s="3" t="s">
        <v>21</v>
      </c>
      <c r="E4" s="3" t="s">
        <v>22</v>
      </c>
      <c r="F4" s="3" t="s">
        <v>23</v>
      </c>
      <c r="G4" s="27"/>
    </row>
    <row r="5" spans="1:7" x14ac:dyDescent="0.25">
      <c r="A5" s="18" t="s">
        <v>84</v>
      </c>
      <c r="B5" s="2" t="s">
        <v>1</v>
      </c>
      <c r="C5" s="5" t="s">
        <v>26</v>
      </c>
      <c r="D5" s="10" t="s">
        <v>41</v>
      </c>
      <c r="E5" s="10" t="s">
        <v>42</v>
      </c>
      <c r="F5" s="10" t="s">
        <v>43</v>
      </c>
      <c r="G5" s="59"/>
    </row>
    <row r="6" spans="1:7" x14ac:dyDescent="0.25">
      <c r="A6" s="12" t="s">
        <v>85</v>
      </c>
      <c r="B6" s="2" t="s">
        <v>2</v>
      </c>
      <c r="C6" s="6" t="s">
        <v>27</v>
      </c>
      <c r="D6" s="7">
        <v>35</v>
      </c>
      <c r="E6" s="7">
        <v>50</v>
      </c>
      <c r="F6" s="7">
        <v>65</v>
      </c>
      <c r="G6" s="60" t="s">
        <v>84</v>
      </c>
    </row>
    <row r="7" spans="1:7" x14ac:dyDescent="0.25">
      <c r="A7" s="13" t="s">
        <v>86</v>
      </c>
      <c r="B7" s="2" t="s">
        <v>3</v>
      </c>
      <c r="C7" s="6" t="s">
        <v>28</v>
      </c>
      <c r="D7" s="7" t="s">
        <v>46</v>
      </c>
      <c r="E7" s="7" t="s">
        <v>47</v>
      </c>
      <c r="F7" s="7" t="s">
        <v>48</v>
      </c>
      <c r="G7" s="60" t="s">
        <v>85</v>
      </c>
    </row>
    <row r="8" spans="1:7" x14ac:dyDescent="0.25">
      <c r="A8" s="14" t="s">
        <v>87</v>
      </c>
      <c r="B8" s="2" t="s">
        <v>6</v>
      </c>
      <c r="C8" s="6" t="s">
        <v>29</v>
      </c>
      <c r="D8" s="7" t="s">
        <v>49</v>
      </c>
      <c r="E8" s="7" t="s">
        <v>50</v>
      </c>
      <c r="F8" s="7" t="s">
        <v>51</v>
      </c>
      <c r="G8" s="60" t="s">
        <v>86</v>
      </c>
    </row>
    <row r="9" spans="1:7" x14ac:dyDescent="0.25">
      <c r="A9" s="15" t="s">
        <v>88</v>
      </c>
      <c r="B9" s="2" t="s">
        <v>7</v>
      </c>
      <c r="C9" s="6" t="s">
        <v>30</v>
      </c>
      <c r="D9" s="7" t="s">
        <v>52</v>
      </c>
      <c r="E9" s="7" t="s">
        <v>53</v>
      </c>
      <c r="F9" s="7" t="s">
        <v>54</v>
      </c>
      <c r="G9" s="60" t="s">
        <v>87</v>
      </c>
    </row>
    <row r="10" spans="1:7" x14ac:dyDescent="0.25">
      <c r="A10" s="16" t="s">
        <v>90</v>
      </c>
      <c r="B10" s="2" t="s">
        <v>8</v>
      </c>
      <c r="C10" s="6" t="s">
        <v>31</v>
      </c>
      <c r="D10" s="7" t="s">
        <v>52</v>
      </c>
      <c r="E10" s="7" t="s">
        <v>53</v>
      </c>
      <c r="F10" s="7" t="s">
        <v>54</v>
      </c>
      <c r="G10" s="61" t="s">
        <v>89</v>
      </c>
    </row>
    <row r="11" spans="1:7" x14ac:dyDescent="0.25">
      <c r="A11" s="17" t="s">
        <v>91</v>
      </c>
      <c r="B11" s="2" t="s">
        <v>9</v>
      </c>
      <c r="C11" s="6" t="s">
        <v>31</v>
      </c>
      <c r="D11" s="7" t="s">
        <v>52</v>
      </c>
      <c r="E11" s="7" t="s">
        <v>53</v>
      </c>
      <c r="F11" s="7" t="s">
        <v>54</v>
      </c>
      <c r="G11" s="61" t="s">
        <v>86</v>
      </c>
    </row>
    <row r="12" spans="1:7" x14ac:dyDescent="0.25">
      <c r="A12" s="19" t="s">
        <v>92</v>
      </c>
      <c r="B12" s="2" t="s">
        <v>10</v>
      </c>
      <c r="C12" s="6" t="s">
        <v>32</v>
      </c>
      <c r="D12" s="7" t="s">
        <v>52</v>
      </c>
      <c r="E12" s="7" t="s">
        <v>53</v>
      </c>
      <c r="F12" s="7" t="s">
        <v>54</v>
      </c>
      <c r="G12" s="61" t="s">
        <v>88</v>
      </c>
    </row>
    <row r="13" spans="1:7" x14ac:dyDescent="0.25">
      <c r="A13" s="21" t="s">
        <v>93</v>
      </c>
      <c r="B13" s="2" t="s">
        <v>11</v>
      </c>
      <c r="C13" s="6" t="s">
        <v>33</v>
      </c>
      <c r="D13" s="7">
        <v>30</v>
      </c>
      <c r="E13" s="7">
        <v>45</v>
      </c>
      <c r="F13" s="7">
        <v>60</v>
      </c>
      <c r="G13" s="63" t="s">
        <v>98</v>
      </c>
    </row>
    <row r="14" spans="1:7" x14ac:dyDescent="0.25">
      <c r="A14" s="20" t="s">
        <v>94</v>
      </c>
      <c r="B14" s="2" t="s">
        <v>12</v>
      </c>
      <c r="C14" s="6" t="s">
        <v>33</v>
      </c>
      <c r="D14" s="7">
        <v>30</v>
      </c>
      <c r="E14" s="7">
        <v>45</v>
      </c>
      <c r="F14" s="7">
        <v>60</v>
      </c>
      <c r="G14" s="61" t="s">
        <v>99</v>
      </c>
    </row>
    <row r="15" spans="1:7" x14ac:dyDescent="0.25">
      <c r="A15" s="22" t="s">
        <v>95</v>
      </c>
      <c r="B15" s="2" t="s">
        <v>13</v>
      </c>
      <c r="C15" s="6" t="s">
        <v>32</v>
      </c>
      <c r="D15" s="7" t="s">
        <v>52</v>
      </c>
      <c r="E15" s="7" t="s">
        <v>53</v>
      </c>
      <c r="F15" s="7" t="s">
        <v>54</v>
      </c>
      <c r="G15" s="60" t="s">
        <v>94</v>
      </c>
    </row>
    <row r="16" spans="1:7" x14ac:dyDescent="0.25">
      <c r="A16" s="23" t="s">
        <v>96</v>
      </c>
      <c r="B16" s="2" t="s">
        <v>14</v>
      </c>
      <c r="C16" s="6" t="s">
        <v>34</v>
      </c>
      <c r="D16" s="7" t="s">
        <v>55</v>
      </c>
      <c r="E16" s="7" t="s">
        <v>56</v>
      </c>
      <c r="F16" s="7" t="s">
        <v>57</v>
      </c>
      <c r="G16" s="61" t="s">
        <v>95</v>
      </c>
    </row>
    <row r="17" spans="1:7" x14ac:dyDescent="0.25">
      <c r="A17" s="24" t="s">
        <v>97</v>
      </c>
      <c r="B17" s="2" t="s">
        <v>15</v>
      </c>
      <c r="C17" s="4" t="s">
        <v>35</v>
      </c>
      <c r="D17" s="8">
        <v>40</v>
      </c>
      <c r="E17" s="8">
        <v>60</v>
      </c>
      <c r="F17" s="8">
        <v>80</v>
      </c>
      <c r="G17" s="62" t="s">
        <v>96</v>
      </c>
    </row>
    <row r="18" spans="1:7" x14ac:dyDescent="0.25">
      <c r="G18" s="1"/>
    </row>
    <row r="19" spans="1:7" x14ac:dyDescent="0.25">
      <c r="G19" s="1"/>
    </row>
  </sheetData>
  <mergeCells count="1">
    <mergeCell ref="D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6"/>
  <sheetViews>
    <sheetView tabSelected="1" zoomScaleNormal="100" workbookViewId="0">
      <selection activeCell="E9" sqref="E9"/>
    </sheetView>
  </sheetViews>
  <sheetFormatPr baseColWidth="10" defaultRowHeight="15" x14ac:dyDescent="0.25"/>
  <cols>
    <col min="2" max="2" width="14.28515625" bestFit="1" customWidth="1"/>
    <col min="3" max="3" width="3.28515625" customWidth="1"/>
    <col min="4" max="4" width="44.5703125" bestFit="1" customWidth="1"/>
    <col min="5" max="5" width="38" bestFit="1" customWidth="1"/>
    <col min="6" max="6" width="16.85546875" bestFit="1" customWidth="1"/>
    <col min="7" max="7" width="11.85546875" bestFit="1" customWidth="1"/>
    <col min="8" max="9" width="0" hidden="1" customWidth="1"/>
    <col min="10" max="10" width="3.5703125" customWidth="1"/>
    <col min="11" max="11" width="5" customWidth="1"/>
    <col min="12" max="12" width="3.140625" customWidth="1"/>
    <col min="13" max="13" width="19.42578125" bestFit="1" customWidth="1"/>
    <col min="14" max="16" width="10.5703125" bestFit="1" customWidth="1"/>
    <col min="17" max="17" width="21.5703125" bestFit="1" customWidth="1"/>
    <col min="19" max="19" width="20.140625" bestFit="1" customWidth="1"/>
    <col min="21" max="21" width="9.5703125" bestFit="1" customWidth="1"/>
    <col min="25" max="25" width="44.5703125" bestFit="1" customWidth="1"/>
  </cols>
  <sheetData>
    <row r="2" spans="2:28" x14ac:dyDescent="0.25">
      <c r="B2" s="82"/>
      <c r="C2" s="82"/>
      <c r="D2" s="82"/>
      <c r="E2" s="82"/>
      <c r="F2" s="82"/>
      <c r="G2" s="82"/>
      <c r="H2" s="25"/>
      <c r="I2" s="26"/>
      <c r="J2" s="82" t="s">
        <v>72</v>
      </c>
      <c r="K2" s="82"/>
      <c r="L2" s="82"/>
      <c r="M2" s="82"/>
      <c r="N2" s="82" t="s">
        <v>75</v>
      </c>
      <c r="O2" s="82"/>
      <c r="P2" s="82"/>
      <c r="Q2" s="82"/>
    </row>
    <row r="3" spans="2:28" x14ac:dyDescent="0.25">
      <c r="B3" s="2" t="s">
        <v>16</v>
      </c>
      <c r="C3" s="27"/>
      <c r="D3" s="2" t="s">
        <v>17</v>
      </c>
      <c r="E3" s="2" t="s">
        <v>25</v>
      </c>
      <c r="F3" s="2" t="s">
        <v>36</v>
      </c>
      <c r="G3" s="2" t="s">
        <v>18</v>
      </c>
      <c r="H3" s="4" t="s">
        <v>19</v>
      </c>
      <c r="I3" s="4" t="s">
        <v>20</v>
      </c>
      <c r="J3" s="2" t="s">
        <v>21</v>
      </c>
      <c r="K3" s="2" t="s">
        <v>22</v>
      </c>
      <c r="L3" s="2" t="s">
        <v>23</v>
      </c>
      <c r="M3" s="2" t="s">
        <v>73</v>
      </c>
      <c r="N3" s="2" t="s">
        <v>21</v>
      </c>
      <c r="O3" s="2" t="s">
        <v>22</v>
      </c>
      <c r="P3" s="2" t="s">
        <v>23</v>
      </c>
      <c r="Q3" s="2" t="s">
        <v>74</v>
      </c>
      <c r="Y3" s="79" t="s">
        <v>100</v>
      </c>
      <c r="Z3" s="79"/>
    </row>
    <row r="4" spans="2:28" x14ac:dyDescent="0.25">
      <c r="B4" s="18" t="s">
        <v>84</v>
      </c>
      <c r="C4" s="56"/>
      <c r="D4" s="2" t="s">
        <v>1</v>
      </c>
      <c r="E4" s="5" t="s">
        <v>26</v>
      </c>
      <c r="F4" s="29" t="s">
        <v>37</v>
      </c>
      <c r="G4" s="59"/>
      <c r="J4" s="9">
        <v>2</v>
      </c>
      <c r="K4" s="9">
        <v>3</v>
      </c>
      <c r="L4" s="9">
        <v>4</v>
      </c>
      <c r="M4" s="9">
        <f>ROUND((J4+4*K4+L4)/6,2)</f>
        <v>3</v>
      </c>
      <c r="N4" s="35">
        <v>11200</v>
      </c>
      <c r="O4" s="35">
        <v>16800</v>
      </c>
      <c r="P4" s="35">
        <v>22400</v>
      </c>
      <c r="Q4" s="38">
        <f>(N4+4*O4+P4)/6</f>
        <v>16800</v>
      </c>
      <c r="Y4" s="65" t="s">
        <v>1</v>
      </c>
      <c r="Z4" s="39">
        <v>16800</v>
      </c>
    </row>
    <row r="5" spans="2:28" x14ac:dyDescent="0.25">
      <c r="B5" s="12" t="s">
        <v>85</v>
      </c>
      <c r="C5" s="57"/>
      <c r="D5" s="2" t="s">
        <v>2</v>
      </c>
      <c r="E5" s="6" t="s">
        <v>27</v>
      </c>
      <c r="F5" s="30" t="s">
        <v>38</v>
      </c>
      <c r="G5" s="60" t="s">
        <v>84</v>
      </c>
      <c r="J5" s="10">
        <v>3</v>
      </c>
      <c r="K5" s="10">
        <v>4</v>
      </c>
      <c r="L5" s="10">
        <v>5</v>
      </c>
      <c r="M5" s="9">
        <f t="shared" ref="M5:M16" si="0">ROUND((J5+4*K5+L5)/6,2)</f>
        <v>4</v>
      </c>
      <c r="N5" s="36">
        <v>4200</v>
      </c>
      <c r="O5" s="36">
        <v>5600</v>
      </c>
      <c r="P5" s="36">
        <v>7000</v>
      </c>
      <c r="Q5" s="38">
        <f t="shared" ref="Q5:Q16" si="1">(N5+4*O5+P5)/6</f>
        <v>5600</v>
      </c>
      <c r="Y5" s="65" t="s">
        <v>2</v>
      </c>
      <c r="Z5" s="39">
        <v>5600</v>
      </c>
    </row>
    <row r="6" spans="2:28" x14ac:dyDescent="0.25">
      <c r="B6" s="13" t="s">
        <v>86</v>
      </c>
      <c r="C6" s="57"/>
      <c r="D6" s="2" t="s">
        <v>3</v>
      </c>
      <c r="E6" s="6" t="s">
        <v>28</v>
      </c>
      <c r="F6" s="30" t="s">
        <v>37</v>
      </c>
      <c r="G6" s="60" t="s">
        <v>85</v>
      </c>
      <c r="J6" s="10">
        <v>2</v>
      </c>
      <c r="K6" s="10">
        <v>2.5</v>
      </c>
      <c r="L6" s="10">
        <v>3</v>
      </c>
      <c r="M6" s="9">
        <f t="shared" si="0"/>
        <v>2.5</v>
      </c>
      <c r="N6" s="36">
        <v>7200</v>
      </c>
      <c r="O6" s="36">
        <v>9000</v>
      </c>
      <c r="P6" s="36">
        <v>10800</v>
      </c>
      <c r="Q6" s="38">
        <f t="shared" si="1"/>
        <v>9000</v>
      </c>
      <c r="Y6" s="65" t="s">
        <v>3</v>
      </c>
      <c r="Z6" s="39">
        <v>9000</v>
      </c>
    </row>
    <row r="7" spans="2:28" x14ac:dyDescent="0.25">
      <c r="B7" s="14" t="s">
        <v>87</v>
      </c>
      <c r="C7" s="57"/>
      <c r="D7" s="2" t="s">
        <v>6</v>
      </c>
      <c r="E7" s="6" t="s">
        <v>29</v>
      </c>
      <c r="F7" s="30" t="s">
        <v>37</v>
      </c>
      <c r="G7" s="60" t="s">
        <v>86</v>
      </c>
      <c r="J7" s="10">
        <v>3</v>
      </c>
      <c r="K7" s="10">
        <v>4</v>
      </c>
      <c r="L7" s="10">
        <v>5</v>
      </c>
      <c r="M7" s="9">
        <f t="shared" si="0"/>
        <v>4</v>
      </c>
      <c r="N7" s="36">
        <v>9000</v>
      </c>
      <c r="O7" s="36">
        <v>12000</v>
      </c>
      <c r="P7" s="36">
        <v>15000</v>
      </c>
      <c r="Q7" s="38">
        <f t="shared" si="1"/>
        <v>12000</v>
      </c>
      <c r="Y7" s="65" t="s">
        <v>6</v>
      </c>
      <c r="Z7" s="39">
        <v>12000</v>
      </c>
    </row>
    <row r="8" spans="2:28" x14ac:dyDescent="0.25">
      <c r="B8" s="15" t="s">
        <v>88</v>
      </c>
      <c r="C8" s="57"/>
      <c r="D8" s="2" t="s">
        <v>7</v>
      </c>
      <c r="E8" s="6" t="s">
        <v>30</v>
      </c>
      <c r="F8" s="30" t="s">
        <v>39</v>
      </c>
      <c r="G8" s="60" t="s">
        <v>87</v>
      </c>
      <c r="J8" s="10">
        <v>4</v>
      </c>
      <c r="K8" s="10">
        <v>4.5</v>
      </c>
      <c r="L8" s="10">
        <v>5</v>
      </c>
      <c r="M8" s="9">
        <f t="shared" si="0"/>
        <v>4.5</v>
      </c>
      <c r="N8" s="36">
        <v>12800</v>
      </c>
      <c r="O8" s="36">
        <v>14400</v>
      </c>
      <c r="P8" s="36">
        <v>16000</v>
      </c>
      <c r="Q8" s="38">
        <f t="shared" si="1"/>
        <v>14400</v>
      </c>
      <c r="Y8" s="65" t="s">
        <v>7</v>
      </c>
      <c r="Z8" s="39">
        <v>14400</v>
      </c>
    </row>
    <row r="9" spans="2:28" x14ac:dyDescent="0.25">
      <c r="B9" s="16" t="s">
        <v>90</v>
      </c>
      <c r="C9" s="57"/>
      <c r="D9" s="2" t="s">
        <v>8</v>
      </c>
      <c r="E9" s="6" t="s">
        <v>31</v>
      </c>
      <c r="F9" s="30" t="s">
        <v>40</v>
      </c>
      <c r="G9" s="61" t="s">
        <v>89</v>
      </c>
      <c r="J9" s="10">
        <v>2</v>
      </c>
      <c r="K9" s="10">
        <v>3.5</v>
      </c>
      <c r="L9" s="10">
        <v>4</v>
      </c>
      <c r="M9" s="9">
        <f t="shared" si="0"/>
        <v>3.33</v>
      </c>
      <c r="N9" s="36">
        <v>6400</v>
      </c>
      <c r="O9" s="36">
        <v>11200</v>
      </c>
      <c r="P9" s="36">
        <v>12800</v>
      </c>
      <c r="Q9" s="38">
        <f t="shared" si="1"/>
        <v>10666.666666666666</v>
      </c>
      <c r="S9" s="79" t="s">
        <v>60</v>
      </c>
      <c r="T9" s="79"/>
      <c r="U9" s="79"/>
      <c r="V9" s="79" t="s">
        <v>71</v>
      </c>
      <c r="W9" s="79"/>
      <c r="Y9" s="65" t="s">
        <v>8</v>
      </c>
      <c r="Z9" s="39">
        <v>10666.666666666666</v>
      </c>
    </row>
    <row r="10" spans="2:28" x14ac:dyDescent="0.25">
      <c r="B10" s="17" t="s">
        <v>91</v>
      </c>
      <c r="C10" s="57"/>
      <c r="D10" s="2" t="s">
        <v>9</v>
      </c>
      <c r="E10" s="6" t="s">
        <v>31</v>
      </c>
      <c r="F10" s="30" t="s">
        <v>40</v>
      </c>
      <c r="G10" s="61" t="s">
        <v>86</v>
      </c>
      <c r="J10" s="10">
        <v>3</v>
      </c>
      <c r="K10" s="10">
        <v>4</v>
      </c>
      <c r="L10" s="10">
        <v>5</v>
      </c>
      <c r="M10" s="9">
        <f t="shared" si="0"/>
        <v>4</v>
      </c>
      <c r="N10" s="36">
        <v>9600</v>
      </c>
      <c r="O10" s="36">
        <v>12800</v>
      </c>
      <c r="P10" s="36">
        <v>16000</v>
      </c>
      <c r="Q10" s="38">
        <f t="shared" si="1"/>
        <v>12800</v>
      </c>
      <c r="S10" s="2" t="s">
        <v>59</v>
      </c>
      <c r="T10" s="2"/>
      <c r="U10" s="39">
        <v>600</v>
      </c>
      <c r="V10" s="82"/>
      <c r="W10" s="81">
        <v>127933.33333333299</v>
      </c>
      <c r="Y10" s="65" t="s">
        <v>9</v>
      </c>
      <c r="Z10" s="39">
        <v>12800</v>
      </c>
    </row>
    <row r="11" spans="2:28" x14ac:dyDescent="0.25">
      <c r="B11" s="19" t="s">
        <v>92</v>
      </c>
      <c r="C11" s="57"/>
      <c r="D11" s="2" t="s">
        <v>10</v>
      </c>
      <c r="E11" s="6" t="s">
        <v>32</v>
      </c>
      <c r="F11" s="30" t="s">
        <v>40</v>
      </c>
      <c r="G11" s="61" t="s">
        <v>88</v>
      </c>
      <c r="J11" s="10">
        <v>2</v>
      </c>
      <c r="K11" s="10">
        <v>3</v>
      </c>
      <c r="L11" s="10">
        <v>4</v>
      </c>
      <c r="M11" s="9">
        <f t="shared" si="0"/>
        <v>3</v>
      </c>
      <c r="N11" s="36">
        <v>6400</v>
      </c>
      <c r="O11" s="36">
        <v>9600</v>
      </c>
      <c r="P11" s="36">
        <v>12800</v>
      </c>
      <c r="Q11" s="38">
        <f t="shared" si="1"/>
        <v>9600</v>
      </c>
      <c r="S11" s="85" t="s">
        <v>61</v>
      </c>
      <c r="T11" s="85"/>
      <c r="U11" s="39">
        <v>360</v>
      </c>
      <c r="V11" s="82"/>
      <c r="W11" s="81"/>
      <c r="Y11" s="65" t="s">
        <v>10</v>
      </c>
      <c r="Z11" s="39">
        <v>9600</v>
      </c>
    </row>
    <row r="12" spans="2:28" x14ac:dyDescent="0.25">
      <c r="B12" s="21" t="s">
        <v>93</v>
      </c>
      <c r="C12" s="57"/>
      <c r="D12" s="2" t="s">
        <v>11</v>
      </c>
      <c r="E12" s="6" t="s">
        <v>33</v>
      </c>
      <c r="F12" s="10">
        <v>1</v>
      </c>
      <c r="G12" s="63" t="s">
        <v>98</v>
      </c>
      <c r="J12" s="10">
        <v>2</v>
      </c>
      <c r="K12" s="10">
        <v>3</v>
      </c>
      <c r="L12" s="10">
        <v>4</v>
      </c>
      <c r="M12" s="9">
        <f t="shared" si="0"/>
        <v>3</v>
      </c>
      <c r="N12" s="36">
        <v>2400</v>
      </c>
      <c r="O12" s="36">
        <v>3600</v>
      </c>
      <c r="P12" s="36">
        <v>4800</v>
      </c>
      <c r="Q12" s="38">
        <f t="shared" si="1"/>
        <v>3600</v>
      </c>
      <c r="S12" s="79"/>
      <c r="T12" s="79"/>
      <c r="U12" s="39">
        <f>SUM(U10:U11)</f>
        <v>960</v>
      </c>
      <c r="V12" s="82"/>
      <c r="W12" s="81"/>
      <c r="Y12" s="65" t="s">
        <v>11</v>
      </c>
      <c r="Z12" s="39">
        <v>3600</v>
      </c>
    </row>
    <row r="13" spans="2:28" x14ac:dyDescent="0.25">
      <c r="B13" s="20" t="s">
        <v>94</v>
      </c>
      <c r="C13" s="57"/>
      <c r="D13" s="2" t="s">
        <v>12</v>
      </c>
      <c r="E13" s="6" t="s">
        <v>33</v>
      </c>
      <c r="F13" s="30" t="s">
        <v>38</v>
      </c>
      <c r="G13" s="61" t="s">
        <v>99</v>
      </c>
      <c r="J13" s="10">
        <v>2</v>
      </c>
      <c r="K13" s="10">
        <v>3.5</v>
      </c>
      <c r="L13" s="10">
        <v>4</v>
      </c>
      <c r="M13" s="9">
        <f t="shared" si="0"/>
        <v>3.33</v>
      </c>
      <c r="N13" s="36">
        <v>2400</v>
      </c>
      <c r="O13" s="36">
        <v>3600</v>
      </c>
      <c r="P13" s="36">
        <v>4800</v>
      </c>
      <c r="Q13" s="38">
        <f t="shared" si="1"/>
        <v>3600</v>
      </c>
      <c r="S13" s="2" t="s">
        <v>62</v>
      </c>
      <c r="T13" s="2"/>
      <c r="U13" s="39">
        <v>10</v>
      </c>
      <c r="V13" s="82"/>
      <c r="W13" s="81"/>
      <c r="Y13" s="65" t="s">
        <v>12</v>
      </c>
      <c r="Z13" s="39">
        <v>3600</v>
      </c>
    </row>
    <row r="14" spans="2:28" x14ac:dyDescent="0.25">
      <c r="B14" s="22" t="s">
        <v>95</v>
      </c>
      <c r="C14" s="57"/>
      <c r="D14" s="2" t="s">
        <v>13</v>
      </c>
      <c r="E14" s="6" t="s">
        <v>32</v>
      </c>
      <c r="F14" s="30" t="s">
        <v>40</v>
      </c>
      <c r="G14" s="60" t="s">
        <v>94</v>
      </c>
      <c r="J14" s="10">
        <v>2</v>
      </c>
      <c r="K14" s="10">
        <v>2.5</v>
      </c>
      <c r="L14" s="10">
        <v>4</v>
      </c>
      <c r="M14" s="9">
        <f t="shared" si="0"/>
        <v>2.67</v>
      </c>
      <c r="N14" s="36">
        <v>6400</v>
      </c>
      <c r="O14" s="36">
        <v>8000</v>
      </c>
      <c r="P14" s="36">
        <v>12800</v>
      </c>
      <c r="Q14" s="38">
        <f t="shared" si="1"/>
        <v>8533.3333333333339</v>
      </c>
      <c r="S14" s="79"/>
      <c r="T14" s="79"/>
      <c r="U14" s="79"/>
      <c r="V14" s="82"/>
      <c r="W14" s="81"/>
      <c r="Y14" s="65" t="s">
        <v>13</v>
      </c>
      <c r="Z14" s="39">
        <v>8533.3333333333339</v>
      </c>
      <c r="AB14" s="68"/>
    </row>
    <row r="15" spans="2:28" x14ac:dyDescent="0.25">
      <c r="B15" s="23" t="s">
        <v>96</v>
      </c>
      <c r="C15" s="57"/>
      <c r="D15" s="2" t="s">
        <v>14</v>
      </c>
      <c r="E15" s="6" t="s">
        <v>34</v>
      </c>
      <c r="F15" s="30" t="s">
        <v>37</v>
      </c>
      <c r="G15" s="61" t="s">
        <v>95</v>
      </c>
      <c r="J15" s="10">
        <v>2</v>
      </c>
      <c r="K15" s="10">
        <v>2</v>
      </c>
      <c r="L15" s="10">
        <v>3</v>
      </c>
      <c r="M15" s="9">
        <f t="shared" si="0"/>
        <v>2.17</v>
      </c>
      <c r="N15" s="36">
        <v>6400</v>
      </c>
      <c r="O15" s="36">
        <v>6400</v>
      </c>
      <c r="P15" s="36">
        <v>9600</v>
      </c>
      <c r="Q15" s="38">
        <f t="shared" si="1"/>
        <v>6933.333333333333</v>
      </c>
      <c r="S15" s="80" t="s">
        <v>58</v>
      </c>
      <c r="T15" s="80"/>
      <c r="U15" s="41">
        <f>U12*U13</f>
        <v>9600</v>
      </c>
      <c r="V15" s="82"/>
      <c r="W15" s="81"/>
      <c r="Y15" s="65" t="s">
        <v>14</v>
      </c>
      <c r="Z15" s="39">
        <v>6933.333333333333</v>
      </c>
    </row>
    <row r="16" spans="2:28" x14ac:dyDescent="0.25">
      <c r="B16" s="24" t="s">
        <v>97</v>
      </c>
      <c r="C16" s="58"/>
      <c r="D16" s="2" t="s">
        <v>15</v>
      </c>
      <c r="E16" s="4" t="s">
        <v>35</v>
      </c>
      <c r="F16" s="31" t="s">
        <v>37</v>
      </c>
      <c r="G16" s="62" t="s">
        <v>96</v>
      </c>
      <c r="J16" s="11">
        <v>2</v>
      </c>
      <c r="K16" s="11">
        <v>3</v>
      </c>
      <c r="L16" s="11">
        <v>4</v>
      </c>
      <c r="M16" s="28">
        <f t="shared" si="0"/>
        <v>3</v>
      </c>
      <c r="N16" s="37">
        <v>3200</v>
      </c>
      <c r="O16" s="37">
        <v>4800</v>
      </c>
      <c r="P16" s="37">
        <v>6400</v>
      </c>
      <c r="Q16" s="39">
        <f t="shared" si="1"/>
        <v>4800</v>
      </c>
      <c r="Y16" s="65" t="s">
        <v>15</v>
      </c>
      <c r="Z16" s="39">
        <v>4800</v>
      </c>
    </row>
    <row r="17" spans="2:26" x14ac:dyDescent="0.25"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4"/>
      <c r="N17" s="80" t="s">
        <v>58</v>
      </c>
      <c r="O17" s="80"/>
      <c r="P17" s="80"/>
      <c r="Q17" s="40">
        <f>SUM(Q4:Q16)</f>
        <v>118333.33333333333</v>
      </c>
      <c r="Y17" s="64" t="s">
        <v>58</v>
      </c>
      <c r="Z17" s="40">
        <f>SUM(Z4:Z16)</f>
        <v>118333.33333333333</v>
      </c>
    </row>
    <row r="19" spans="2:26" x14ac:dyDescent="0.25">
      <c r="D19" s="34"/>
      <c r="E19" s="34"/>
    </row>
    <row r="20" spans="2:26" x14ac:dyDescent="0.25">
      <c r="D20" s="34"/>
      <c r="E20" s="34"/>
    </row>
    <row r="21" spans="2:26" x14ac:dyDescent="0.25">
      <c r="D21" s="34"/>
      <c r="E21" s="34"/>
    </row>
    <row r="22" spans="2:26" x14ac:dyDescent="0.25">
      <c r="D22" s="34"/>
      <c r="E22" s="34"/>
    </row>
    <row r="23" spans="2:26" x14ac:dyDescent="0.25">
      <c r="D23" s="34"/>
      <c r="E23" s="34"/>
    </row>
    <row r="24" spans="2:26" x14ac:dyDescent="0.25">
      <c r="D24" s="34"/>
      <c r="E24" s="34"/>
    </row>
    <row r="25" spans="2:26" x14ac:dyDescent="0.25">
      <c r="D25" s="34"/>
      <c r="E25" s="34"/>
    </row>
    <row r="26" spans="2:26" x14ac:dyDescent="0.25">
      <c r="D26" s="34"/>
      <c r="E26" s="34"/>
    </row>
    <row r="27" spans="2:26" x14ac:dyDescent="0.25">
      <c r="D27" s="34"/>
      <c r="E27" s="34"/>
    </row>
    <row r="28" spans="2:26" x14ac:dyDescent="0.25">
      <c r="D28" s="34"/>
      <c r="E28" s="34"/>
    </row>
    <row r="29" spans="2:26" x14ac:dyDescent="0.25">
      <c r="D29" s="34"/>
      <c r="E29" s="34"/>
    </row>
    <row r="30" spans="2:26" x14ac:dyDescent="0.25">
      <c r="D30" s="34"/>
      <c r="E30" s="34"/>
    </row>
    <row r="31" spans="2:26" x14ac:dyDescent="0.25">
      <c r="D31" s="33"/>
      <c r="E31" s="34"/>
      <c r="F31" s="34"/>
      <c r="G31" s="34"/>
    </row>
    <row r="32" spans="2:26" x14ac:dyDescent="0.25">
      <c r="N32" s="33"/>
      <c r="O32" s="33"/>
      <c r="P32" s="33"/>
      <c r="Q32" s="33"/>
    </row>
    <row r="33" spans="14:17" x14ac:dyDescent="0.25">
      <c r="N33" s="43"/>
      <c r="O33" s="43"/>
      <c r="P33" s="44"/>
      <c r="Q33" s="33"/>
    </row>
    <row r="34" spans="14:17" x14ac:dyDescent="0.25">
      <c r="N34" s="43"/>
      <c r="O34" s="43"/>
      <c r="P34" s="43"/>
      <c r="Q34" s="33"/>
    </row>
    <row r="35" spans="14:17" x14ac:dyDescent="0.25">
      <c r="N35" s="43"/>
      <c r="O35" s="43"/>
      <c r="P35" s="43"/>
      <c r="Q35" s="33"/>
    </row>
    <row r="36" spans="14:17" x14ac:dyDescent="0.25">
      <c r="N36" s="43"/>
      <c r="O36" s="43"/>
      <c r="P36" s="44"/>
      <c r="Q36" s="33"/>
    </row>
  </sheetData>
  <mergeCells count="14">
    <mergeCell ref="Y3:Z3"/>
    <mergeCell ref="B2:G2"/>
    <mergeCell ref="N17:P17"/>
    <mergeCell ref="W10:W15"/>
    <mergeCell ref="V10:V15"/>
    <mergeCell ref="S9:U9"/>
    <mergeCell ref="V9:W9"/>
    <mergeCell ref="B17:M17"/>
    <mergeCell ref="S15:T15"/>
    <mergeCell ref="S12:T12"/>
    <mergeCell ref="S11:T11"/>
    <mergeCell ref="S14:U14"/>
    <mergeCell ref="J2:M2"/>
    <mergeCell ref="N2:Q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workbookViewId="0">
      <selection activeCell="N13" sqref="N13"/>
    </sheetView>
  </sheetViews>
  <sheetFormatPr baseColWidth="10" defaultRowHeight="15" x14ac:dyDescent="0.25"/>
  <cols>
    <col min="2" max="2" width="15" bestFit="1" customWidth="1"/>
    <col min="3" max="3" width="12.28515625" bestFit="1" customWidth="1"/>
    <col min="4" max="4" width="12.7109375" bestFit="1" customWidth="1"/>
    <col min="6" max="6" width="11.85546875" bestFit="1" customWidth="1"/>
  </cols>
  <sheetData>
    <row r="2" spans="2:6" x14ac:dyDescent="0.25">
      <c r="B2" s="90" t="s">
        <v>63</v>
      </c>
      <c r="C2" s="90"/>
      <c r="D2" s="90"/>
    </row>
    <row r="3" spans="2:6" x14ac:dyDescent="0.25">
      <c r="B3" s="2" t="s">
        <v>76</v>
      </c>
      <c r="C3" s="39">
        <v>210000</v>
      </c>
      <c r="D3" s="91" t="s">
        <v>81</v>
      </c>
    </row>
    <row r="4" spans="2:6" x14ac:dyDescent="0.25">
      <c r="B4" s="2" t="s">
        <v>77</v>
      </c>
      <c r="C4" s="39">
        <v>297606.67</v>
      </c>
      <c r="D4" s="91"/>
    </row>
    <row r="5" spans="2:6" x14ac:dyDescent="0.25">
      <c r="B5" s="82"/>
      <c r="C5" s="82"/>
      <c r="D5" s="82"/>
    </row>
    <row r="6" spans="2:6" x14ac:dyDescent="0.25">
      <c r="B6" s="2"/>
      <c r="C6" s="39">
        <v>3</v>
      </c>
      <c r="D6" s="39">
        <f>C4*3</f>
        <v>892820.01</v>
      </c>
    </row>
    <row r="7" spans="2:6" x14ac:dyDescent="0.25">
      <c r="B7" s="50" t="s">
        <v>78</v>
      </c>
      <c r="C7" s="48">
        <f>D7*5/D6</f>
        <v>1.1760489104629275</v>
      </c>
      <c r="D7" s="49">
        <f>C3</f>
        <v>210000</v>
      </c>
    </row>
    <row r="9" spans="2:6" x14ac:dyDescent="0.25">
      <c r="B9" s="90" t="s">
        <v>64</v>
      </c>
      <c r="C9" s="90"/>
      <c r="D9" s="90"/>
    </row>
    <row r="10" spans="2:6" x14ac:dyDescent="0.25">
      <c r="B10" s="82" t="s">
        <v>69</v>
      </c>
      <c r="C10" s="82"/>
      <c r="D10" s="42">
        <v>-210000</v>
      </c>
    </row>
    <row r="11" spans="2:6" x14ac:dyDescent="0.25">
      <c r="B11" s="82" t="s">
        <v>65</v>
      </c>
      <c r="C11" s="82"/>
      <c r="D11" s="82"/>
    </row>
    <row r="12" spans="2:6" x14ac:dyDescent="0.25">
      <c r="B12" s="2" t="s">
        <v>66</v>
      </c>
      <c r="C12" s="39">
        <v>-207213.33</v>
      </c>
      <c r="D12" s="39"/>
      <c r="F12" s="53"/>
    </row>
    <row r="13" spans="2:6" x14ac:dyDescent="0.25">
      <c r="B13" s="45"/>
      <c r="C13" s="39">
        <v>560</v>
      </c>
      <c r="D13" s="39">
        <f>C13/(1+0.1)^1</f>
        <v>509.09090909090907</v>
      </c>
    </row>
    <row r="14" spans="2:6" x14ac:dyDescent="0.25">
      <c r="B14" s="2" t="s">
        <v>67</v>
      </c>
      <c r="C14" s="39">
        <v>163380</v>
      </c>
      <c r="D14" s="39">
        <f>C14/(1+0.1)^2</f>
        <v>135024.79338842974</v>
      </c>
    </row>
    <row r="15" spans="2:6" x14ac:dyDescent="0.25">
      <c r="B15" s="2" t="s">
        <v>68</v>
      </c>
      <c r="C15" s="39">
        <v>340880</v>
      </c>
      <c r="D15" s="39">
        <f>C15/(1+0.1)^3</f>
        <v>256108.18933132975</v>
      </c>
    </row>
    <row r="16" spans="2:6" x14ac:dyDescent="0.25">
      <c r="B16" s="82" t="s">
        <v>70</v>
      </c>
      <c r="C16" s="82"/>
      <c r="D16" s="52">
        <v>0.1</v>
      </c>
    </row>
    <row r="17" spans="2:7" x14ac:dyDescent="0.25">
      <c r="B17" s="89" t="s">
        <v>64</v>
      </c>
      <c r="C17" s="89"/>
      <c r="D17" s="74" t="s">
        <v>107</v>
      </c>
    </row>
    <row r="20" spans="2:7" x14ac:dyDescent="0.25">
      <c r="B20" s="86" t="s">
        <v>79</v>
      </c>
      <c r="C20" s="87"/>
    </row>
    <row r="21" spans="2:7" x14ac:dyDescent="0.25">
      <c r="B21" s="2" t="s">
        <v>80</v>
      </c>
      <c r="C21" s="42">
        <v>-210000</v>
      </c>
    </row>
    <row r="22" spans="2:7" x14ac:dyDescent="0.25">
      <c r="B22" s="92" t="s">
        <v>65</v>
      </c>
      <c r="C22" s="39">
        <v>-207213.33</v>
      </c>
    </row>
    <row r="23" spans="2:7" x14ac:dyDescent="0.25">
      <c r="B23" s="93"/>
      <c r="C23" s="39">
        <v>560</v>
      </c>
    </row>
    <row r="24" spans="2:7" x14ac:dyDescent="0.25">
      <c r="B24" s="93"/>
      <c r="C24" s="39">
        <v>163380</v>
      </c>
    </row>
    <row r="25" spans="2:7" x14ac:dyDescent="0.25">
      <c r="B25" s="93"/>
      <c r="C25" s="39">
        <v>340880</v>
      </c>
    </row>
    <row r="26" spans="2:7" x14ac:dyDescent="0.25">
      <c r="B26" s="50" t="s">
        <v>79</v>
      </c>
      <c r="C26" s="51">
        <f>IRR(C22:C25)</f>
        <v>0.4020054961003523</v>
      </c>
    </row>
    <row r="27" spans="2:7" x14ac:dyDescent="0.25">
      <c r="C27" s="47"/>
    </row>
    <row r="28" spans="2:7" x14ac:dyDescent="0.25">
      <c r="B28" s="86" t="s">
        <v>82</v>
      </c>
      <c r="C28" s="87"/>
      <c r="D28" s="88" t="s">
        <v>83</v>
      </c>
      <c r="E28" s="88"/>
      <c r="F28" s="88"/>
      <c r="G28" s="75">
        <v>0.41717461904761899</v>
      </c>
    </row>
    <row r="29" spans="2:7" x14ac:dyDescent="0.25">
      <c r="B29" s="77"/>
      <c r="C29" s="77"/>
      <c r="D29" s="77"/>
      <c r="E29" s="77"/>
      <c r="F29" s="78"/>
      <c r="G29" s="54">
        <f>(C4-C3)/C3</f>
        <v>0.41717461904761899</v>
      </c>
    </row>
  </sheetData>
  <mergeCells count="13">
    <mergeCell ref="B29:F29"/>
    <mergeCell ref="B28:C28"/>
    <mergeCell ref="D28:F28"/>
    <mergeCell ref="B17:C17"/>
    <mergeCell ref="B2:D2"/>
    <mergeCell ref="B5:D5"/>
    <mergeCell ref="D3:D4"/>
    <mergeCell ref="B22:B25"/>
    <mergeCell ref="B20:C20"/>
    <mergeCell ref="B9:D9"/>
    <mergeCell ref="B16:C16"/>
    <mergeCell ref="B11:D11"/>
    <mergeCell ref="B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H3" sqref="H3"/>
    </sheetView>
  </sheetViews>
  <sheetFormatPr baseColWidth="10" defaultRowHeight="15" x14ac:dyDescent="0.25"/>
  <cols>
    <col min="1" max="1" width="14.28515625" bestFit="1" customWidth="1"/>
    <col min="3" max="3" width="19.42578125" bestFit="1" customWidth="1"/>
  </cols>
  <sheetData>
    <row r="2" spans="1:7" x14ac:dyDescent="0.25">
      <c r="A2" s="55" t="s">
        <v>16</v>
      </c>
      <c r="B2" s="55" t="s">
        <v>18</v>
      </c>
      <c r="C2" s="55" t="s">
        <v>73</v>
      </c>
    </row>
    <row r="3" spans="1:7" x14ac:dyDescent="0.25">
      <c r="A3" s="18" t="s">
        <v>84</v>
      </c>
      <c r="B3" s="59"/>
      <c r="C3" s="9">
        <v>3</v>
      </c>
      <c r="E3" s="55" t="s">
        <v>84</v>
      </c>
      <c r="F3" s="9">
        <v>3</v>
      </c>
      <c r="G3" s="46"/>
    </row>
    <row r="4" spans="1:7" x14ac:dyDescent="0.25">
      <c r="A4" s="12" t="s">
        <v>85</v>
      </c>
      <c r="B4" s="60" t="s">
        <v>84</v>
      </c>
      <c r="C4" s="9">
        <v>4</v>
      </c>
      <c r="E4" s="55" t="s">
        <v>85</v>
      </c>
      <c r="F4" s="9">
        <v>4</v>
      </c>
    </row>
    <row r="5" spans="1:7" x14ac:dyDescent="0.25">
      <c r="A5" s="13" t="s">
        <v>86</v>
      </c>
      <c r="B5" s="60" t="s">
        <v>85</v>
      </c>
      <c r="C5" s="9">
        <v>2.5</v>
      </c>
      <c r="E5" s="55" t="s">
        <v>86</v>
      </c>
      <c r="F5" s="9">
        <v>2.5</v>
      </c>
    </row>
    <row r="6" spans="1:7" x14ac:dyDescent="0.25">
      <c r="A6" s="14" t="s">
        <v>87</v>
      </c>
      <c r="B6" s="60" t="s">
        <v>86</v>
      </c>
      <c r="C6" s="9">
        <v>4</v>
      </c>
      <c r="E6" s="55" t="s">
        <v>87</v>
      </c>
      <c r="F6" s="9">
        <v>4</v>
      </c>
    </row>
    <row r="7" spans="1:7" x14ac:dyDescent="0.25">
      <c r="A7" s="15" t="s">
        <v>88</v>
      </c>
      <c r="B7" s="60" t="s">
        <v>87</v>
      </c>
      <c r="C7" s="9">
        <v>4.5</v>
      </c>
      <c r="E7" s="55" t="s">
        <v>88</v>
      </c>
      <c r="F7" s="9">
        <v>4.5</v>
      </c>
    </row>
    <row r="8" spans="1:7" x14ac:dyDescent="0.25">
      <c r="A8" s="16" t="s">
        <v>90</v>
      </c>
      <c r="B8" s="61" t="s">
        <v>89</v>
      </c>
      <c r="C8" s="9">
        <v>3.33</v>
      </c>
      <c r="E8" s="55" t="s">
        <v>90</v>
      </c>
      <c r="F8" s="9">
        <v>3.33</v>
      </c>
    </row>
    <row r="9" spans="1:7" x14ac:dyDescent="0.25">
      <c r="A9" s="17" t="s">
        <v>91</v>
      </c>
      <c r="B9" s="61" t="s">
        <v>86</v>
      </c>
      <c r="C9" s="9">
        <v>4</v>
      </c>
      <c r="E9" s="55" t="s">
        <v>91</v>
      </c>
      <c r="F9" s="9">
        <v>4</v>
      </c>
    </row>
    <row r="10" spans="1:7" x14ac:dyDescent="0.25">
      <c r="A10" s="19" t="s">
        <v>92</v>
      </c>
      <c r="B10" s="61" t="s">
        <v>88</v>
      </c>
      <c r="C10" s="9">
        <v>3</v>
      </c>
      <c r="E10" s="55" t="s">
        <v>92</v>
      </c>
      <c r="F10" s="9">
        <v>3</v>
      </c>
    </row>
    <row r="11" spans="1:7" x14ac:dyDescent="0.25">
      <c r="A11" s="21" t="s">
        <v>93</v>
      </c>
      <c r="B11" s="63" t="s">
        <v>98</v>
      </c>
      <c r="C11" s="9">
        <v>3</v>
      </c>
      <c r="E11" s="55" t="s">
        <v>93</v>
      </c>
      <c r="F11" s="9">
        <v>3</v>
      </c>
    </row>
    <row r="12" spans="1:7" x14ac:dyDescent="0.25">
      <c r="A12" s="20" t="s">
        <v>94</v>
      </c>
      <c r="B12" s="61" t="s">
        <v>99</v>
      </c>
      <c r="C12" s="9">
        <v>3.33</v>
      </c>
      <c r="E12" s="55" t="s">
        <v>94</v>
      </c>
      <c r="F12" s="9">
        <v>3.33</v>
      </c>
    </row>
    <row r="13" spans="1:7" x14ac:dyDescent="0.25">
      <c r="A13" s="22" t="s">
        <v>95</v>
      </c>
      <c r="B13" s="60" t="s">
        <v>94</v>
      </c>
      <c r="C13" s="9">
        <v>2.67</v>
      </c>
      <c r="E13" s="55" t="s">
        <v>95</v>
      </c>
      <c r="F13" s="9">
        <v>2.67</v>
      </c>
    </row>
    <row r="14" spans="1:7" x14ac:dyDescent="0.25">
      <c r="A14" s="23" t="s">
        <v>96</v>
      </c>
      <c r="B14" s="61" t="s">
        <v>95</v>
      </c>
      <c r="C14" s="9">
        <v>2.17</v>
      </c>
      <c r="E14" s="55" t="s">
        <v>96</v>
      </c>
      <c r="F14" s="9">
        <v>2.17</v>
      </c>
    </row>
    <row r="15" spans="1:7" x14ac:dyDescent="0.25">
      <c r="A15" s="24" t="s">
        <v>97</v>
      </c>
      <c r="B15" s="62" t="s">
        <v>96</v>
      </c>
      <c r="C15" s="28">
        <v>3</v>
      </c>
      <c r="E15" s="55" t="s">
        <v>97</v>
      </c>
      <c r="F15" s="28">
        <v>3</v>
      </c>
    </row>
    <row r="18" spans="5:5" x14ac:dyDescent="0.25">
      <c r="E18" s="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6"/>
  <sheetViews>
    <sheetView workbookViewId="0">
      <selection activeCell="F26" sqref="F26"/>
    </sheetView>
  </sheetViews>
  <sheetFormatPr baseColWidth="10" defaultRowHeight="15" x14ac:dyDescent="0.25"/>
  <cols>
    <col min="1" max="2" width="44.5703125" bestFit="1" customWidth="1"/>
    <col min="3" max="3" width="16.140625" bestFit="1" customWidth="1"/>
    <col min="4" max="4" width="19.140625" bestFit="1" customWidth="1"/>
    <col min="5" max="5" width="15.5703125" bestFit="1" customWidth="1"/>
    <col min="6" max="6" width="21.7109375" bestFit="1" customWidth="1"/>
    <col min="7" max="7" width="7.85546875" bestFit="1" customWidth="1"/>
    <col min="8" max="8" width="4.7109375" bestFit="1" customWidth="1"/>
    <col min="9" max="9" width="12.28515625" bestFit="1" customWidth="1"/>
    <col min="10" max="10" width="13" bestFit="1" customWidth="1"/>
    <col min="11" max="11" width="5.42578125" customWidth="1"/>
  </cols>
  <sheetData>
    <row r="3" spans="2:11" x14ac:dyDescent="0.25">
      <c r="B3" s="73" t="s">
        <v>0</v>
      </c>
      <c r="C3" s="67" t="s">
        <v>101</v>
      </c>
      <c r="D3" s="67" t="s">
        <v>102</v>
      </c>
      <c r="E3" s="67" t="s">
        <v>27</v>
      </c>
      <c r="F3" s="67" t="s">
        <v>103</v>
      </c>
      <c r="G3" s="67" t="s">
        <v>35</v>
      </c>
      <c r="H3" s="67" t="s">
        <v>104</v>
      </c>
      <c r="I3" s="67" t="s">
        <v>30</v>
      </c>
      <c r="J3" s="67" t="s">
        <v>31</v>
      </c>
      <c r="K3" s="67" t="s">
        <v>105</v>
      </c>
    </row>
    <row r="4" spans="2:11" x14ac:dyDescent="0.25">
      <c r="B4" s="72" t="s">
        <v>1</v>
      </c>
      <c r="C4" s="66" t="s">
        <v>106</v>
      </c>
      <c r="D4" s="66" t="s">
        <v>84</v>
      </c>
      <c r="E4" s="66"/>
      <c r="F4" s="66"/>
      <c r="G4" s="66"/>
      <c r="H4" s="66"/>
      <c r="I4" s="66"/>
      <c r="J4" s="66"/>
      <c r="K4" s="66"/>
    </row>
    <row r="5" spans="2:11" x14ac:dyDescent="0.25">
      <c r="B5" s="72" t="s">
        <v>2</v>
      </c>
      <c r="C5" s="66"/>
      <c r="D5" s="66"/>
      <c r="E5" s="66" t="s">
        <v>106</v>
      </c>
      <c r="F5" s="66"/>
      <c r="G5" s="66"/>
      <c r="H5" s="66"/>
      <c r="I5" s="66"/>
      <c r="J5" s="66"/>
      <c r="K5" s="66"/>
    </row>
    <row r="6" spans="2:11" x14ac:dyDescent="0.25">
      <c r="B6" s="72" t="s">
        <v>3</v>
      </c>
      <c r="C6" s="66" t="s">
        <v>106</v>
      </c>
      <c r="D6" s="66"/>
      <c r="E6" s="66"/>
      <c r="F6" s="66" t="s">
        <v>84</v>
      </c>
      <c r="G6" s="66"/>
      <c r="H6" s="66"/>
      <c r="I6" s="66"/>
      <c r="J6" s="66"/>
      <c r="K6" s="66"/>
    </row>
    <row r="7" spans="2:11" x14ac:dyDescent="0.25">
      <c r="B7" s="72" t="s">
        <v>6</v>
      </c>
      <c r="C7" s="66"/>
      <c r="D7" s="66"/>
      <c r="E7" s="66"/>
      <c r="F7" s="66"/>
      <c r="G7" s="66" t="s">
        <v>106</v>
      </c>
      <c r="H7" s="66" t="s">
        <v>84</v>
      </c>
      <c r="I7" s="66"/>
      <c r="J7" s="66"/>
      <c r="K7" s="66"/>
    </row>
    <row r="8" spans="2:11" x14ac:dyDescent="0.25">
      <c r="B8" s="72" t="s">
        <v>7</v>
      </c>
      <c r="C8" s="66"/>
      <c r="D8" s="66"/>
      <c r="E8" s="66"/>
      <c r="F8" s="66"/>
      <c r="G8" s="66"/>
      <c r="H8" s="66"/>
      <c r="I8" s="66" t="s">
        <v>106</v>
      </c>
      <c r="J8" s="66"/>
      <c r="K8" s="66"/>
    </row>
    <row r="9" spans="2:11" x14ac:dyDescent="0.25">
      <c r="B9" s="72" t="s">
        <v>8</v>
      </c>
      <c r="C9" s="66"/>
      <c r="D9" s="66"/>
      <c r="E9" s="66"/>
      <c r="F9" s="66"/>
      <c r="G9" s="66"/>
      <c r="H9" s="66"/>
      <c r="I9" s="66"/>
      <c r="J9" s="66" t="s">
        <v>106</v>
      </c>
      <c r="K9" s="66"/>
    </row>
    <row r="10" spans="2:11" x14ac:dyDescent="0.25">
      <c r="B10" s="72" t="s">
        <v>9</v>
      </c>
      <c r="C10" s="66"/>
      <c r="D10" s="66"/>
      <c r="E10" s="66"/>
      <c r="F10" s="66"/>
      <c r="G10" s="66"/>
      <c r="H10" s="66"/>
      <c r="I10" s="66"/>
      <c r="J10" s="66" t="s">
        <v>106</v>
      </c>
      <c r="K10" s="66"/>
    </row>
    <row r="11" spans="2:11" x14ac:dyDescent="0.25">
      <c r="B11" s="72" t="s">
        <v>10</v>
      </c>
      <c r="C11" s="66"/>
      <c r="D11" s="66"/>
      <c r="E11" s="66"/>
      <c r="F11" s="66"/>
      <c r="G11" s="66"/>
      <c r="H11" s="66"/>
      <c r="I11" s="66" t="s">
        <v>84</v>
      </c>
      <c r="J11" s="66" t="s">
        <v>84</v>
      </c>
      <c r="K11" s="66"/>
    </row>
    <row r="12" spans="2:11" x14ac:dyDescent="0.25">
      <c r="B12" s="72" t="s">
        <v>11</v>
      </c>
      <c r="C12" s="66"/>
      <c r="D12" s="66"/>
      <c r="E12" s="66"/>
      <c r="F12" s="66"/>
      <c r="G12" s="66"/>
      <c r="H12" s="66"/>
      <c r="I12" s="66"/>
      <c r="J12" s="66"/>
      <c r="K12" s="66" t="s">
        <v>106</v>
      </c>
    </row>
    <row r="13" spans="2:11" x14ac:dyDescent="0.25">
      <c r="B13" s="72" t="s">
        <v>12</v>
      </c>
      <c r="C13" s="66"/>
      <c r="D13" s="66"/>
      <c r="E13" s="66"/>
      <c r="F13" s="66"/>
      <c r="G13" s="66"/>
      <c r="H13" s="66"/>
      <c r="I13" s="66"/>
      <c r="J13" s="66"/>
      <c r="K13" s="66" t="s">
        <v>106</v>
      </c>
    </row>
    <row r="14" spans="2:11" x14ac:dyDescent="0.25">
      <c r="B14" s="72" t="s">
        <v>13</v>
      </c>
      <c r="C14" s="66"/>
      <c r="D14" s="66"/>
      <c r="E14" s="66"/>
      <c r="F14" s="66"/>
      <c r="G14" s="66"/>
      <c r="H14" s="66"/>
      <c r="I14" s="66" t="s">
        <v>84</v>
      </c>
      <c r="J14" s="66" t="s">
        <v>84</v>
      </c>
      <c r="K14" s="66"/>
    </row>
    <row r="15" spans="2:11" x14ac:dyDescent="0.25">
      <c r="B15" s="72" t="s">
        <v>14</v>
      </c>
      <c r="C15" s="66" t="s">
        <v>106</v>
      </c>
      <c r="D15" s="66"/>
      <c r="E15" s="66"/>
      <c r="F15" s="66"/>
      <c r="G15" s="66" t="s">
        <v>84</v>
      </c>
      <c r="H15" s="66"/>
      <c r="I15" s="66"/>
      <c r="J15" s="66"/>
      <c r="K15" s="66"/>
    </row>
    <row r="16" spans="2:11" x14ac:dyDescent="0.25">
      <c r="B16" s="72" t="s">
        <v>15</v>
      </c>
      <c r="C16" s="66"/>
      <c r="D16" s="66"/>
      <c r="E16" s="66"/>
      <c r="F16" s="66"/>
      <c r="G16" s="66" t="s">
        <v>106</v>
      </c>
      <c r="H16" s="66"/>
      <c r="I16" s="66"/>
      <c r="J16" s="66"/>
      <c r="K16" s="6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C55"/>
  <sheetViews>
    <sheetView topLeftCell="E1" zoomScaleNormal="100" workbookViewId="0">
      <selection activeCell="U3" sqref="U3"/>
    </sheetView>
  </sheetViews>
  <sheetFormatPr baseColWidth="10" defaultRowHeight="15" x14ac:dyDescent="0.25"/>
  <cols>
    <col min="2" max="2" width="6" bestFit="1" customWidth="1"/>
    <col min="3" max="3" width="5" bestFit="1" customWidth="1"/>
    <col min="4" max="4" width="6" bestFit="1" customWidth="1"/>
  </cols>
  <sheetData>
    <row r="5" spans="2:29" x14ac:dyDescent="0.25">
      <c r="B5" s="71">
        <v>0</v>
      </c>
      <c r="C5" s="69" t="s">
        <v>84</v>
      </c>
      <c r="D5" s="69">
        <v>3</v>
      </c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</row>
    <row r="6" spans="2:29" x14ac:dyDescent="0.25">
      <c r="B6" s="69">
        <v>0</v>
      </c>
      <c r="C6" s="82"/>
      <c r="D6" s="82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70"/>
      <c r="AA6" s="70"/>
      <c r="AB6" s="70"/>
      <c r="AC6" s="70"/>
    </row>
    <row r="7" spans="2:29" x14ac:dyDescent="0.25">
      <c r="B7" s="69">
        <v>0</v>
      </c>
      <c r="C7" s="69">
        <v>3</v>
      </c>
      <c r="D7" s="69">
        <v>3</v>
      </c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70"/>
      <c r="AA7" s="70"/>
      <c r="AB7" s="70"/>
      <c r="AC7" s="70"/>
    </row>
    <row r="8" spans="2:29" x14ac:dyDescent="0.25"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70"/>
      <c r="AA8" s="70"/>
      <c r="AB8" s="70"/>
      <c r="AC8" s="70"/>
    </row>
    <row r="9" spans="2:29" x14ac:dyDescent="0.25">
      <c r="B9" s="71">
        <v>3</v>
      </c>
      <c r="C9" s="69" t="s">
        <v>85</v>
      </c>
      <c r="D9" s="69">
        <v>7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70"/>
      <c r="AA9" s="70"/>
      <c r="AB9" s="70"/>
      <c r="AC9" s="70"/>
    </row>
    <row r="10" spans="2:29" x14ac:dyDescent="0.25">
      <c r="B10" s="69">
        <v>0</v>
      </c>
      <c r="C10" s="82"/>
      <c r="D10" s="82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70"/>
      <c r="AA10" s="70"/>
      <c r="AB10" s="70"/>
      <c r="AC10" s="70"/>
    </row>
    <row r="11" spans="2:29" x14ac:dyDescent="0.25">
      <c r="B11" s="69">
        <v>3</v>
      </c>
      <c r="C11" s="69">
        <v>4</v>
      </c>
      <c r="D11" s="69">
        <v>7</v>
      </c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70"/>
      <c r="AA11" s="70"/>
      <c r="AB11" s="70"/>
      <c r="AC11" s="70"/>
    </row>
    <row r="12" spans="2:29" x14ac:dyDescent="0.25"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70"/>
      <c r="AA12" s="70"/>
      <c r="AB12" s="70"/>
      <c r="AC12" s="70"/>
    </row>
    <row r="13" spans="2:29" x14ac:dyDescent="0.25">
      <c r="B13" s="71">
        <v>7</v>
      </c>
      <c r="C13" s="69" t="s">
        <v>86</v>
      </c>
      <c r="D13" s="69">
        <v>9.5</v>
      </c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70"/>
      <c r="AA13" s="70"/>
      <c r="AB13" s="70"/>
      <c r="AC13" s="70"/>
    </row>
    <row r="14" spans="2:29" x14ac:dyDescent="0.25">
      <c r="B14" s="69">
        <v>0</v>
      </c>
      <c r="C14" s="82"/>
      <c r="D14" s="82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70"/>
      <c r="AA14" s="70"/>
      <c r="AB14" s="70"/>
      <c r="AC14" s="70"/>
    </row>
    <row r="15" spans="2:29" x14ac:dyDescent="0.25">
      <c r="B15" s="69">
        <v>7</v>
      </c>
      <c r="C15" s="69">
        <v>2.5</v>
      </c>
      <c r="D15" s="69">
        <v>9.5</v>
      </c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70"/>
      <c r="AA15" s="70"/>
      <c r="AB15" s="70"/>
      <c r="AC15" s="70"/>
    </row>
    <row r="16" spans="2:29" x14ac:dyDescent="0.25"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70"/>
      <c r="AA16" s="70"/>
      <c r="AB16" s="70"/>
      <c r="AC16" s="70"/>
    </row>
    <row r="17" spans="2:29" x14ac:dyDescent="0.25">
      <c r="B17" s="71">
        <v>9.5</v>
      </c>
      <c r="C17" s="69" t="s">
        <v>87</v>
      </c>
      <c r="D17" s="69">
        <v>13.5</v>
      </c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70"/>
      <c r="AA17" s="70"/>
      <c r="AB17" s="70"/>
      <c r="AC17" s="70"/>
    </row>
    <row r="18" spans="2:29" x14ac:dyDescent="0.25">
      <c r="B18" s="69">
        <v>0</v>
      </c>
      <c r="C18" s="82"/>
      <c r="D18" s="82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</row>
    <row r="19" spans="2:29" x14ac:dyDescent="0.25">
      <c r="B19" s="69">
        <v>9.5</v>
      </c>
      <c r="C19" s="69">
        <v>4</v>
      </c>
      <c r="D19" s="69">
        <v>13.5</v>
      </c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</row>
    <row r="20" spans="2:29" x14ac:dyDescent="0.25"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</row>
    <row r="21" spans="2:29" x14ac:dyDescent="0.25">
      <c r="B21" s="71">
        <v>13.5</v>
      </c>
      <c r="C21" s="69" t="s">
        <v>88</v>
      </c>
      <c r="D21" s="69">
        <v>18</v>
      </c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</row>
    <row r="22" spans="2:29" x14ac:dyDescent="0.25">
      <c r="B22" s="69">
        <v>0</v>
      </c>
      <c r="C22" s="82"/>
      <c r="D22" s="82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</row>
    <row r="23" spans="2:29" x14ac:dyDescent="0.25">
      <c r="B23" s="69">
        <v>13.5</v>
      </c>
      <c r="C23" s="69">
        <v>4.5</v>
      </c>
      <c r="D23" s="69">
        <v>18</v>
      </c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</row>
    <row r="24" spans="2:29" x14ac:dyDescent="0.25"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</row>
    <row r="25" spans="2:29" x14ac:dyDescent="0.25">
      <c r="B25" s="71">
        <v>18</v>
      </c>
      <c r="C25" s="69" t="s">
        <v>90</v>
      </c>
      <c r="D25" s="69">
        <v>21.33</v>
      </c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</row>
    <row r="26" spans="2:29" x14ac:dyDescent="0.25">
      <c r="B26" s="69">
        <v>0</v>
      </c>
      <c r="C26" s="82"/>
      <c r="D26" s="82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</row>
    <row r="27" spans="2:29" x14ac:dyDescent="0.25">
      <c r="B27" s="69">
        <v>18</v>
      </c>
      <c r="C27" s="69">
        <v>3.33</v>
      </c>
      <c r="D27" s="69">
        <v>21.33</v>
      </c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</row>
    <row r="28" spans="2:29" x14ac:dyDescent="0.25"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</row>
    <row r="29" spans="2:29" x14ac:dyDescent="0.25">
      <c r="B29" s="71">
        <v>9.5</v>
      </c>
      <c r="C29" s="69" t="s">
        <v>91</v>
      </c>
      <c r="D29" s="69">
        <v>13.5</v>
      </c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</row>
    <row r="30" spans="2:29" x14ac:dyDescent="0.25">
      <c r="B30" s="69">
        <v>7.83</v>
      </c>
      <c r="C30" s="82"/>
      <c r="D30" s="82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</row>
    <row r="31" spans="2:29" x14ac:dyDescent="0.25">
      <c r="B31" s="69">
        <v>17.329999999999998</v>
      </c>
      <c r="C31" s="69">
        <v>4</v>
      </c>
      <c r="D31" s="69">
        <v>21.33</v>
      </c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</row>
    <row r="33" spans="2:4" x14ac:dyDescent="0.25">
      <c r="B33" s="71">
        <v>21.33</v>
      </c>
      <c r="C33" s="69" t="s">
        <v>93</v>
      </c>
      <c r="D33" s="69">
        <v>24.33</v>
      </c>
    </row>
    <row r="34" spans="2:4" x14ac:dyDescent="0.25">
      <c r="B34" s="69">
        <v>0</v>
      </c>
      <c r="C34" s="82"/>
      <c r="D34" s="82"/>
    </row>
    <row r="35" spans="2:4" x14ac:dyDescent="0.25">
      <c r="B35" s="69">
        <v>21.33</v>
      </c>
      <c r="C35" s="69">
        <v>3</v>
      </c>
      <c r="D35" s="69">
        <v>24.33</v>
      </c>
    </row>
    <row r="37" spans="2:4" x14ac:dyDescent="0.25">
      <c r="B37" s="71">
        <v>18</v>
      </c>
      <c r="C37" s="69" t="s">
        <v>92</v>
      </c>
      <c r="D37" s="69">
        <v>21</v>
      </c>
    </row>
    <row r="38" spans="2:4" x14ac:dyDescent="0.25">
      <c r="B38" s="69">
        <v>3.33</v>
      </c>
      <c r="C38" s="82"/>
      <c r="D38" s="82"/>
    </row>
    <row r="39" spans="2:4" x14ac:dyDescent="0.25">
      <c r="B39" s="69">
        <v>21.33</v>
      </c>
      <c r="C39" s="69">
        <v>3</v>
      </c>
      <c r="D39" s="69">
        <v>24.33</v>
      </c>
    </row>
    <row r="41" spans="2:4" x14ac:dyDescent="0.25">
      <c r="B41" s="71">
        <v>24.33</v>
      </c>
      <c r="C41" s="69" t="s">
        <v>94</v>
      </c>
      <c r="D41" s="69">
        <v>27.66</v>
      </c>
    </row>
    <row r="42" spans="2:4" x14ac:dyDescent="0.25">
      <c r="B42" s="69">
        <v>0</v>
      </c>
      <c r="C42" s="82"/>
      <c r="D42" s="82"/>
    </row>
    <row r="43" spans="2:4" x14ac:dyDescent="0.25">
      <c r="B43" s="69">
        <v>24.33</v>
      </c>
      <c r="C43" s="69">
        <v>3.33</v>
      </c>
      <c r="D43" s="69">
        <v>27.66</v>
      </c>
    </row>
    <row r="45" spans="2:4" x14ac:dyDescent="0.25">
      <c r="B45" s="71">
        <v>27.66</v>
      </c>
      <c r="C45" s="69" t="s">
        <v>95</v>
      </c>
      <c r="D45" s="69">
        <v>30.33</v>
      </c>
    </row>
    <row r="46" spans="2:4" x14ac:dyDescent="0.25">
      <c r="B46" s="69">
        <v>0</v>
      </c>
      <c r="C46" s="82"/>
      <c r="D46" s="82"/>
    </row>
    <row r="47" spans="2:4" x14ac:dyDescent="0.25">
      <c r="B47" s="69">
        <v>27.66</v>
      </c>
      <c r="C47" s="69">
        <v>2.67</v>
      </c>
      <c r="D47" s="69">
        <v>30.33</v>
      </c>
    </row>
    <row r="49" spans="2:4" x14ac:dyDescent="0.25">
      <c r="B49" s="71">
        <v>30.33</v>
      </c>
      <c r="C49" s="69" t="s">
        <v>96</v>
      </c>
      <c r="D49" s="69">
        <v>32.5</v>
      </c>
    </row>
    <row r="50" spans="2:4" x14ac:dyDescent="0.25">
      <c r="B50" s="69">
        <v>0</v>
      </c>
      <c r="C50" s="82"/>
      <c r="D50" s="82"/>
    </row>
    <row r="51" spans="2:4" x14ac:dyDescent="0.25">
      <c r="B51" s="69">
        <v>30.33</v>
      </c>
      <c r="C51" s="69">
        <v>2.17</v>
      </c>
      <c r="D51" s="69">
        <v>32.5</v>
      </c>
    </row>
    <row r="53" spans="2:4" x14ac:dyDescent="0.25">
      <c r="B53" s="71">
        <v>32.5</v>
      </c>
      <c r="C53" s="69" t="s">
        <v>97</v>
      </c>
      <c r="D53" s="69">
        <v>35.5</v>
      </c>
    </row>
    <row r="54" spans="2:4" x14ac:dyDescent="0.25">
      <c r="B54" s="69">
        <v>0</v>
      </c>
      <c r="C54" s="82"/>
      <c r="D54" s="82"/>
    </row>
    <row r="55" spans="2:4" x14ac:dyDescent="0.25">
      <c r="B55" s="69">
        <v>32.5</v>
      </c>
      <c r="C55" s="69">
        <v>3</v>
      </c>
      <c r="D55" s="69">
        <v>35.5</v>
      </c>
    </row>
  </sheetData>
  <mergeCells count="14">
    <mergeCell ref="C46:D46"/>
    <mergeCell ref="C50:D50"/>
    <mergeCell ref="C54:D54"/>
    <mergeCell ref="F6:Y17"/>
    <mergeCell ref="C22:D22"/>
    <mergeCell ref="C26:D26"/>
    <mergeCell ref="C30:D30"/>
    <mergeCell ref="C34:D34"/>
    <mergeCell ref="C38:D38"/>
    <mergeCell ref="C42:D42"/>
    <mergeCell ref="C6:D6"/>
    <mergeCell ref="C10:D10"/>
    <mergeCell ref="C14:D14"/>
    <mergeCell ref="C18:D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Actividades</vt:lpstr>
      <vt:lpstr>Lista de actividades</vt:lpstr>
      <vt:lpstr>Indicadores</vt:lpstr>
      <vt:lpstr>Hoja1</vt:lpstr>
      <vt:lpstr>Matriz RACI</vt:lpstr>
      <vt:lpstr>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 Mandrile</dc:creator>
  <cp:lastModifiedBy>Laureano Mandrile</cp:lastModifiedBy>
  <dcterms:created xsi:type="dcterms:W3CDTF">2023-09-28T21:38:52Z</dcterms:created>
  <dcterms:modified xsi:type="dcterms:W3CDTF">2023-12-05T03:37:59Z</dcterms:modified>
</cp:coreProperties>
</file>