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1.xml" ContentType="application/vnd.ms-excel.person+xml"/>
  <Override PartName="/xl/persons/person0.xml" ContentType="application/vnd.ms-excel.person+xml"/>
  <Override PartName="/xl/persons/person.xml" ContentType="application/vnd.ms-excel.person+xml"/>
  <Override PartName="/xl/persons/person3.xml" ContentType="application/vnd.ms-excel.person+xml"/>
  <Override PartName="/xl/persons/person2.xml" ContentType="application/vnd.ms-excel.person+xml"/>
  <Override PartName="/xl/persons/person4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nicoe\OneDrive\OneDrive - Stellenbosch University\Desktop\Nico_Masters\1. Drone Constrution\"/>
    </mc:Choice>
  </mc:AlternateContent>
  <xr:revisionPtr revIDLastSave="0" documentId="13_ncr:1_{15ABCF5D-E6D8-4E32-94D2-53CBC27F0A50}" xr6:coauthVersionLast="47" xr6:coauthVersionMax="47" xr10:uidLastSave="{00000000-0000-0000-0000-000000000000}"/>
  <bookViews>
    <workbookView xWindow="11520" yWindow="0" windowWidth="11520" windowHeight="12360" xr2:uid="{67760CD1-8CF1-47AB-9F3D-23FC97384BB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9" i="1" l="1"/>
  <c r="H29" i="1" s="1"/>
  <c r="G25" i="1"/>
  <c r="H25" i="1" s="1"/>
  <c r="G24" i="1"/>
  <c r="H24" i="1" s="1"/>
  <c r="G21" i="1"/>
  <c r="H21" i="1" s="1"/>
  <c r="G22" i="1"/>
  <c r="H22" i="1" s="1"/>
  <c r="G16" i="1"/>
  <c r="H16" i="1" s="1"/>
  <c r="G20" i="1"/>
  <c r="H20" i="1" s="1"/>
  <c r="G15" i="1"/>
  <c r="H15" i="1" s="1"/>
  <c r="G5" i="1"/>
  <c r="H5" i="1" s="1"/>
  <c r="G8" i="1"/>
  <c r="H8" i="1" s="1"/>
  <c r="G9" i="1"/>
  <c r="H9" i="1" s="1"/>
  <c r="G10" i="1"/>
  <c r="H10" i="1" s="1"/>
  <c r="G11" i="1"/>
  <c r="H11" i="1" s="1"/>
  <c r="G12" i="1"/>
  <c r="H12" i="1" s="1"/>
  <c r="G13" i="1"/>
  <c r="H13" i="1" s="1"/>
  <c r="G14" i="1"/>
  <c r="H14" i="1" s="1"/>
  <c r="G19" i="1"/>
  <c r="H19" i="1" s="1"/>
  <c r="C8" i="1"/>
  <c r="C35" i="1" s="1"/>
  <c r="C36" i="1" l="1"/>
  <c r="H36" i="1"/>
  <c r="H35" i="1"/>
  <c r="H34" i="1"/>
</calcChain>
</file>

<file path=xl/sharedStrings.xml><?xml version="1.0" encoding="utf-8"?>
<sst xmlns="http://schemas.openxmlformats.org/spreadsheetml/2006/main" count="84" uniqueCount="67">
  <si>
    <t>Budget For Drone Construction</t>
  </si>
  <si>
    <t>Body/Frame</t>
  </si>
  <si>
    <t>Drive</t>
  </si>
  <si>
    <t>Electronics</t>
  </si>
  <si>
    <t>Item</t>
  </si>
  <si>
    <t>Price (R)</t>
  </si>
  <si>
    <t>List of Retailers:</t>
  </si>
  <si>
    <t>Flying Robots</t>
  </si>
  <si>
    <t>https://flyingrobot.co/collections/5inch-propellers/product-availability_in-stock?sort_by=price-descending</t>
  </si>
  <si>
    <t>Goblin Hobbies</t>
  </si>
  <si>
    <t>https://goblinhobbies.co.za/fpv/props/5.html?product_list_limit=48</t>
  </si>
  <si>
    <t>Boyz Toyz</t>
  </si>
  <si>
    <t>https://boyztoyz.co.za/product-category/fpv/props/5-inch-props/</t>
  </si>
  <si>
    <t>Sensors</t>
  </si>
  <si>
    <t>Mass(g)</t>
  </si>
  <si>
    <t>Import?</t>
  </si>
  <si>
    <t>Yes</t>
  </si>
  <si>
    <t>Coms Antenna (Only Temporary)</t>
  </si>
  <si>
    <t>https://cmchobbies.co.za/shop/batteries-and-chargers/lipo-lithium-polymer/lipo-6s-6cell/xpower-lipo-3800mah-6s-35c</t>
  </si>
  <si>
    <t>Motors - iFlight R5 2207 2050KV FPV motor
US$ 24 (each) x 4 = US$ 96; Mass = 34.6g x4</t>
  </si>
  <si>
    <t>Purchase Link:</t>
  </si>
  <si>
    <t>https://shop.iflight.com/R5-2207-2050KV-FPV-motor-Pro2029?search=R5%202207</t>
  </si>
  <si>
    <t>Oder  Qty.</t>
  </si>
  <si>
    <t>Total Cost</t>
  </si>
  <si>
    <t>Import + 10%</t>
  </si>
  <si>
    <t>https://www.team-blacksheep.com/products/prod:sourceone_v5</t>
  </si>
  <si>
    <t xml:space="preserve">Source One (5") </t>
  </si>
  <si>
    <t>https://www.gfprops.com/products/gemfan-hulkie-5055s-3.html</t>
  </si>
  <si>
    <t>https://www.gfprops.com/product/index/details/id/41557.html</t>
  </si>
  <si>
    <t>https://www.gfprops.com/product/index/details/id/5657.html</t>
  </si>
  <si>
    <t xml:space="preserve">Battery - X-Power 6S1P 3800MAH35C LiPo </t>
  </si>
  <si>
    <t>https://www.cerebus.co.za/electronics/batteries/</t>
  </si>
  <si>
    <t>TBC- Call retailer (CPT)</t>
  </si>
  <si>
    <t>https://holybro.com/collections/autopilot-flight-controllers/products/pixhawk-6c-mini?variant=42783212339389</t>
  </si>
  <si>
    <t>Propellers (Set of 4): Gemfan 51466 MCK V2 RACING PROPS (3.6")</t>
  </si>
  <si>
    <t>Propellers (Set of 4 to test): Gemfan Hulkie 5055s-3 (3.5")</t>
  </si>
  <si>
    <t>Propellers (Set of 4 to test): Gemfan Hurricane 51499-3 (4.2")</t>
  </si>
  <si>
    <t>Propellers (Set of 4 to test): Gemfan Hurricane 51455-4 (3.86"_4s)</t>
  </si>
  <si>
    <t>https://www.gfprops.com/product/index/details/id/5661.html</t>
  </si>
  <si>
    <t>Propellers (Set of 4 to test): Gemfan Flash 5152-2 (4.2"_2s)</t>
  </si>
  <si>
    <t>Propellers (Set of 4 to test): Gemfan Windancer 5042-3 (3.4")</t>
  </si>
  <si>
    <t>Propellers (Set of 4 to test): Gemfan Hurricane 51433-3 for Freestyle (3.5")</t>
  </si>
  <si>
    <t>https://www.gfprops.com/product/index/details/id/5655.html</t>
  </si>
  <si>
    <t>https://www.gfprops.com/product/index/details/id/6725.html</t>
  </si>
  <si>
    <t>https://www.gfprops.com/products/gemfan-flash-5152-2.html</t>
  </si>
  <si>
    <t>Flight Controller/ Autopilot: Holybro Pixhawk 6C Mini (US$ 207) _ (PM02 V3 Power Module [20g])</t>
  </si>
  <si>
    <t>Electronic  Speed Controller (ESC) - Holybro Tekko32 F4 4in1 60A ESC</t>
  </si>
  <si>
    <t>https://holybro.com/collections/fpv-esc/products/tekko32-f4-4in1-60a-esc</t>
  </si>
  <si>
    <t>Power to MCU: BLITZ BEC Module</t>
  </si>
  <si>
    <t>https://shop.iflight.com/electronics-cat27/BLITZ-PSM-BXN-5D2UD6-BEC-Pro1790</t>
  </si>
  <si>
    <t>https://www.khadas.com/product-page/vim4</t>
  </si>
  <si>
    <t>Microcontroller - Khadas VIM4 (Active cooling kit with NPU) (US$209)</t>
  </si>
  <si>
    <t>No</t>
  </si>
  <si>
    <t>N/A</t>
  </si>
  <si>
    <t>https://www.rc-king.co.za/chargers/2278-ev-peak-c1-xr-balance-chargerdischarger-2690300075235.html</t>
  </si>
  <si>
    <t>Excl. Charger</t>
  </si>
  <si>
    <t>XT60 Charge Cable</t>
  </si>
  <si>
    <t>https://www.rc-king.co.za/charger-accessories/2232-xt60-charge-cable-2119939411974.html</t>
  </si>
  <si>
    <t>Total Mass:</t>
  </si>
  <si>
    <t>Excl.Sensors:</t>
  </si>
  <si>
    <t>Ouster OSO-64 LiDAR(450g)</t>
  </si>
  <si>
    <t>Flir Blackfly S (72g)</t>
  </si>
  <si>
    <t>Intel Realsense Depth Camera D435i</t>
  </si>
  <si>
    <t>https://store.intelrealsense.com/buy-intel-realsense-depth-camera-d435i.html?_ga=2.191646506.1002803594.1709538406-905892404.1709538406</t>
  </si>
  <si>
    <t>Drone Only Excl. VIM4</t>
  </si>
  <si>
    <t>Drone, Sensors and Charger</t>
  </si>
  <si>
    <t>Battery Charger: EV-PEAK C1-XR Balance Charger (Same as lab) (Wouldn't buy yet, can just use labs)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</si>
</sst>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92D05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FFC000"/>
      <name val="Calibri"/>
      <family val="2"/>
      <scheme val="minor"/>
    </font>
    <font>
      <sz val="10"/>
      <color rgb="FFFFC000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10"/>
      <color rgb="FF92D050"/>
      <name val="Calibri"/>
      <family val="2"/>
      <scheme val="minor"/>
    </font>
    <font>
      <sz val="11"/>
      <color theme="5"/>
      <name val="Calibri"/>
      <family val="2"/>
      <scheme val="minor"/>
    </font>
    <font>
      <sz val="10"/>
      <color theme="5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rgb="FFFF0000"/>
      <name val="Calibri"/>
      <family val="2"/>
      <scheme val="minor"/>
    </font>
    <font>
      <sz val="11"/>
      <color theme="7"/>
      <name val="Calibri"/>
      <family val="2"/>
      <scheme val="minor"/>
    </font>
    <font>
      <sz val="10"/>
      <color theme="7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49">
    <xf numFmtId="0" fontId="0" fillId="0" borderId="0" xfId="0"/>
    <xf numFmtId="0" fontId="0" fillId="0" borderId="0" xfId="0" applyAlignment="1">
      <alignment horizontal="center"/>
    </xf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3" fillId="0" borderId="1" xfId="0" applyFont="1" applyBorder="1"/>
    <xf numFmtId="0" fontId="3" fillId="0" borderId="2" xfId="0" applyFont="1" applyBorder="1"/>
    <xf numFmtId="0" fontId="3" fillId="0" borderId="0" xfId="0" applyFont="1"/>
    <xf numFmtId="0" fontId="4" fillId="0" borderId="0" xfId="1"/>
    <xf numFmtId="0" fontId="5" fillId="0" borderId="0" xfId="0" applyFont="1" applyAlignment="1">
      <alignment horizontal="center"/>
    </xf>
    <xf numFmtId="0" fontId="5" fillId="0" borderId="5" xfId="0" applyFont="1" applyBorder="1"/>
    <xf numFmtId="0" fontId="5" fillId="0" borderId="8" xfId="0" applyFont="1" applyBorder="1"/>
    <xf numFmtId="0" fontId="5" fillId="0" borderId="0" xfId="0" applyFont="1"/>
    <xf numFmtId="0" fontId="6" fillId="0" borderId="5" xfId="0" applyFont="1" applyBorder="1"/>
    <xf numFmtId="0" fontId="3" fillId="0" borderId="3" xfId="0" applyFont="1" applyBorder="1"/>
    <xf numFmtId="0" fontId="0" fillId="0" borderId="4" xfId="0" applyBorder="1" applyAlignment="1">
      <alignment wrapText="1"/>
    </xf>
    <xf numFmtId="0" fontId="6" fillId="0" borderId="0" xfId="0" applyFont="1"/>
    <xf numFmtId="0" fontId="5" fillId="0" borderId="7" xfId="0" applyFont="1" applyBorder="1"/>
    <xf numFmtId="0" fontId="9" fillId="0" borderId="0" xfId="0" applyFont="1"/>
    <xf numFmtId="0" fontId="10" fillId="0" borderId="0" xfId="0" applyFont="1"/>
    <xf numFmtId="0" fontId="10" fillId="0" borderId="4" xfId="0" applyFont="1" applyBorder="1"/>
    <xf numFmtId="0" fontId="1" fillId="0" borderId="0" xfId="0" applyFont="1" applyAlignment="1">
      <alignment horizontal="center"/>
    </xf>
    <xf numFmtId="0" fontId="11" fillId="0" borderId="0" xfId="0" applyFont="1"/>
    <xf numFmtId="0" fontId="11" fillId="0" borderId="5" xfId="0" applyFont="1" applyBorder="1"/>
    <xf numFmtId="0" fontId="12" fillId="0" borderId="4" xfId="0" applyFont="1" applyBorder="1"/>
    <xf numFmtId="0" fontId="12" fillId="0" borderId="0" xfId="0" applyFont="1"/>
    <xf numFmtId="0" fontId="13" fillId="0" borderId="0" xfId="0" applyFont="1"/>
    <xf numFmtId="0" fontId="13" fillId="0" borderId="5" xfId="0" applyFont="1" applyBorder="1"/>
    <xf numFmtId="0" fontId="7" fillId="0" borderId="4" xfId="0" applyFont="1" applyBorder="1"/>
    <xf numFmtId="0" fontId="8" fillId="0" borderId="4" xfId="0" applyFont="1" applyBorder="1" applyAlignment="1">
      <alignment horizontal="left"/>
    </xf>
    <xf numFmtId="0" fontId="8" fillId="0" borderId="0" xfId="0" applyFont="1"/>
    <xf numFmtId="0" fontId="14" fillId="0" borderId="0" xfId="0" applyFont="1"/>
    <xf numFmtId="0" fontId="14" fillId="0" borderId="5" xfId="0" applyFont="1" applyBorder="1"/>
    <xf numFmtId="0" fontId="7" fillId="0" borderId="0" xfId="0" applyFont="1"/>
    <xf numFmtId="0" fontId="15" fillId="0" borderId="4" xfId="0" applyFont="1" applyBorder="1"/>
    <xf numFmtId="0" fontId="15" fillId="0" borderId="0" xfId="0" applyFont="1"/>
    <xf numFmtId="0" fontId="16" fillId="0" borderId="0" xfId="0" applyFont="1"/>
    <xf numFmtId="0" fontId="16" fillId="0" borderId="5" xfId="0" applyFont="1" applyBorder="1"/>
    <xf numFmtId="0" fontId="12" fillId="0" borderId="4" xfId="0" applyFont="1" applyBorder="1" applyAlignment="1">
      <alignment wrapText="1"/>
    </xf>
    <xf numFmtId="0" fontId="17" fillId="0" borderId="0" xfId="0" applyFont="1"/>
    <xf numFmtId="0" fontId="19" fillId="0" borderId="4" xfId="0" applyFont="1" applyBorder="1"/>
    <xf numFmtId="0" fontId="19" fillId="0" borderId="0" xfId="0" applyFont="1"/>
    <xf numFmtId="0" fontId="20" fillId="0" borderId="0" xfId="0" applyFont="1"/>
    <xf numFmtId="0" fontId="20" fillId="0" borderId="5" xfId="0" applyFont="1" applyBorder="1"/>
    <xf numFmtId="0" fontId="8" fillId="0" borderId="4" xfId="0" applyFont="1" applyBorder="1"/>
    <xf numFmtId="0" fontId="18" fillId="0" borderId="0" xfId="0" applyFont="1"/>
    <xf numFmtId="0" fontId="1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1.xml"/><Relationship Id="rId3" Type="http://schemas.openxmlformats.org/officeDocument/2006/relationships/styles" Target="styles.xml"/><Relationship Id="rId7" Type="http://schemas.microsoft.com/office/2017/10/relationships/person" Target="persons/person0.xml"/><Relationship Id="rId12" Type="http://schemas.microsoft.com/office/2017/10/relationships/person" Target="persons/person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11" Type="http://schemas.microsoft.com/office/2017/10/relationships/person" Target="persons/person3.xml"/><Relationship Id="rId5" Type="http://schemas.openxmlformats.org/officeDocument/2006/relationships/calcChain" Target="calcChain.xml"/><Relationship Id="rId10" Type="http://schemas.microsoft.com/office/2017/10/relationships/person" Target="persons/person2.xml"/><Relationship Id="rId4" Type="http://schemas.openxmlformats.org/officeDocument/2006/relationships/sharedStrings" Target="sharedStrings.xml"/><Relationship Id="rId9" Type="http://schemas.microsoft.com/office/2017/10/relationships/person" Target="persons/person4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erebus.co.za/electronics/batteries/" TargetMode="External"/><Relationship Id="rId13" Type="http://schemas.openxmlformats.org/officeDocument/2006/relationships/hyperlink" Target="https://www.khadas.com/product-page/vim4" TargetMode="External"/><Relationship Id="rId3" Type="http://schemas.openxmlformats.org/officeDocument/2006/relationships/hyperlink" Target="https://shop.iflight.com/R5-2207-2050KV-FPV-motor-Pro2029?search=R5%202207" TargetMode="External"/><Relationship Id="rId7" Type="http://schemas.openxmlformats.org/officeDocument/2006/relationships/hyperlink" Target="https://www.gfprops.com/product/index/details/id/5657.html" TargetMode="External"/><Relationship Id="rId12" Type="http://schemas.openxmlformats.org/officeDocument/2006/relationships/hyperlink" Target="https://shop.iflight.com/electronics-cat27/BLITZ-PSM-BXN-5D2UD6-BEC-Pro1790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https://goblinhobbies.co.za/fpv/props/5.html?product_list_limit=48" TargetMode="External"/><Relationship Id="rId16" Type="http://schemas.openxmlformats.org/officeDocument/2006/relationships/hyperlink" Target="https://store.intelrealsense.com/buy-intel-realsense-depth-camera-d435i.html?_ga=2.191646506.1002803594.1709538406-905892404.1709538406" TargetMode="External"/><Relationship Id="rId1" Type="http://schemas.openxmlformats.org/officeDocument/2006/relationships/hyperlink" Target="https://flyingrobot.co/collections/5inch-propellers/product-availability_in-stock?sort_by=price-descending" TargetMode="External"/><Relationship Id="rId6" Type="http://schemas.openxmlformats.org/officeDocument/2006/relationships/hyperlink" Target="https://www.gfprops.com/product/index/details/id/41557.html" TargetMode="External"/><Relationship Id="rId11" Type="http://schemas.openxmlformats.org/officeDocument/2006/relationships/hyperlink" Target="https://holybro.com/collections/fpv-esc/products/tekko32-f4-4in1-60a-esc" TargetMode="External"/><Relationship Id="rId5" Type="http://schemas.openxmlformats.org/officeDocument/2006/relationships/hyperlink" Target="https://www.gfprops.com/products/gemfan-hulkie-5055s-3.html" TargetMode="External"/><Relationship Id="rId15" Type="http://schemas.openxmlformats.org/officeDocument/2006/relationships/hyperlink" Target="https://www.rc-king.co.za/charger-accessories/2232-xt60-charge-cable-2119939411974.html" TargetMode="External"/><Relationship Id="rId10" Type="http://schemas.openxmlformats.org/officeDocument/2006/relationships/hyperlink" Target="https://holybro.com/collections/autopilot-flight-controllers/products/pixhawk-6c-mini?variant=42783212339389" TargetMode="External"/><Relationship Id="rId4" Type="http://schemas.openxmlformats.org/officeDocument/2006/relationships/hyperlink" Target="https://www.team-blacksheep.com/products/prod:sourceone_v5" TargetMode="External"/><Relationship Id="rId9" Type="http://schemas.openxmlformats.org/officeDocument/2006/relationships/hyperlink" Target="https://boyztoyz.co.za/product-category/fpv/props/5-inch-props/" TargetMode="External"/><Relationship Id="rId14" Type="http://schemas.openxmlformats.org/officeDocument/2006/relationships/hyperlink" Target="https://www.rc-king.co.za/chargers/2278-ev-peak-c1-xr-balance-chargerdischarger-2690300075235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4290E-614B-4946-943E-0A6BDB010861}">
  <sheetPr>
    <pageSetUpPr fitToPage="1"/>
  </sheetPr>
  <dimension ref="A1:K36"/>
  <sheetViews>
    <sheetView tabSelected="1" zoomScale="55" zoomScaleNormal="55" workbookViewId="0">
      <selection activeCell="A21" sqref="A21"/>
    </sheetView>
  </sheetViews>
  <sheetFormatPr defaultRowHeight="14.4" x14ac:dyDescent="0.3"/>
  <cols>
    <col min="1" max="1" width="89.109375" customWidth="1"/>
    <col min="2" max="2" width="14.77734375" customWidth="1"/>
    <col min="3" max="3" width="11.5546875" style="12" customWidth="1"/>
    <col min="4" max="4" width="19.44140625" customWidth="1"/>
    <col min="5" max="5" width="24.33203125" customWidth="1"/>
    <col min="6" max="6" width="12.21875" customWidth="1"/>
    <col min="7" max="7" width="25.21875" customWidth="1"/>
    <col min="8" max="9" width="16.21875" customWidth="1"/>
    <col min="10" max="10" width="28" customWidth="1"/>
    <col min="11" max="11" width="20.44140625" customWidth="1"/>
  </cols>
  <sheetData>
    <row r="1" spans="1:11" ht="18" x14ac:dyDescent="0.35">
      <c r="A1" s="46" t="s">
        <v>0</v>
      </c>
      <c r="B1" s="46"/>
      <c r="C1" s="46"/>
      <c r="D1" s="46"/>
      <c r="E1" s="21"/>
      <c r="F1" s="21"/>
      <c r="G1" s="21"/>
      <c r="H1" s="21"/>
      <c r="I1" s="21"/>
    </row>
    <row r="2" spans="1:11" x14ac:dyDescent="0.3">
      <c r="A2" s="1"/>
      <c r="B2" s="1"/>
      <c r="C2" s="9"/>
      <c r="D2" s="1"/>
      <c r="E2" s="1"/>
      <c r="F2" s="1"/>
      <c r="G2" s="1"/>
      <c r="H2" s="1"/>
      <c r="I2" s="1"/>
    </row>
    <row r="3" spans="1:11" ht="15.6" x14ac:dyDescent="0.3">
      <c r="A3" s="5" t="s">
        <v>4</v>
      </c>
      <c r="B3" s="6" t="s">
        <v>5</v>
      </c>
      <c r="C3" s="6" t="s">
        <v>14</v>
      </c>
      <c r="D3" s="14" t="s">
        <v>15</v>
      </c>
      <c r="E3" s="7" t="s">
        <v>20</v>
      </c>
      <c r="F3" s="7" t="s">
        <v>22</v>
      </c>
      <c r="G3" s="7" t="s">
        <v>23</v>
      </c>
      <c r="H3" s="7" t="s">
        <v>24</v>
      </c>
      <c r="I3" s="7"/>
      <c r="J3" s="7" t="s">
        <v>6</v>
      </c>
    </row>
    <row r="4" spans="1:11" ht="15.6" x14ac:dyDescent="0.3">
      <c r="A4" s="47" t="s">
        <v>1</v>
      </c>
      <c r="B4" s="48"/>
      <c r="C4" s="48"/>
      <c r="D4" s="13"/>
      <c r="J4" t="s">
        <v>7</v>
      </c>
      <c r="K4" s="8" t="s">
        <v>8</v>
      </c>
    </row>
    <row r="5" spans="1:11" x14ac:dyDescent="0.3">
      <c r="A5" s="2" t="s">
        <v>26</v>
      </c>
      <c r="B5">
        <v>575</v>
      </c>
      <c r="C5" s="12">
        <v>123.5</v>
      </c>
      <c r="D5" s="10" t="s">
        <v>16</v>
      </c>
      <c r="E5" s="8" t="s">
        <v>25</v>
      </c>
      <c r="F5">
        <v>2</v>
      </c>
      <c r="G5" s="25">
        <f t="shared" ref="G5:G14" si="0">B5*F5</f>
        <v>1150</v>
      </c>
      <c r="H5">
        <f t="shared" ref="H5:H22" si="1">G5*1.1</f>
        <v>1265</v>
      </c>
      <c r="J5" t="s">
        <v>9</v>
      </c>
      <c r="K5" s="8" t="s">
        <v>10</v>
      </c>
    </row>
    <row r="6" spans="1:11" x14ac:dyDescent="0.3">
      <c r="A6" s="2"/>
      <c r="C6" s="16"/>
      <c r="D6" s="10"/>
      <c r="G6" s="25"/>
      <c r="J6" t="s">
        <v>11</v>
      </c>
      <c r="K6" s="8" t="s">
        <v>12</v>
      </c>
    </row>
    <row r="7" spans="1:11" ht="15.6" x14ac:dyDescent="0.3">
      <c r="A7" s="47" t="s">
        <v>2</v>
      </c>
      <c r="B7" s="48"/>
      <c r="C7" s="48"/>
      <c r="D7" s="10"/>
      <c r="G7" s="25"/>
      <c r="K7" s="8"/>
    </row>
    <row r="8" spans="1:11" s="25" customFormat="1" x14ac:dyDescent="0.3">
      <c r="A8" s="24" t="s">
        <v>34</v>
      </c>
      <c r="B8" s="25">
        <v>60</v>
      </c>
      <c r="C8" s="26">
        <f>4.2*4</f>
        <v>16.8</v>
      </c>
      <c r="D8" s="27" t="s">
        <v>16</v>
      </c>
      <c r="E8" s="8" t="s">
        <v>28</v>
      </c>
      <c r="F8" s="25">
        <v>3</v>
      </c>
      <c r="G8" s="25">
        <f t="shared" si="0"/>
        <v>180</v>
      </c>
      <c r="H8" s="25">
        <f t="shared" si="1"/>
        <v>198.00000000000003</v>
      </c>
      <c r="K8" s="8" t="s">
        <v>18</v>
      </c>
    </row>
    <row r="9" spans="1:11" s="25" customFormat="1" x14ac:dyDescent="0.3">
      <c r="A9" s="24" t="s">
        <v>35</v>
      </c>
      <c r="B9" s="25">
        <v>60</v>
      </c>
      <c r="C9" s="26"/>
      <c r="D9" s="27" t="s">
        <v>16</v>
      </c>
      <c r="E9" s="8" t="s">
        <v>27</v>
      </c>
      <c r="F9" s="25">
        <v>2</v>
      </c>
      <c r="G9" s="25">
        <f t="shared" si="0"/>
        <v>120</v>
      </c>
      <c r="H9" s="25">
        <f t="shared" si="1"/>
        <v>132</v>
      </c>
    </row>
    <row r="10" spans="1:11" s="25" customFormat="1" x14ac:dyDescent="0.3">
      <c r="A10" s="24" t="s">
        <v>36</v>
      </c>
      <c r="B10" s="25">
        <v>60</v>
      </c>
      <c r="C10" s="26"/>
      <c r="D10" s="27" t="s">
        <v>16</v>
      </c>
      <c r="E10" s="8" t="s">
        <v>29</v>
      </c>
      <c r="F10" s="25">
        <v>2</v>
      </c>
      <c r="G10" s="25">
        <f t="shared" si="0"/>
        <v>120</v>
      </c>
      <c r="H10" s="25">
        <f t="shared" si="1"/>
        <v>132</v>
      </c>
    </row>
    <row r="11" spans="1:11" s="25" customFormat="1" x14ac:dyDescent="0.3">
      <c r="A11" s="34" t="s">
        <v>41</v>
      </c>
      <c r="B11" s="35">
        <v>60</v>
      </c>
      <c r="C11" s="36"/>
      <c r="D11" s="37" t="s">
        <v>16</v>
      </c>
      <c r="E11" s="8" t="s">
        <v>42</v>
      </c>
      <c r="F11" s="35">
        <v>2</v>
      </c>
      <c r="G11" s="35">
        <f t="shared" si="0"/>
        <v>120</v>
      </c>
      <c r="H11" s="35">
        <f t="shared" ref="H11:H12" si="2">G11*1.1</f>
        <v>132</v>
      </c>
      <c r="I11" s="35"/>
    </row>
    <row r="12" spans="1:11" s="25" customFormat="1" x14ac:dyDescent="0.3">
      <c r="A12" s="34" t="s">
        <v>40</v>
      </c>
      <c r="B12" s="35">
        <v>60</v>
      </c>
      <c r="C12" s="36"/>
      <c r="D12" s="37" t="s">
        <v>16</v>
      </c>
      <c r="E12" s="8" t="s">
        <v>43</v>
      </c>
      <c r="F12" s="35">
        <v>2</v>
      </c>
      <c r="G12" s="35">
        <f t="shared" si="0"/>
        <v>120</v>
      </c>
      <c r="H12" s="35">
        <f t="shared" si="2"/>
        <v>132</v>
      </c>
      <c r="I12" s="35"/>
    </row>
    <row r="13" spans="1:11" s="25" customFormat="1" x14ac:dyDescent="0.3">
      <c r="A13" s="34" t="s">
        <v>37</v>
      </c>
      <c r="B13" s="35">
        <v>60</v>
      </c>
      <c r="C13" s="36"/>
      <c r="D13" s="37" t="s">
        <v>16</v>
      </c>
      <c r="E13" s="8" t="s">
        <v>38</v>
      </c>
      <c r="F13" s="35">
        <v>2</v>
      </c>
      <c r="G13" s="35">
        <f t="shared" si="0"/>
        <v>120</v>
      </c>
      <c r="H13" s="35">
        <f t="shared" si="1"/>
        <v>132</v>
      </c>
      <c r="I13" s="35"/>
    </row>
    <row r="14" spans="1:11" s="25" customFormat="1" x14ac:dyDescent="0.3">
      <c r="A14" s="34" t="s">
        <v>39</v>
      </c>
      <c r="B14" s="35">
        <v>60</v>
      </c>
      <c r="C14" s="36"/>
      <c r="D14" s="37" t="s">
        <v>16</v>
      </c>
      <c r="E14" s="8" t="s">
        <v>44</v>
      </c>
      <c r="F14" s="35">
        <v>2</v>
      </c>
      <c r="G14" s="35">
        <f t="shared" si="0"/>
        <v>120</v>
      </c>
      <c r="H14" s="35">
        <f t="shared" si="1"/>
        <v>132</v>
      </c>
      <c r="I14" s="35"/>
    </row>
    <row r="15" spans="1:11" ht="28.8" x14ac:dyDescent="0.3">
      <c r="A15" s="15" t="s">
        <v>19</v>
      </c>
      <c r="B15">
        <v>1900</v>
      </c>
      <c r="C15" s="12">
        <v>139</v>
      </c>
      <c r="D15" s="10" t="s">
        <v>16</v>
      </c>
      <c r="E15" s="8" t="s">
        <v>21</v>
      </c>
      <c r="F15">
        <v>6</v>
      </c>
      <c r="G15" s="25">
        <f>B15*1.5</f>
        <v>2850</v>
      </c>
      <c r="H15">
        <f t="shared" si="1"/>
        <v>3135.0000000000005</v>
      </c>
    </row>
    <row r="16" spans="1:11" s="25" customFormat="1" x14ac:dyDescent="0.3">
      <c r="A16" s="38" t="s">
        <v>46</v>
      </c>
      <c r="B16" s="25">
        <v>1540</v>
      </c>
      <c r="C16" s="26">
        <v>16</v>
      </c>
      <c r="D16" s="27" t="s">
        <v>16</v>
      </c>
      <c r="E16" s="8" t="s">
        <v>47</v>
      </c>
      <c r="F16" s="25">
        <v>1</v>
      </c>
      <c r="G16" s="25">
        <f>B16*1.5</f>
        <v>2310</v>
      </c>
      <c r="H16" s="25">
        <f t="shared" si="1"/>
        <v>2541</v>
      </c>
    </row>
    <row r="17" spans="1:9" x14ac:dyDescent="0.3">
      <c r="A17" s="2"/>
      <c r="D17" s="13"/>
      <c r="G17" s="25"/>
    </row>
    <row r="18" spans="1:9" ht="15.6" x14ac:dyDescent="0.3">
      <c r="A18" s="47" t="s">
        <v>3</v>
      </c>
      <c r="B18" s="48"/>
      <c r="C18" s="48"/>
      <c r="D18" s="10"/>
      <c r="E18" s="8"/>
      <c r="G18" s="25"/>
    </row>
    <row r="19" spans="1:9" s="25" customFormat="1" x14ac:dyDescent="0.3">
      <c r="A19" s="24" t="s">
        <v>30</v>
      </c>
      <c r="B19" s="25">
        <v>1720</v>
      </c>
      <c r="C19" s="26">
        <v>570</v>
      </c>
      <c r="D19" s="27" t="s">
        <v>32</v>
      </c>
      <c r="E19" s="8" t="s">
        <v>31</v>
      </c>
      <c r="F19" s="25">
        <v>2</v>
      </c>
      <c r="G19" s="25">
        <f>B19*F19</f>
        <v>3440</v>
      </c>
      <c r="H19" s="25">
        <f>G19</f>
        <v>3440</v>
      </c>
    </row>
    <row r="20" spans="1:9" s="25" customFormat="1" x14ac:dyDescent="0.3">
      <c r="A20" s="24" t="s">
        <v>45</v>
      </c>
      <c r="B20" s="25">
        <v>4000</v>
      </c>
      <c r="C20" s="26">
        <v>60</v>
      </c>
      <c r="D20" s="27" t="s">
        <v>16</v>
      </c>
      <c r="E20" s="8" t="s">
        <v>33</v>
      </c>
      <c r="F20" s="25">
        <v>1</v>
      </c>
      <c r="G20" s="25">
        <f t="shared" ref="G20:G22" si="3">B20*F20</f>
        <v>4000</v>
      </c>
      <c r="H20" s="25">
        <f t="shared" si="1"/>
        <v>4400</v>
      </c>
    </row>
    <row r="21" spans="1:9" s="35" customFormat="1" x14ac:dyDescent="0.3">
      <c r="A21" s="44" t="s">
        <v>51</v>
      </c>
      <c r="B21" s="30">
        <v>4000</v>
      </c>
      <c r="C21" s="31">
        <v>50</v>
      </c>
      <c r="D21" s="32" t="s">
        <v>16</v>
      </c>
      <c r="E21" s="8" t="s">
        <v>50</v>
      </c>
      <c r="F21" s="30">
        <v>1</v>
      </c>
      <c r="G21" s="30">
        <f t="shared" si="3"/>
        <v>4000</v>
      </c>
      <c r="H21" s="30">
        <f t="shared" si="1"/>
        <v>4400</v>
      </c>
      <c r="I21" s="30"/>
    </row>
    <row r="22" spans="1:9" s="25" customFormat="1" x14ac:dyDescent="0.3">
      <c r="A22" s="24" t="s">
        <v>48</v>
      </c>
      <c r="B22" s="25">
        <v>140</v>
      </c>
      <c r="C22" s="26">
        <v>2</v>
      </c>
      <c r="D22" s="27" t="s">
        <v>16</v>
      </c>
      <c r="E22" s="8" t="s">
        <v>49</v>
      </c>
      <c r="F22" s="25">
        <v>2</v>
      </c>
      <c r="G22" s="25">
        <f t="shared" si="3"/>
        <v>280</v>
      </c>
      <c r="H22" s="25">
        <f t="shared" si="1"/>
        <v>308</v>
      </c>
    </row>
    <row r="23" spans="1:9" s="33" customFormat="1" x14ac:dyDescent="0.3">
      <c r="A23" s="28"/>
      <c r="C23" s="16"/>
      <c r="D23" s="13"/>
      <c r="E23" s="8"/>
      <c r="G23" s="25"/>
    </row>
    <row r="24" spans="1:9" s="41" customFormat="1" x14ac:dyDescent="0.3">
      <c r="A24" s="40" t="s">
        <v>66</v>
      </c>
      <c r="B24" s="41">
        <v>1000</v>
      </c>
      <c r="C24" s="42" t="s">
        <v>53</v>
      </c>
      <c r="D24" s="43" t="s">
        <v>52</v>
      </c>
      <c r="E24" s="8" t="s">
        <v>54</v>
      </c>
      <c r="F24" s="41">
        <v>1</v>
      </c>
      <c r="G24" s="41">
        <f>B24</f>
        <v>1000</v>
      </c>
      <c r="H24" s="41">
        <f>G24</f>
        <v>1000</v>
      </c>
    </row>
    <row r="25" spans="1:9" s="41" customFormat="1" x14ac:dyDescent="0.3">
      <c r="A25" s="24" t="s">
        <v>56</v>
      </c>
      <c r="B25" s="25">
        <v>75</v>
      </c>
      <c r="C25" s="26" t="s">
        <v>53</v>
      </c>
      <c r="D25" s="27" t="s">
        <v>52</v>
      </c>
      <c r="E25" s="8" t="s">
        <v>57</v>
      </c>
      <c r="F25" s="25">
        <v>1</v>
      </c>
      <c r="G25" s="25">
        <f>B25</f>
        <v>75</v>
      </c>
      <c r="H25" s="25">
        <f>G25</f>
        <v>75</v>
      </c>
    </row>
    <row r="26" spans="1:9" s="19" customFormat="1" x14ac:dyDescent="0.3">
      <c r="A26" s="20" t="s">
        <v>17</v>
      </c>
      <c r="C26" s="22"/>
      <c r="D26" s="23"/>
      <c r="E26" s="8"/>
      <c r="G26" s="25"/>
    </row>
    <row r="27" spans="1:9" s="19" customFormat="1" x14ac:dyDescent="0.3">
      <c r="A27" s="20"/>
      <c r="C27" s="22"/>
      <c r="D27" s="23"/>
      <c r="E27" s="8"/>
      <c r="G27" s="25"/>
    </row>
    <row r="28" spans="1:9" ht="15.6" x14ac:dyDescent="0.3">
      <c r="A28" s="47" t="s">
        <v>13</v>
      </c>
      <c r="B28" s="48"/>
      <c r="C28" s="48"/>
      <c r="D28" s="10"/>
      <c r="G28" s="25"/>
    </row>
    <row r="29" spans="1:9" x14ac:dyDescent="0.3">
      <c r="A29" s="29" t="s">
        <v>62</v>
      </c>
      <c r="B29" s="31">
        <v>6355</v>
      </c>
      <c r="C29" s="31">
        <v>70</v>
      </c>
      <c r="D29" s="32" t="s">
        <v>16</v>
      </c>
      <c r="E29" s="8" t="s">
        <v>63</v>
      </c>
      <c r="F29">
        <v>1</v>
      </c>
      <c r="G29" s="25">
        <f>B29*F29</f>
        <v>6355</v>
      </c>
      <c r="H29">
        <f>G29*1.1</f>
        <v>6990.5000000000009</v>
      </c>
    </row>
    <row r="30" spans="1:9" s="30" customFormat="1" x14ac:dyDescent="0.3">
      <c r="A30" s="29" t="s">
        <v>60</v>
      </c>
      <c r="C30" s="31"/>
      <c r="D30" s="32" t="s">
        <v>16</v>
      </c>
      <c r="G30" s="25"/>
    </row>
    <row r="31" spans="1:9" s="30" customFormat="1" x14ac:dyDescent="0.3">
      <c r="A31" s="29" t="s">
        <v>61</v>
      </c>
      <c r="C31" s="31"/>
      <c r="D31" s="32" t="s">
        <v>16</v>
      </c>
      <c r="G31" s="25"/>
    </row>
    <row r="32" spans="1:9" x14ac:dyDescent="0.3">
      <c r="A32" s="3"/>
      <c r="B32" s="4"/>
      <c r="C32" s="17"/>
      <c r="D32" s="11"/>
      <c r="G32" s="25"/>
    </row>
    <row r="34" spans="2:9" s="18" customFormat="1" x14ac:dyDescent="0.3">
      <c r="G34" s="18" t="s">
        <v>65</v>
      </c>
      <c r="H34" s="18">
        <f>SUM(H4:H33)</f>
        <v>28544.5</v>
      </c>
    </row>
    <row r="35" spans="2:9" s="39" customFormat="1" x14ac:dyDescent="0.3">
      <c r="B35" s="39" t="s">
        <v>58</v>
      </c>
      <c r="C35" s="39">
        <f>SUM(C5:C6,C8:C17,C19:C27,C29:C32)</f>
        <v>1047.3</v>
      </c>
      <c r="G35" s="39" t="s">
        <v>55</v>
      </c>
      <c r="H35" s="39">
        <f>SUM(H5:H22)</f>
        <v>20479</v>
      </c>
    </row>
    <row r="36" spans="2:9" x14ac:dyDescent="0.3">
      <c r="B36" t="s">
        <v>59</v>
      </c>
      <c r="C36" s="12">
        <f>SUM(C5:C6,C8:C17,C19:C22)</f>
        <v>977.3</v>
      </c>
      <c r="G36" s="39" t="s">
        <v>64</v>
      </c>
      <c r="H36" s="45">
        <f>SUM(H5:H20,H22)</f>
        <v>16079</v>
      </c>
      <c r="I36" s="45"/>
    </row>
  </sheetData>
  <mergeCells count="5">
    <mergeCell ref="A1:D1"/>
    <mergeCell ref="A4:C4"/>
    <mergeCell ref="A7:C7"/>
    <mergeCell ref="A18:C18"/>
    <mergeCell ref="A28:C28"/>
  </mergeCells>
  <hyperlinks>
    <hyperlink ref="K4" r:id="rId1" xr:uid="{71F7C51C-9A74-4DEE-8BDB-6F8D7CD200B2}"/>
    <hyperlink ref="K5" r:id="rId2" xr:uid="{463A7E05-1A33-4A04-BC87-A46F2A74B797}"/>
    <hyperlink ref="E15" r:id="rId3" xr:uid="{B3D19B71-6359-4A1A-A843-D7789631F074}"/>
    <hyperlink ref="E5" r:id="rId4" xr:uid="{7361C77E-744C-45A6-8252-B81F8540937C}"/>
    <hyperlink ref="E9" r:id="rId5" xr:uid="{1C50069A-5BE9-42D5-AA81-0E00E3594242}"/>
    <hyperlink ref="E8" r:id="rId6" xr:uid="{57A13856-D50A-4964-96B5-68BD89B31806}"/>
    <hyperlink ref="E10" r:id="rId7" xr:uid="{CDE31175-25BE-45B7-97F3-8A7D25AEBA60}"/>
    <hyperlink ref="E19" r:id="rId8" xr:uid="{7ADC7254-FB11-4864-B533-30C238F0C3F6}"/>
    <hyperlink ref="K6" r:id="rId9" xr:uid="{FD49C00E-318E-49E7-A8D5-7C7B8C386FBD}"/>
    <hyperlink ref="E20" r:id="rId10" xr:uid="{4CA477EB-2FB1-4F22-9148-61976EA47EF3}"/>
    <hyperlink ref="E16" r:id="rId11" xr:uid="{614A4A52-1669-4567-9E83-F94DC1A8C017}"/>
    <hyperlink ref="E22" r:id="rId12" xr:uid="{CD5D111F-1745-4D3A-8FC1-00560F4FD84D}"/>
    <hyperlink ref="E21" r:id="rId13" xr:uid="{BE1C0E7E-6BDB-450B-B4A9-1D1FBE792E79}"/>
    <hyperlink ref="E24" r:id="rId14" xr:uid="{AC21DBFC-8398-4B0B-B7A8-2B331286145F}"/>
    <hyperlink ref="E25" r:id="rId15" xr:uid="{3320CF2C-F870-4D57-B66C-CF7F6F6259E2}"/>
    <hyperlink ref="E29" r:id="rId16" xr:uid="{26A79A89-C194-4577-BD20-E41F776912BD}"/>
  </hyperlinks>
  <pageMargins left="0.7" right="0.7" top="0.75" bottom="0.75" header="0.3" footer="0.3"/>
  <pageSetup paperSize="9" scale="37" orientation="landscape" r:id="rId1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 Epler</dc:creator>
  <cp:lastModifiedBy>Nico Epler</cp:lastModifiedBy>
  <cp:lastPrinted>2024-03-08T12:34:19Z</cp:lastPrinted>
  <dcterms:created xsi:type="dcterms:W3CDTF">2024-02-12T15:04:42Z</dcterms:created>
  <dcterms:modified xsi:type="dcterms:W3CDTF">2024-04-03T09:17:29Z</dcterms:modified>
</cp:coreProperties>
</file>