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23910712_sun_ac_za/Documents/Desktop/Nico Masters_Offline/1. Drone Constrution/"/>
    </mc:Choice>
  </mc:AlternateContent>
  <xr:revisionPtr revIDLastSave="27" documentId="13_ncr:1_{69F6BF99-CF95-46BA-A15E-00DBB7CA68F9}" xr6:coauthVersionLast="47" xr6:coauthVersionMax="47" xr10:uidLastSave="{B2508B70-B0CB-4BB5-A4D5-3836630D03CA}"/>
  <bookViews>
    <workbookView xWindow="-108" yWindow="-108" windowWidth="23256" windowHeight="12576" xr2:uid="{67760CD1-8CF1-47AB-9F3D-23FC97384B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H5" i="1"/>
  <c r="G21" i="1"/>
  <c r="G15" i="1"/>
  <c r="H15" i="1"/>
  <c r="G5" i="1"/>
  <c r="G8" i="1"/>
  <c r="G9" i="1"/>
  <c r="G10" i="1"/>
  <c r="G11" i="1"/>
  <c r="G12" i="1"/>
  <c r="G13" i="1"/>
  <c r="G14" i="1"/>
  <c r="G19" i="1"/>
  <c r="H19" i="1" s="1"/>
  <c r="H12" i="1"/>
  <c r="C8" i="1"/>
  <c r="C37" i="1" s="1"/>
  <c r="H11" i="1"/>
  <c r="H13" i="1"/>
  <c r="H14" i="1"/>
  <c r="H21" i="1"/>
  <c r="H9" i="1"/>
  <c r="H10" i="1"/>
  <c r="H8" i="1"/>
  <c r="B27" i="1"/>
  <c r="B37" i="1"/>
  <c r="C27" i="1"/>
  <c r="H37" i="1" l="1"/>
</calcChain>
</file>

<file path=xl/sharedStrings.xml><?xml version="1.0" encoding="utf-8"?>
<sst xmlns="http://schemas.openxmlformats.org/spreadsheetml/2006/main" count="98" uniqueCount="87">
  <si>
    <t>Budget For Drone Construction</t>
  </si>
  <si>
    <t>Body/Frame</t>
  </si>
  <si>
    <t>Drive</t>
  </si>
  <si>
    <t>Electronics</t>
  </si>
  <si>
    <t>Item</t>
  </si>
  <si>
    <t>Price (R)</t>
  </si>
  <si>
    <t>List of Retailers:</t>
  </si>
  <si>
    <t>Flying Robots</t>
  </si>
  <si>
    <t>https://flyingrobot.co/collections/5inch-propellers/product-availability_in-stock?sort_by=price-descending</t>
  </si>
  <si>
    <t>Goblin Hobbies</t>
  </si>
  <si>
    <t>https://goblinhobbies.co.za/fpv/props/5.html?product_list_limit=48</t>
  </si>
  <si>
    <t>Boyz Toyz</t>
  </si>
  <si>
    <t>https://boyztoyz.co.za/product-category/fpv/props/5-inch-props/</t>
  </si>
  <si>
    <t>ToDo:</t>
  </si>
  <si>
    <t>Balance Charger</t>
  </si>
  <si>
    <t>Battery</t>
  </si>
  <si>
    <t>Power Distribustion Unit (PDU)</t>
  </si>
  <si>
    <t>Flight Controller/Autopilot</t>
  </si>
  <si>
    <t>Microcontroller</t>
  </si>
  <si>
    <t>Electronic Speed Controller (ESC)</t>
  </si>
  <si>
    <t>Motors</t>
  </si>
  <si>
    <t>Propellers</t>
  </si>
  <si>
    <t>Communications Antenna + remote controller</t>
  </si>
  <si>
    <t>LiDAR</t>
  </si>
  <si>
    <t>RGBD Cam + LED</t>
  </si>
  <si>
    <t>Inertisl Measurement Unit (IMU)</t>
  </si>
  <si>
    <t>Proximity  Sensor</t>
  </si>
  <si>
    <t>Frame</t>
  </si>
  <si>
    <t>All in one (AIO) 4in1</t>
  </si>
  <si>
    <t>Voltage sensor and regulator</t>
  </si>
  <si>
    <r>
      <t xml:space="preserve">Microcontroller Units (MCU) = </t>
    </r>
    <r>
      <rPr>
        <sz val="11"/>
        <color rgb="FFFF0000"/>
        <rFont val="Calibri"/>
        <family val="2"/>
        <scheme val="minor"/>
      </rPr>
      <t>F4, G4,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92D050"/>
        <rFont val="Calibri"/>
        <family val="2"/>
        <scheme val="minor"/>
      </rPr>
      <t>F7 or H7</t>
    </r>
  </si>
  <si>
    <t>Support up to 6s input voltage</t>
  </si>
  <si>
    <t>Provides soft mounting solutions</t>
  </si>
  <si>
    <t>Estimate: 1.9kg , Thrust-to-weight = 4:1 =&gt;7.6kg = 1.9kg/motor(18.829N)</t>
  </si>
  <si>
    <t xml:space="preserve">Ouster OSO-64 LiDAR = </t>
  </si>
  <si>
    <t>Without cap: 430g</t>
  </si>
  <si>
    <t>With radial cap: 500g</t>
  </si>
  <si>
    <t>With halo cap: 445g</t>
  </si>
  <si>
    <t>Sensors</t>
  </si>
  <si>
    <t>Ouster OSO-64 LiDAR</t>
  </si>
  <si>
    <t>Mass(g)</t>
  </si>
  <si>
    <t>Flir Blackfly S: 36g</t>
  </si>
  <si>
    <t>Flir Blackfly S</t>
  </si>
  <si>
    <t>Total:</t>
  </si>
  <si>
    <t>Rand</t>
  </si>
  <si>
    <t>Grams</t>
  </si>
  <si>
    <t>Intel RealSense Depth Camera D435: 72g</t>
  </si>
  <si>
    <t>Import?</t>
  </si>
  <si>
    <t>Yes</t>
  </si>
  <si>
    <t>Drone Only Totals:</t>
  </si>
  <si>
    <t>Firmware = ArduPilot/PX4</t>
  </si>
  <si>
    <t>Estimate: 6s; &gt;5000mAh
BUT: 4s is lighter</t>
  </si>
  <si>
    <t>Battery Charger (Lab has one) (Not On Board)</t>
  </si>
  <si>
    <t>Power Supply regulator: PM02D Power Module</t>
  </si>
  <si>
    <t>Coms Antenna (Only Temporary)</t>
  </si>
  <si>
    <t>Microcontroller - Khadas VIM3 (US$105)</t>
  </si>
  <si>
    <t>https://cmchobbies.co.za/shop/batteries-and-chargers/lipo-lithium-polymer/lipo-6s-6cell/xpower-lipo-3800mah-6s-35c</t>
  </si>
  <si>
    <t>Motors - iFlight R5 2207 2050KV FPV motor
US$ 24 (each) x 4 = US$ 96; Mass = 34.6g x4</t>
  </si>
  <si>
    <t>Purchase Link:</t>
  </si>
  <si>
    <t>https://shop.iflight.com/R5-2207-2050KV-FPV-motor-Pro2029?search=R5%202207</t>
  </si>
  <si>
    <t>Oder  Qty.</t>
  </si>
  <si>
    <t>Total Cost</t>
  </si>
  <si>
    <t>Import + 10%</t>
  </si>
  <si>
    <t>https://www.team-blacksheep.com/products/prod:sourceone_v5</t>
  </si>
  <si>
    <t xml:space="preserve">Source One (5") </t>
  </si>
  <si>
    <t>https://www.gfprops.com/products/gemfan-hulkie-5055s-3.html</t>
  </si>
  <si>
    <t>https://www.gfprops.com/product/index/details/id/41557.html</t>
  </si>
  <si>
    <t>https://www.gfprops.com/product/index/details/id/5657.html</t>
  </si>
  <si>
    <t xml:space="preserve">Battery - X-Power 6S1P 3800MAH35C LiPo </t>
  </si>
  <si>
    <t>https://www.cerebus.co.za/electronics/batteries/</t>
  </si>
  <si>
    <t>TBC- Call retailer (CPT)</t>
  </si>
  <si>
    <t>https://holybro.com/collections/autopilot-flight-controllers/products/pixhawk-6c-mini?variant=42783212339389</t>
  </si>
  <si>
    <t>Propellers (Set of 4): Gemfan 51466 MCK V2 RACING PROPS (3.6")</t>
  </si>
  <si>
    <t>Propellers (Set of 4 to test): Gemfan Hulkie 5055s-3 (3.5")</t>
  </si>
  <si>
    <t>Propellers (Set of 4 to test): Gemfan Hurricane 51499-3 (4.2")</t>
  </si>
  <si>
    <t>Propellers (Set of 4 to test): Gemfan Hurricane 51455-4 (3.86"_4s)</t>
  </si>
  <si>
    <t>https://www.gfprops.com/product/index/details/id/5661.html</t>
  </si>
  <si>
    <t>Propellers (Set of 4 to test): Gemfan Flash 5152-2 (4.2"_2s)</t>
  </si>
  <si>
    <t>Propellers (Set of 4 to test): Gemfan Windancer 5042-3 (3.4")</t>
  </si>
  <si>
    <t>Propellers (Set of 4 to test): Gemfan Hurricane 51433-3 for Freestyle (3.5")</t>
  </si>
  <si>
    <t>https://www.gfprops.com/product/index/details/id/5655.html</t>
  </si>
  <si>
    <t>https://www.gfprops.com/product/index/details/id/6725.html</t>
  </si>
  <si>
    <t>https://www.gfprops.com/products/gemfan-flash-5152-2.html</t>
  </si>
  <si>
    <t>Flight Controller/ Autopilot: Holybro Pixhawk 6C Mini (US$ 207) _ (PM02 V3 Power Module [20g])</t>
  </si>
  <si>
    <t>Electronic  Speed Controller (ESC) - Holybro Tekko32 F4 4in1 60A ESC</t>
  </si>
  <si>
    <t>https://holybro.com/collections/fpv-esc/products/tekko32-f4-4in1-60a-esc</t>
  </si>
  <si>
    <t>_Power Disribution Board (PDB) _ Sort Connection to Microcontroller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</si>
</sst>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0"/>
      <color rgb="FFFFC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92D05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4" fillId="0" borderId="0" xfId="1"/>
    <xf numFmtId="0" fontId="5" fillId="0" borderId="0" xfId="0" applyFont="1" applyAlignment="1">
      <alignment horizontal="center"/>
    </xf>
    <xf numFmtId="0" fontId="5" fillId="0" borderId="5" xfId="0" applyFont="1" applyBorder="1"/>
    <xf numFmtId="0" fontId="5" fillId="0" borderId="8" xfId="0" applyFont="1" applyBorder="1"/>
    <xf numFmtId="0" fontId="5" fillId="0" borderId="0" xfId="0" applyFont="1"/>
    <xf numFmtId="0" fontId="6" fillId="0" borderId="5" xfId="0" applyFont="1" applyBorder="1"/>
    <xf numFmtId="0" fontId="3" fillId="0" borderId="3" xfId="0" applyFont="1" applyBorder="1"/>
    <xf numFmtId="0" fontId="0" fillId="0" borderId="4" xfId="0" applyBorder="1" applyAlignment="1">
      <alignment wrapText="1"/>
    </xf>
    <xf numFmtId="0" fontId="6" fillId="0" borderId="0" xfId="0" applyFont="1"/>
    <xf numFmtId="0" fontId="5" fillId="0" borderId="7" xfId="0" applyFont="1" applyBorder="1"/>
    <xf numFmtId="0" fontId="9" fillId="0" borderId="4" xfId="0" applyFont="1" applyBorder="1"/>
    <xf numFmtId="0" fontId="9" fillId="0" borderId="0" xfId="0" applyFont="1"/>
    <xf numFmtId="0" fontId="11" fillId="0" borderId="0" xfId="0" applyFont="1"/>
    <xf numFmtId="0" fontId="12" fillId="0" borderId="5" xfId="0" applyFont="1" applyBorder="1"/>
    <xf numFmtId="0" fontId="10" fillId="0" borderId="0" xfId="0" applyFont="1"/>
    <xf numFmtId="0" fontId="10" fillId="0" borderId="4" xfId="0" applyFont="1" applyBorder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3" fillId="0" borderId="0" xfId="0" applyFont="1"/>
    <xf numFmtId="0" fontId="13" fillId="0" borderId="5" xfId="0" applyFont="1" applyBorder="1"/>
    <xf numFmtId="0" fontId="14" fillId="0" borderId="4" xfId="0" applyFont="1" applyBorder="1"/>
    <xf numFmtId="0" fontId="14" fillId="0" borderId="0" xfId="0" applyFont="1"/>
    <xf numFmtId="0" fontId="15" fillId="0" borderId="0" xfId="0" applyFont="1"/>
    <xf numFmtId="0" fontId="15" fillId="0" borderId="5" xfId="0" applyFont="1" applyBorder="1"/>
    <xf numFmtId="0" fontId="7" fillId="0" borderId="4" xfId="0" applyFont="1" applyBorder="1"/>
    <xf numFmtId="0" fontId="8" fillId="0" borderId="4" xfId="0" applyFont="1" applyBorder="1" applyAlignment="1">
      <alignment horizontal="left"/>
    </xf>
    <xf numFmtId="0" fontId="8" fillId="0" borderId="0" xfId="0" applyFont="1"/>
    <xf numFmtId="0" fontId="16" fillId="0" borderId="0" xfId="0" applyFont="1"/>
    <xf numFmtId="0" fontId="16" fillId="0" borderId="5" xfId="0" applyFont="1" applyBorder="1"/>
    <xf numFmtId="0" fontId="7" fillId="0" borderId="0" xfId="0" applyFont="1"/>
    <xf numFmtId="0" fontId="17" fillId="0" borderId="4" xfId="0" applyFont="1" applyBorder="1"/>
    <xf numFmtId="0" fontId="17" fillId="0" borderId="0" xfId="0" applyFont="1"/>
    <xf numFmtId="0" fontId="18" fillId="0" borderId="0" xfId="0" applyFont="1"/>
    <xf numFmtId="0" fontId="18" fillId="0" borderId="5" xfId="0" applyFont="1" applyBorder="1"/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4" fillId="0" borderId="4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schemas.microsoft.com/office/2017/10/relationships/person" Target="persons/person3.xml"/><Relationship Id="rId5" Type="http://schemas.openxmlformats.org/officeDocument/2006/relationships/calcChain" Target="calcChai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ebus.co.za/electronics/batteries/" TargetMode="External"/><Relationship Id="rId3" Type="http://schemas.openxmlformats.org/officeDocument/2006/relationships/hyperlink" Target="https://shop.iflight.com/R5-2207-2050KV-FPV-motor-Pro2029?search=R5%202207" TargetMode="External"/><Relationship Id="rId7" Type="http://schemas.openxmlformats.org/officeDocument/2006/relationships/hyperlink" Target="https://www.gfprops.com/product/index/details/id/5657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goblinhobbies.co.za/fpv/props/5.html?product_list_limit=48" TargetMode="External"/><Relationship Id="rId1" Type="http://schemas.openxmlformats.org/officeDocument/2006/relationships/hyperlink" Target="https://flyingrobot.co/collections/5inch-propellers/product-availability_in-stock?sort_by=price-descending" TargetMode="External"/><Relationship Id="rId6" Type="http://schemas.openxmlformats.org/officeDocument/2006/relationships/hyperlink" Target="https://www.gfprops.com/product/index/details/id/41557.html" TargetMode="External"/><Relationship Id="rId11" Type="http://schemas.openxmlformats.org/officeDocument/2006/relationships/hyperlink" Target="https://holybro.com/collections/fpv-esc/products/tekko32-f4-4in1-60a-esc" TargetMode="External"/><Relationship Id="rId5" Type="http://schemas.openxmlformats.org/officeDocument/2006/relationships/hyperlink" Target="https://www.gfprops.com/products/gemfan-hulkie-5055s-3.html" TargetMode="External"/><Relationship Id="rId10" Type="http://schemas.openxmlformats.org/officeDocument/2006/relationships/hyperlink" Target="https://holybro.com/collections/autopilot-flight-controllers/products/pixhawk-6c-mini?variant=42783212339389" TargetMode="External"/><Relationship Id="rId4" Type="http://schemas.openxmlformats.org/officeDocument/2006/relationships/hyperlink" Target="https://www.team-blacksheep.com/products/prod:sourceone_v5" TargetMode="External"/><Relationship Id="rId9" Type="http://schemas.openxmlformats.org/officeDocument/2006/relationships/hyperlink" Target="https://boyztoyz.co.za/product-category/fpv/props/5-inch-pro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290E-614B-4946-943E-0A6BDB010861}">
  <dimension ref="A1:J82"/>
  <sheetViews>
    <sheetView tabSelected="1" zoomScale="70" zoomScaleNormal="70" workbookViewId="0">
      <selection activeCell="G31" sqref="G31"/>
    </sheetView>
  </sheetViews>
  <sheetFormatPr defaultRowHeight="14.4" x14ac:dyDescent="0.3"/>
  <cols>
    <col min="1" max="1" width="126.21875" customWidth="1"/>
    <col min="2" max="2" width="14.77734375" customWidth="1"/>
    <col min="3" max="3" width="11.5546875" style="12" customWidth="1"/>
    <col min="4" max="4" width="19.44140625" customWidth="1"/>
    <col min="5" max="5" width="34.109375" customWidth="1"/>
    <col min="6" max="6" width="12.21875" customWidth="1"/>
    <col min="7" max="7" width="19.33203125" customWidth="1"/>
    <col min="8" max="8" width="34.109375" customWidth="1"/>
    <col min="9" max="9" width="28" customWidth="1"/>
    <col min="10" max="10" width="20.44140625" customWidth="1"/>
  </cols>
  <sheetData>
    <row r="1" spans="1:10" ht="18" x14ac:dyDescent="0.35">
      <c r="A1" s="44" t="s">
        <v>0</v>
      </c>
      <c r="B1" s="44"/>
      <c r="C1" s="44"/>
      <c r="D1" s="44"/>
      <c r="E1" s="27"/>
      <c r="F1" s="27"/>
      <c r="G1" s="27"/>
      <c r="H1" s="27"/>
    </row>
    <row r="2" spans="1:10" x14ac:dyDescent="0.3">
      <c r="A2" s="1"/>
      <c r="B2" s="1"/>
      <c r="C2" s="9"/>
      <c r="D2" s="1"/>
      <c r="E2" s="1"/>
      <c r="F2" s="1"/>
      <c r="G2" s="1"/>
      <c r="H2" s="1"/>
    </row>
    <row r="3" spans="1:10" ht="15.6" x14ac:dyDescent="0.3">
      <c r="A3" s="5" t="s">
        <v>4</v>
      </c>
      <c r="B3" s="6" t="s">
        <v>5</v>
      </c>
      <c r="C3" s="6" t="s">
        <v>40</v>
      </c>
      <c r="D3" s="14" t="s">
        <v>47</v>
      </c>
      <c r="E3" s="7" t="s">
        <v>58</v>
      </c>
      <c r="F3" s="7" t="s">
        <v>60</v>
      </c>
      <c r="G3" s="7" t="s">
        <v>61</v>
      </c>
      <c r="H3" s="7" t="s">
        <v>62</v>
      </c>
      <c r="I3" s="7" t="s">
        <v>6</v>
      </c>
    </row>
    <row r="4" spans="1:10" ht="15.6" x14ac:dyDescent="0.3">
      <c r="A4" s="45" t="s">
        <v>1</v>
      </c>
      <c r="B4" s="46"/>
      <c r="C4" s="46"/>
      <c r="D4" s="13"/>
      <c r="I4" t="s">
        <v>7</v>
      </c>
      <c r="J4" s="8" t="s">
        <v>8</v>
      </c>
    </row>
    <row r="5" spans="1:10" x14ac:dyDescent="0.3">
      <c r="A5" s="2" t="s">
        <v>64</v>
      </c>
      <c r="B5">
        <v>575</v>
      </c>
      <c r="C5" s="12">
        <v>123.5</v>
      </c>
      <c r="D5" s="10" t="s">
        <v>48</v>
      </c>
      <c r="E5" s="8" t="s">
        <v>63</v>
      </c>
      <c r="F5">
        <v>2</v>
      </c>
      <c r="G5" s="31">
        <f t="shared" ref="G5:G14" si="0">B5*F5</f>
        <v>1150</v>
      </c>
      <c r="H5">
        <f t="shared" ref="H5:H21" si="1">G5*1.1</f>
        <v>1265</v>
      </c>
      <c r="I5" t="s">
        <v>9</v>
      </c>
      <c r="J5" s="8" t="s">
        <v>10</v>
      </c>
    </row>
    <row r="6" spans="1:10" x14ac:dyDescent="0.3">
      <c r="A6" s="2"/>
      <c r="C6" s="16"/>
      <c r="D6" s="10"/>
      <c r="G6" s="31"/>
      <c r="I6" t="s">
        <v>11</v>
      </c>
      <c r="J6" s="8" t="s">
        <v>12</v>
      </c>
    </row>
    <row r="7" spans="1:10" ht="15.6" x14ac:dyDescent="0.3">
      <c r="A7" s="45" t="s">
        <v>2</v>
      </c>
      <c r="B7" s="46"/>
      <c r="C7" s="46"/>
      <c r="D7" s="10"/>
      <c r="G7" s="31"/>
      <c r="J7" s="8"/>
    </row>
    <row r="8" spans="1:10" s="31" customFormat="1" x14ac:dyDescent="0.3">
      <c r="A8" s="30" t="s">
        <v>72</v>
      </c>
      <c r="B8" s="31">
        <v>60</v>
      </c>
      <c r="C8" s="32">
        <f>4.2*4</f>
        <v>16.8</v>
      </c>
      <c r="D8" s="33" t="s">
        <v>48</v>
      </c>
      <c r="E8" s="8" t="s">
        <v>66</v>
      </c>
      <c r="F8" s="31">
        <v>3</v>
      </c>
      <c r="G8" s="31">
        <f t="shared" si="0"/>
        <v>180</v>
      </c>
      <c r="H8" s="31">
        <f t="shared" si="1"/>
        <v>198.00000000000003</v>
      </c>
      <c r="J8" s="8" t="s">
        <v>56</v>
      </c>
    </row>
    <row r="9" spans="1:10" s="31" customFormat="1" x14ac:dyDescent="0.3">
      <c r="A9" s="30" t="s">
        <v>73</v>
      </c>
      <c r="B9" s="31">
        <v>60</v>
      </c>
      <c r="C9" s="32"/>
      <c r="D9" s="33" t="s">
        <v>48</v>
      </c>
      <c r="E9" s="8" t="s">
        <v>65</v>
      </c>
      <c r="F9" s="31">
        <v>2</v>
      </c>
      <c r="G9" s="31">
        <f t="shared" si="0"/>
        <v>120</v>
      </c>
      <c r="H9" s="31">
        <f t="shared" si="1"/>
        <v>132</v>
      </c>
    </row>
    <row r="10" spans="1:10" s="31" customFormat="1" x14ac:dyDescent="0.3">
      <c r="A10" s="30" t="s">
        <v>74</v>
      </c>
      <c r="B10" s="31">
        <v>60</v>
      </c>
      <c r="C10" s="32"/>
      <c r="D10" s="33" t="s">
        <v>48</v>
      </c>
      <c r="E10" s="8" t="s">
        <v>67</v>
      </c>
      <c r="F10" s="31">
        <v>2</v>
      </c>
      <c r="G10" s="31">
        <f t="shared" si="0"/>
        <v>120</v>
      </c>
      <c r="H10" s="31">
        <f t="shared" si="1"/>
        <v>132</v>
      </c>
    </row>
    <row r="11" spans="1:10" s="31" customFormat="1" x14ac:dyDescent="0.3">
      <c r="A11" s="40" t="s">
        <v>79</v>
      </c>
      <c r="B11" s="41">
        <v>60</v>
      </c>
      <c r="C11" s="42"/>
      <c r="D11" s="43" t="s">
        <v>48</v>
      </c>
      <c r="E11" s="8" t="s">
        <v>80</v>
      </c>
      <c r="F11" s="41">
        <v>2</v>
      </c>
      <c r="G11" s="41">
        <f t="shared" si="0"/>
        <v>120</v>
      </c>
      <c r="H11" s="41">
        <f t="shared" ref="H11:H12" si="2">G11*1.1</f>
        <v>132</v>
      </c>
    </row>
    <row r="12" spans="1:10" s="31" customFormat="1" x14ac:dyDescent="0.3">
      <c r="A12" s="40" t="s">
        <v>78</v>
      </c>
      <c r="B12" s="41">
        <v>60</v>
      </c>
      <c r="C12" s="42"/>
      <c r="D12" s="43" t="s">
        <v>48</v>
      </c>
      <c r="E12" s="8" t="s">
        <v>81</v>
      </c>
      <c r="F12" s="41">
        <v>2</v>
      </c>
      <c r="G12" s="41">
        <f t="shared" si="0"/>
        <v>120</v>
      </c>
      <c r="H12" s="41">
        <f t="shared" si="2"/>
        <v>132</v>
      </c>
    </row>
    <row r="13" spans="1:10" s="31" customFormat="1" x14ac:dyDescent="0.3">
      <c r="A13" s="40" t="s">
        <v>75</v>
      </c>
      <c r="B13" s="41">
        <v>60</v>
      </c>
      <c r="C13" s="42"/>
      <c r="D13" s="43" t="s">
        <v>48</v>
      </c>
      <c r="E13" s="8" t="s">
        <v>76</v>
      </c>
      <c r="F13" s="41">
        <v>2</v>
      </c>
      <c r="G13" s="41">
        <f t="shared" si="0"/>
        <v>120</v>
      </c>
      <c r="H13" s="41">
        <f t="shared" si="1"/>
        <v>132</v>
      </c>
    </row>
    <row r="14" spans="1:10" s="31" customFormat="1" x14ac:dyDescent="0.3">
      <c r="A14" s="40" t="s">
        <v>77</v>
      </c>
      <c r="B14" s="41">
        <v>60</v>
      </c>
      <c r="C14" s="42"/>
      <c r="D14" s="43" t="s">
        <v>48</v>
      </c>
      <c r="E14" s="8" t="s">
        <v>82</v>
      </c>
      <c r="F14" s="41">
        <v>2</v>
      </c>
      <c r="G14" s="41">
        <f t="shared" si="0"/>
        <v>120</v>
      </c>
      <c r="H14" s="41">
        <f t="shared" si="1"/>
        <v>132</v>
      </c>
    </row>
    <row r="15" spans="1:10" ht="28.8" x14ac:dyDescent="0.3">
      <c r="A15" s="15" t="s">
        <v>57</v>
      </c>
      <c r="B15">
        <v>1900</v>
      </c>
      <c r="C15" s="12">
        <v>139</v>
      </c>
      <c r="D15" s="10" t="s">
        <v>48</v>
      </c>
      <c r="E15" s="8" t="s">
        <v>59</v>
      </c>
      <c r="F15">
        <v>6</v>
      </c>
      <c r="G15" s="31">
        <f>B15*1.5</f>
        <v>2850</v>
      </c>
      <c r="H15">
        <f t="shared" si="1"/>
        <v>3135.0000000000005</v>
      </c>
    </row>
    <row r="16" spans="1:10" s="31" customFormat="1" x14ac:dyDescent="0.3">
      <c r="A16" s="51" t="s">
        <v>84</v>
      </c>
      <c r="B16" s="31">
        <v>1540</v>
      </c>
      <c r="C16" s="32">
        <v>16</v>
      </c>
      <c r="D16" s="33" t="s">
        <v>48</v>
      </c>
      <c r="E16" s="8" t="s">
        <v>85</v>
      </c>
      <c r="F16" s="31">
        <v>1</v>
      </c>
      <c r="G16" s="31">
        <f>B16*1.5</f>
        <v>2310</v>
      </c>
      <c r="H16" s="31">
        <f t="shared" si="1"/>
        <v>2541</v>
      </c>
    </row>
    <row r="17" spans="1:8" x14ac:dyDescent="0.3">
      <c r="A17" s="2"/>
      <c r="D17" s="13"/>
      <c r="G17" s="31"/>
    </row>
    <row r="18" spans="1:8" ht="15.6" x14ac:dyDescent="0.3">
      <c r="A18" s="45" t="s">
        <v>3</v>
      </c>
      <c r="B18" s="46"/>
      <c r="C18" s="46"/>
      <c r="D18" s="10"/>
      <c r="G18" s="31"/>
    </row>
    <row r="19" spans="1:8" s="31" customFormat="1" x14ac:dyDescent="0.3">
      <c r="A19" s="30" t="s">
        <v>68</v>
      </c>
      <c r="B19" s="31">
        <v>1720</v>
      </c>
      <c r="C19" s="32">
        <v>570</v>
      </c>
      <c r="D19" s="33" t="s">
        <v>70</v>
      </c>
      <c r="E19" s="8" t="s">
        <v>69</v>
      </c>
      <c r="F19" s="31">
        <v>2</v>
      </c>
      <c r="G19" s="31">
        <f>B19*F19</f>
        <v>3440</v>
      </c>
      <c r="H19" s="31">
        <f>G19</f>
        <v>3440</v>
      </c>
    </row>
    <row r="20" spans="1:8" s="39" customFormat="1" x14ac:dyDescent="0.3">
      <c r="A20" s="34" t="s">
        <v>86</v>
      </c>
      <c r="B20" s="39">
        <v>25</v>
      </c>
      <c r="C20" s="16">
        <v>20</v>
      </c>
      <c r="D20" s="13"/>
      <c r="G20" s="31"/>
    </row>
    <row r="21" spans="1:8" s="31" customFormat="1" x14ac:dyDescent="0.3">
      <c r="A21" s="30" t="s">
        <v>83</v>
      </c>
      <c r="B21" s="31">
        <v>4000</v>
      </c>
      <c r="C21" s="32">
        <v>60</v>
      </c>
      <c r="D21" s="33"/>
      <c r="E21" s="8" t="s">
        <v>71</v>
      </c>
      <c r="F21" s="31">
        <v>1</v>
      </c>
      <c r="G21" s="31">
        <f t="shared" ref="G21" si="3">B21*F21</f>
        <v>4000</v>
      </c>
      <c r="H21" s="31">
        <f t="shared" si="1"/>
        <v>4400</v>
      </c>
    </row>
    <row r="22" spans="1:8" s="39" customFormat="1" x14ac:dyDescent="0.3">
      <c r="A22" s="34" t="s">
        <v>55</v>
      </c>
      <c r="B22" s="39">
        <v>2000</v>
      </c>
      <c r="C22" s="16">
        <v>29</v>
      </c>
      <c r="D22" s="13"/>
      <c r="G22" s="31"/>
    </row>
    <row r="23" spans="1:8" s="39" customFormat="1" x14ac:dyDescent="0.3">
      <c r="A23" s="34"/>
      <c r="C23" s="16"/>
      <c r="D23" s="13"/>
      <c r="G23" s="31"/>
    </row>
    <row r="24" spans="1:8" s="22" customFormat="1" x14ac:dyDescent="0.3">
      <c r="A24" s="23" t="s">
        <v>54</v>
      </c>
      <c r="C24" s="28"/>
      <c r="D24" s="29"/>
      <c r="G24" s="31"/>
    </row>
    <row r="25" spans="1:8" s="22" customFormat="1" x14ac:dyDescent="0.3">
      <c r="A25" s="23" t="s">
        <v>52</v>
      </c>
      <c r="C25" s="28"/>
      <c r="D25" s="29"/>
      <c r="G25" s="31"/>
    </row>
    <row r="26" spans="1:8" s="22" customFormat="1" x14ac:dyDescent="0.3">
      <c r="A26" s="23"/>
      <c r="C26" s="28"/>
      <c r="D26" s="29"/>
      <c r="G26" s="31"/>
    </row>
    <row r="27" spans="1:8" s="19" customFormat="1" x14ac:dyDescent="0.3">
      <c r="A27" s="18" t="s">
        <v>49</v>
      </c>
      <c r="B27" s="19">
        <f>SUM(B5:B6)+SUM(B8:B17)+SUM(B19:B25)</f>
        <v>12180</v>
      </c>
      <c r="C27" s="20">
        <f>SUM(C5:C6)+SUM(C8:C17)+SUM(C19:C25)</f>
        <v>974.3</v>
      </c>
      <c r="D27" s="21"/>
      <c r="E27"/>
      <c r="F27"/>
      <c r="G27" s="31"/>
      <c r="H27"/>
    </row>
    <row r="28" spans="1:8" ht="15.6" x14ac:dyDescent="0.3">
      <c r="A28" s="45" t="s">
        <v>38</v>
      </c>
      <c r="B28" s="46"/>
      <c r="C28" s="46"/>
      <c r="D28" s="10"/>
      <c r="G28" s="31"/>
    </row>
    <row r="29" spans="1:8" s="36" customFormat="1" x14ac:dyDescent="0.3">
      <c r="A29" s="35" t="s">
        <v>39</v>
      </c>
      <c r="C29" s="37">
        <v>450</v>
      </c>
      <c r="D29" s="38" t="s">
        <v>48</v>
      </c>
      <c r="G29" s="31"/>
    </row>
    <row r="30" spans="1:8" s="36" customFormat="1" x14ac:dyDescent="0.3">
      <c r="A30" s="35" t="s">
        <v>42</v>
      </c>
      <c r="C30" s="37">
        <v>72</v>
      </c>
      <c r="D30" s="38" t="s">
        <v>48</v>
      </c>
      <c r="G30" s="31"/>
    </row>
    <row r="31" spans="1:8" x14ac:dyDescent="0.3">
      <c r="A31" s="2"/>
      <c r="D31" s="10"/>
      <c r="G31" s="31"/>
    </row>
    <row r="32" spans="1:8" x14ac:dyDescent="0.3">
      <c r="A32" s="2"/>
      <c r="D32" s="10"/>
      <c r="G32" s="31"/>
    </row>
    <row r="33" spans="1:8" x14ac:dyDescent="0.3">
      <c r="A33" s="2"/>
      <c r="D33" s="13"/>
      <c r="G33" s="31"/>
    </row>
    <row r="34" spans="1:8" x14ac:dyDescent="0.3">
      <c r="A34" s="2"/>
      <c r="D34" s="10"/>
      <c r="G34" s="31"/>
    </row>
    <row r="35" spans="1:8" x14ac:dyDescent="0.3">
      <c r="A35" s="3"/>
      <c r="B35" s="4"/>
      <c r="C35" s="17"/>
      <c r="D35" s="11"/>
      <c r="G35" s="31"/>
    </row>
    <row r="37" spans="1:8" s="19" customFormat="1" x14ac:dyDescent="0.3">
      <c r="A37" s="19" t="s">
        <v>43</v>
      </c>
      <c r="B37" s="19">
        <f>(SUM(B5:B6)+SUM(B8:B17)+SUM(B19:B25)+SUM(B29:B35))</f>
        <v>12180</v>
      </c>
      <c r="C37" s="19">
        <f>SUM(C5:C6)+SUM(C8:C17)+SUM(C19:C25)+SUM(C29:C35)</f>
        <v>1496.3</v>
      </c>
      <c r="H37" s="19">
        <f>SUM(H4:H36)</f>
        <v>15771</v>
      </c>
    </row>
    <row r="38" spans="1:8" x14ac:dyDescent="0.3">
      <c r="B38" t="s">
        <v>44</v>
      </c>
      <c r="C38" s="12" t="s">
        <v>45</v>
      </c>
    </row>
    <row r="45" spans="1:8" x14ac:dyDescent="0.3">
      <c r="A45" t="s">
        <v>13</v>
      </c>
    </row>
    <row r="46" spans="1:8" x14ac:dyDescent="0.3">
      <c r="A46" t="s">
        <v>17</v>
      </c>
      <c r="B46" s="47" t="s">
        <v>50</v>
      </c>
      <c r="C46" s="47"/>
      <c r="D46" s="47"/>
      <c r="E46" s="1"/>
      <c r="F46" s="1"/>
      <c r="G46" s="1"/>
      <c r="H46" s="1"/>
    </row>
    <row r="47" spans="1:8" x14ac:dyDescent="0.3">
      <c r="B47" s="47" t="s">
        <v>30</v>
      </c>
      <c r="C47" s="47"/>
      <c r="D47" s="47"/>
      <c r="E47" s="1"/>
      <c r="F47" s="1"/>
      <c r="G47" s="1"/>
      <c r="H47" s="1"/>
    </row>
    <row r="48" spans="1:8" x14ac:dyDescent="0.3">
      <c r="B48" s="47" t="s">
        <v>31</v>
      </c>
      <c r="C48" s="47"/>
      <c r="D48" s="47"/>
      <c r="E48" s="1"/>
      <c r="F48" s="1"/>
      <c r="G48" s="1"/>
      <c r="H48" s="1"/>
    </row>
    <row r="49" spans="1:8" x14ac:dyDescent="0.3">
      <c r="B49" s="47" t="s">
        <v>32</v>
      </c>
      <c r="C49" s="47"/>
      <c r="D49" s="47"/>
      <c r="E49" s="1"/>
      <c r="F49" s="1"/>
      <c r="G49" s="1"/>
      <c r="H49" s="1"/>
    </row>
    <row r="50" spans="1:8" x14ac:dyDescent="0.3">
      <c r="B50" s="47"/>
      <c r="C50" s="47"/>
      <c r="D50" s="47"/>
      <c r="E50" s="1"/>
      <c r="F50" s="1"/>
      <c r="G50" s="1"/>
      <c r="H50" s="1"/>
    </row>
    <row r="51" spans="1:8" x14ac:dyDescent="0.3">
      <c r="B51" s="47"/>
      <c r="C51" s="47"/>
      <c r="D51" s="47"/>
      <c r="E51" s="1"/>
      <c r="F51" s="1"/>
      <c r="G51" s="1"/>
      <c r="H51" s="1"/>
    </row>
    <row r="52" spans="1:8" x14ac:dyDescent="0.3">
      <c r="B52" s="47"/>
      <c r="C52" s="47"/>
      <c r="D52" s="47"/>
      <c r="E52" s="1"/>
      <c r="F52" s="1"/>
      <c r="G52" s="1"/>
      <c r="H52" s="1"/>
    </row>
    <row r="53" spans="1:8" x14ac:dyDescent="0.3">
      <c r="A53" t="s">
        <v>18</v>
      </c>
      <c r="B53" s="47" t="s">
        <v>53</v>
      </c>
      <c r="C53" s="47"/>
      <c r="D53" s="47"/>
      <c r="E53" s="1"/>
      <c r="F53" s="1"/>
      <c r="G53" s="1"/>
      <c r="H53" s="1"/>
    </row>
    <row r="54" spans="1:8" x14ac:dyDescent="0.3">
      <c r="B54" s="47"/>
      <c r="C54" s="47"/>
      <c r="D54" s="47"/>
      <c r="E54" s="1"/>
      <c r="F54" s="1"/>
      <c r="G54" s="1"/>
      <c r="H54" s="1"/>
    </row>
    <row r="55" spans="1:8" x14ac:dyDescent="0.3">
      <c r="B55" s="47"/>
      <c r="C55" s="47"/>
      <c r="D55" s="47"/>
      <c r="E55" s="1"/>
      <c r="F55" s="1"/>
      <c r="G55" s="1"/>
      <c r="H55" s="1"/>
    </row>
    <row r="56" spans="1:8" x14ac:dyDescent="0.3">
      <c r="B56" s="47"/>
      <c r="C56" s="47"/>
      <c r="D56" s="47"/>
      <c r="E56" s="1"/>
      <c r="F56" s="1"/>
      <c r="G56" s="1"/>
      <c r="H56" s="1"/>
    </row>
    <row r="57" spans="1:8" x14ac:dyDescent="0.3">
      <c r="B57" s="47"/>
      <c r="C57" s="47"/>
      <c r="D57" s="47"/>
      <c r="E57" s="1"/>
      <c r="F57" s="1"/>
      <c r="G57" s="1"/>
      <c r="H57" s="1"/>
    </row>
    <row r="58" spans="1:8" x14ac:dyDescent="0.3">
      <c r="A58" t="s">
        <v>27</v>
      </c>
      <c r="B58" s="47"/>
      <c r="C58" s="47"/>
      <c r="D58" s="47"/>
      <c r="E58" s="1"/>
      <c r="F58" s="1"/>
      <c r="G58" s="1"/>
      <c r="H58" s="1"/>
    </row>
    <row r="59" spans="1:8" x14ac:dyDescent="0.3">
      <c r="A59" t="s">
        <v>20</v>
      </c>
      <c r="B59" s="49" t="s">
        <v>33</v>
      </c>
      <c r="C59" s="49"/>
      <c r="D59" s="49"/>
      <c r="E59" s="25"/>
      <c r="F59" s="25"/>
      <c r="G59" s="25"/>
      <c r="H59" s="25"/>
    </row>
    <row r="60" spans="1:8" x14ac:dyDescent="0.3">
      <c r="B60" s="47"/>
      <c r="C60" s="47"/>
      <c r="D60" s="47"/>
      <c r="E60" s="1"/>
      <c r="F60" s="1"/>
      <c r="G60" s="1"/>
      <c r="H60" s="1"/>
    </row>
    <row r="61" spans="1:8" x14ac:dyDescent="0.3">
      <c r="B61" s="47"/>
      <c r="C61" s="47"/>
      <c r="D61" s="47"/>
      <c r="E61" s="1"/>
      <c r="F61" s="1"/>
      <c r="G61" s="1"/>
      <c r="H61" s="1"/>
    </row>
    <row r="62" spans="1:8" x14ac:dyDescent="0.3">
      <c r="B62" s="47"/>
      <c r="C62" s="47"/>
      <c r="D62" s="47"/>
      <c r="E62" s="1"/>
      <c r="F62" s="1"/>
      <c r="G62" s="1"/>
      <c r="H62" s="1"/>
    </row>
    <row r="63" spans="1:8" x14ac:dyDescent="0.3">
      <c r="B63" s="47"/>
      <c r="C63" s="47"/>
      <c r="D63" s="47"/>
      <c r="E63" s="1"/>
      <c r="F63" s="1"/>
      <c r="G63" s="1"/>
      <c r="H63" s="1"/>
    </row>
    <row r="64" spans="1:8" x14ac:dyDescent="0.3">
      <c r="B64" s="47"/>
      <c r="C64" s="47"/>
      <c r="D64" s="47"/>
      <c r="E64" s="1"/>
      <c r="F64" s="1"/>
      <c r="G64" s="1"/>
      <c r="H64" s="1"/>
    </row>
    <row r="65" spans="1:8" x14ac:dyDescent="0.3">
      <c r="B65" s="47"/>
      <c r="C65" s="47"/>
      <c r="D65" s="47"/>
      <c r="E65" s="1"/>
      <c r="F65" s="1"/>
      <c r="G65" s="1"/>
      <c r="H65" s="1"/>
    </row>
    <row r="66" spans="1:8" x14ac:dyDescent="0.3">
      <c r="A66" t="s">
        <v>21</v>
      </c>
      <c r="B66" s="47"/>
      <c r="C66" s="47"/>
      <c r="D66" s="47"/>
      <c r="E66" s="1"/>
      <c r="F66" s="1"/>
      <c r="G66" s="1"/>
      <c r="H66" s="1"/>
    </row>
    <row r="67" spans="1:8" ht="25.2" customHeight="1" x14ac:dyDescent="0.3">
      <c r="A67" t="s">
        <v>15</v>
      </c>
      <c r="B67" s="48" t="s">
        <v>51</v>
      </c>
      <c r="C67" s="48"/>
      <c r="D67" s="48"/>
      <c r="E67" s="26"/>
      <c r="F67" s="26"/>
      <c r="G67" s="26"/>
      <c r="H67" s="26"/>
    </row>
    <row r="68" spans="1:8" x14ac:dyDescent="0.3">
      <c r="A68" t="s">
        <v>16</v>
      </c>
      <c r="B68" s="47"/>
      <c r="C68" s="47"/>
      <c r="D68" s="47"/>
      <c r="E68" s="1"/>
      <c r="F68" s="1"/>
      <c r="G68" s="1"/>
      <c r="H68" s="1"/>
    </row>
    <row r="69" spans="1:8" x14ac:dyDescent="0.3">
      <c r="A69" t="s">
        <v>29</v>
      </c>
      <c r="B69" s="47"/>
      <c r="C69" s="47"/>
      <c r="D69" s="47"/>
      <c r="E69" s="1"/>
      <c r="F69" s="1"/>
      <c r="G69" s="1"/>
      <c r="H69" s="1"/>
    </row>
    <row r="70" spans="1:8" x14ac:dyDescent="0.3">
      <c r="A70" t="s">
        <v>19</v>
      </c>
      <c r="B70" s="47" t="s">
        <v>28</v>
      </c>
      <c r="C70" s="47"/>
      <c r="D70" s="47"/>
      <c r="E70" s="1"/>
      <c r="F70" s="1"/>
      <c r="G70" s="1"/>
      <c r="H70" s="1"/>
    </row>
    <row r="71" spans="1:8" x14ac:dyDescent="0.3">
      <c r="A71" t="s">
        <v>14</v>
      </c>
      <c r="B71" s="47"/>
      <c r="C71" s="47"/>
      <c r="D71" s="47"/>
      <c r="E71" s="1"/>
      <c r="F71" s="1"/>
      <c r="G71" s="1"/>
      <c r="H71" s="1"/>
    </row>
    <row r="72" spans="1:8" x14ac:dyDescent="0.3">
      <c r="A72" t="s">
        <v>22</v>
      </c>
      <c r="B72" s="47"/>
      <c r="C72" s="47"/>
      <c r="D72" s="47"/>
      <c r="E72" s="1"/>
      <c r="F72" s="1"/>
      <c r="G72" s="1"/>
      <c r="H72" s="1"/>
    </row>
    <row r="73" spans="1:8" x14ac:dyDescent="0.3">
      <c r="B73" s="47"/>
      <c r="C73" s="47"/>
      <c r="D73" s="47"/>
      <c r="E73" s="1"/>
      <c r="F73" s="1"/>
      <c r="G73" s="1"/>
      <c r="H73" s="1"/>
    </row>
    <row r="74" spans="1:8" x14ac:dyDescent="0.3">
      <c r="A74" t="s">
        <v>23</v>
      </c>
      <c r="B74" s="50" t="s">
        <v>34</v>
      </c>
      <c r="C74" s="50"/>
      <c r="D74" s="50"/>
      <c r="E74" s="24"/>
      <c r="F74" s="24"/>
      <c r="G74" s="24"/>
      <c r="H74" s="24"/>
    </row>
    <row r="75" spans="1:8" x14ac:dyDescent="0.3">
      <c r="B75" s="50" t="s">
        <v>35</v>
      </c>
      <c r="C75" s="50"/>
      <c r="D75" s="50"/>
      <c r="E75" s="24"/>
      <c r="F75" s="24"/>
      <c r="G75" s="24"/>
      <c r="H75" s="24"/>
    </row>
    <row r="76" spans="1:8" x14ac:dyDescent="0.3">
      <c r="B76" s="50" t="s">
        <v>36</v>
      </c>
      <c r="C76" s="50"/>
      <c r="D76" s="50"/>
      <c r="E76" s="24"/>
      <c r="F76" s="24"/>
      <c r="G76" s="24"/>
      <c r="H76" s="24"/>
    </row>
    <row r="77" spans="1:8" x14ac:dyDescent="0.3">
      <c r="B77" s="50" t="s">
        <v>37</v>
      </c>
      <c r="C77" s="50"/>
      <c r="D77" s="50"/>
      <c r="E77" s="24"/>
      <c r="F77" s="24"/>
      <c r="G77" s="24"/>
      <c r="H77" s="24"/>
    </row>
    <row r="78" spans="1:8" x14ac:dyDescent="0.3">
      <c r="A78" t="s">
        <v>24</v>
      </c>
      <c r="B78" s="50" t="s">
        <v>41</v>
      </c>
      <c r="C78" s="50"/>
      <c r="D78" s="50"/>
      <c r="E78" s="24"/>
      <c r="F78" s="24"/>
      <c r="G78" s="24"/>
      <c r="H78" s="24"/>
    </row>
    <row r="79" spans="1:8" x14ac:dyDescent="0.3">
      <c r="B79" s="50" t="s">
        <v>46</v>
      </c>
      <c r="C79" s="50"/>
      <c r="D79" s="50"/>
      <c r="E79" s="24"/>
      <c r="F79" s="24"/>
      <c r="G79" s="24"/>
      <c r="H79" s="24"/>
    </row>
    <row r="80" spans="1:8" x14ac:dyDescent="0.3">
      <c r="A80" t="s">
        <v>25</v>
      </c>
      <c r="B80" s="47"/>
      <c r="C80" s="47"/>
      <c r="D80" s="47"/>
      <c r="E80" s="1"/>
      <c r="F80" s="1"/>
      <c r="G80" s="1"/>
      <c r="H80" s="1"/>
    </row>
    <row r="81" spans="1:8" x14ac:dyDescent="0.3">
      <c r="A81" t="s">
        <v>26</v>
      </c>
      <c r="B81" s="47"/>
      <c r="C81" s="47"/>
      <c r="D81" s="47"/>
      <c r="E81" s="1"/>
      <c r="F81" s="1"/>
      <c r="G81" s="1"/>
      <c r="H81" s="1"/>
    </row>
    <row r="82" spans="1:8" x14ac:dyDescent="0.3">
      <c r="B82" s="47"/>
      <c r="C82" s="47"/>
      <c r="D82" s="47"/>
      <c r="E82" s="1"/>
      <c r="F82" s="1"/>
      <c r="G82" s="1"/>
      <c r="H82" s="1"/>
    </row>
  </sheetData>
  <mergeCells count="42">
    <mergeCell ref="B74:D74"/>
    <mergeCell ref="B78:D78"/>
    <mergeCell ref="B80:D80"/>
    <mergeCell ref="B81:D81"/>
    <mergeCell ref="B82:D82"/>
    <mergeCell ref="B75:D75"/>
    <mergeCell ref="B77:D77"/>
    <mergeCell ref="B76:D76"/>
    <mergeCell ref="B79:D79"/>
    <mergeCell ref="B47:D47"/>
    <mergeCell ref="B48:D48"/>
    <mergeCell ref="B53:D53"/>
    <mergeCell ref="B58:D58"/>
    <mergeCell ref="B66:D66"/>
    <mergeCell ref="B49:D49"/>
    <mergeCell ref="B52:D52"/>
    <mergeCell ref="B50:D50"/>
    <mergeCell ref="B51:D51"/>
    <mergeCell ref="B59:D59"/>
    <mergeCell ref="B54:D54"/>
    <mergeCell ref="B55:D55"/>
    <mergeCell ref="B56:D56"/>
    <mergeCell ref="B57:D57"/>
    <mergeCell ref="B73:D73"/>
    <mergeCell ref="B60:D60"/>
    <mergeCell ref="B61:D61"/>
    <mergeCell ref="B62:D62"/>
    <mergeCell ref="B63:D63"/>
    <mergeCell ref="B64:D64"/>
    <mergeCell ref="B65:D65"/>
    <mergeCell ref="B69:D69"/>
    <mergeCell ref="B67:D67"/>
    <mergeCell ref="B68:D68"/>
    <mergeCell ref="B70:D70"/>
    <mergeCell ref="B71:D71"/>
    <mergeCell ref="B72:D72"/>
    <mergeCell ref="A1:D1"/>
    <mergeCell ref="A4:C4"/>
    <mergeCell ref="A7:C7"/>
    <mergeCell ref="A18:C18"/>
    <mergeCell ref="B46:D46"/>
    <mergeCell ref="A28:C28"/>
  </mergeCells>
  <hyperlinks>
    <hyperlink ref="J4" r:id="rId1" xr:uid="{71F7C51C-9A74-4DEE-8BDB-6F8D7CD200B2}"/>
    <hyperlink ref="J5" r:id="rId2" xr:uid="{463A7E05-1A33-4A04-BC87-A46F2A74B797}"/>
    <hyperlink ref="E15" r:id="rId3" xr:uid="{B3D19B71-6359-4A1A-A843-D7789631F074}"/>
    <hyperlink ref="E5" r:id="rId4" xr:uid="{7361C77E-744C-45A6-8252-B81F8540937C}"/>
    <hyperlink ref="E9" r:id="rId5" xr:uid="{1C50069A-5BE9-42D5-AA81-0E00E3594242}"/>
    <hyperlink ref="E8" r:id="rId6" xr:uid="{57A13856-D50A-4964-96B5-68BD89B31806}"/>
    <hyperlink ref="E10" r:id="rId7" xr:uid="{CDE31175-25BE-45B7-97F3-8A7D25AEBA60}"/>
    <hyperlink ref="E19" r:id="rId8" xr:uid="{7ADC7254-FB11-4864-B533-30C238F0C3F6}"/>
    <hyperlink ref="J6" r:id="rId9" xr:uid="{FD49C00E-318E-49E7-A8D5-7C7B8C386FBD}"/>
    <hyperlink ref="E21" r:id="rId10" xr:uid="{4CA477EB-2FB1-4F22-9148-61976EA47EF3}"/>
    <hyperlink ref="E16" r:id="rId11" xr:uid="{614A4A52-1669-4567-9E83-F94DC1A8C017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Epler</dc:creator>
  <cp:lastModifiedBy>Epler, N, Mr [23910712@sun.ac.za]</cp:lastModifiedBy>
  <dcterms:created xsi:type="dcterms:W3CDTF">2024-02-12T15:04:42Z</dcterms:created>
  <dcterms:modified xsi:type="dcterms:W3CDTF">2024-02-28T10:36:34Z</dcterms:modified>
</cp:coreProperties>
</file>