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x\Desktop\Corona_mobility\analysis\datain\"/>
    </mc:Choice>
  </mc:AlternateContent>
  <bookViews>
    <workbookView xWindow="0" yWindow="0" windowWidth="28800" windowHeight="12435" activeTab="1"/>
  </bookViews>
  <sheets>
    <sheet name="OldWeights" sheetId="1" r:id="rId1"/>
    <sheet name="NewWeights" sheetId="2" r:id="rId2"/>
    <sheet name="Comparison" sheetId="3" r:id="rId3"/>
  </sheets>
  <externalReferences>
    <externalReference r:id="rId4"/>
  </externalReferences>
  <definedNames>
    <definedName name="_xlnm._FilterDatabase" localSheetId="0" hidden="1">OldWeights!$A$2:$W$49</definedName>
  </definedNames>
  <calcPr calcId="162913"/>
</workbook>
</file>

<file path=xl/calcChain.xml><?xml version="1.0" encoding="utf-8"?>
<calcChain xmlns="http://schemas.openxmlformats.org/spreadsheetml/2006/main">
  <c r="C50" i="2" l="1"/>
  <c r="D50" i="2"/>
  <c r="R40" i="2" l="1"/>
  <c r="Q40" i="2"/>
  <c r="P40" i="2"/>
  <c r="M40" i="2"/>
  <c r="G40" i="2" s="1"/>
  <c r="R26" i="2"/>
  <c r="Q26" i="2"/>
  <c r="M26" i="2"/>
  <c r="G26" i="2" s="1"/>
  <c r="D49" i="2"/>
  <c r="D48" i="2"/>
  <c r="O48" i="2" s="1"/>
  <c r="D47" i="2"/>
  <c r="D46" i="2"/>
  <c r="L46" i="2" s="1"/>
  <c r="D45" i="2"/>
  <c r="D44" i="2"/>
  <c r="D43" i="2"/>
  <c r="D42" i="2"/>
  <c r="L42" i="2" s="1"/>
  <c r="D41" i="2"/>
  <c r="D40" i="2"/>
  <c r="D39" i="2"/>
  <c r="O39" i="2" s="1"/>
  <c r="D38" i="2"/>
  <c r="O38" i="2" s="1"/>
  <c r="D37" i="2"/>
  <c r="L37" i="2" s="1"/>
  <c r="D36" i="2"/>
  <c r="O36" i="2" s="1"/>
  <c r="D35" i="2"/>
  <c r="O35" i="2" s="1"/>
  <c r="D34" i="2"/>
  <c r="O34" i="2" s="1"/>
  <c r="D33" i="2"/>
  <c r="L33" i="2" s="1"/>
  <c r="D32" i="2"/>
  <c r="O32" i="2" s="1"/>
  <c r="D31" i="2"/>
  <c r="O31" i="2" s="1"/>
  <c r="D30" i="2"/>
  <c r="O30" i="2" s="1"/>
  <c r="D29" i="2"/>
  <c r="O29" i="2" s="1"/>
  <c r="D28" i="2"/>
  <c r="O28" i="2" s="1"/>
  <c r="D27" i="2"/>
  <c r="O27" i="2" s="1"/>
  <c r="D26" i="2"/>
  <c r="D25" i="2"/>
  <c r="O25" i="2" s="1"/>
  <c r="D24" i="2"/>
  <c r="O24" i="2" s="1"/>
  <c r="D23" i="2"/>
  <c r="O23" i="2" s="1"/>
  <c r="D22" i="2"/>
  <c r="L22" i="2" s="1"/>
  <c r="D21" i="2"/>
  <c r="O21" i="2" s="1"/>
  <c r="D20" i="2"/>
  <c r="O20" i="2" s="1"/>
  <c r="D19" i="2"/>
  <c r="O19" i="2" s="1"/>
  <c r="D18" i="2"/>
  <c r="L18" i="2" s="1"/>
  <c r="D17" i="2"/>
  <c r="O17" i="2" s="1"/>
  <c r="D16" i="2"/>
  <c r="O16" i="2" s="1"/>
  <c r="D15" i="2"/>
  <c r="O15" i="2" s="1"/>
  <c r="D14" i="2"/>
  <c r="O14" i="2" s="1"/>
  <c r="D13" i="2"/>
  <c r="O13" i="2" s="1"/>
  <c r="D12" i="2"/>
  <c r="O12" i="2" s="1"/>
  <c r="D11" i="2"/>
  <c r="O11" i="2" s="1"/>
  <c r="D10" i="2"/>
  <c r="O10" i="2" s="1"/>
  <c r="D9" i="2"/>
  <c r="O9" i="2" s="1"/>
  <c r="D8" i="2"/>
  <c r="O8" i="2" s="1"/>
  <c r="D7" i="2"/>
  <c r="O7" i="2" s="1"/>
  <c r="D6" i="2"/>
  <c r="L6" i="2" s="1"/>
  <c r="D5" i="2"/>
  <c r="O5" i="2" s="1"/>
  <c r="D4" i="2"/>
  <c r="O4" i="2" s="1"/>
  <c r="D3" i="2"/>
  <c r="O3" i="2" s="1"/>
  <c r="C3" i="2"/>
  <c r="K3" i="2" s="1"/>
  <c r="C49" i="2"/>
  <c r="K49" i="2" s="1"/>
  <c r="C48" i="2"/>
  <c r="C47" i="2"/>
  <c r="C46" i="2"/>
  <c r="C45" i="2"/>
  <c r="K45" i="2" s="1"/>
  <c r="C44" i="2"/>
  <c r="C43" i="2"/>
  <c r="N43" i="2" s="1"/>
  <c r="C42" i="2"/>
  <c r="C41" i="2"/>
  <c r="N41" i="2" s="1"/>
  <c r="C40" i="2"/>
  <c r="C39" i="2"/>
  <c r="N39" i="2" s="1"/>
  <c r="C38" i="2"/>
  <c r="N38" i="2" s="1"/>
  <c r="C37" i="2"/>
  <c r="N37" i="2" s="1"/>
  <c r="C36" i="2"/>
  <c r="N36" i="2" s="1"/>
  <c r="C35" i="2"/>
  <c r="N35" i="2" s="1"/>
  <c r="C34" i="2"/>
  <c r="N34" i="2" s="1"/>
  <c r="C33" i="2"/>
  <c r="N33" i="2" s="1"/>
  <c r="C32" i="2"/>
  <c r="K32" i="2" s="1"/>
  <c r="C31" i="2"/>
  <c r="N31" i="2" s="1"/>
  <c r="C30" i="2"/>
  <c r="N30" i="2" s="1"/>
  <c r="C29" i="2"/>
  <c r="N29" i="2" s="1"/>
  <c r="C28" i="2"/>
  <c r="N28" i="2" s="1"/>
  <c r="C27" i="2"/>
  <c r="N27" i="2" s="1"/>
  <c r="C26" i="2"/>
  <c r="C25" i="2"/>
  <c r="K25" i="2" s="1"/>
  <c r="C24" i="2"/>
  <c r="N24" i="2" s="1"/>
  <c r="C23" i="2"/>
  <c r="N23" i="2" s="1"/>
  <c r="P23" i="2" s="1"/>
  <c r="C22" i="2"/>
  <c r="N22" i="2" s="1"/>
  <c r="C21" i="2"/>
  <c r="N21" i="2" s="1"/>
  <c r="C20" i="2"/>
  <c r="N20" i="2" s="1"/>
  <c r="C19" i="2"/>
  <c r="N19" i="2" s="1"/>
  <c r="C18" i="2"/>
  <c r="N18" i="2" s="1"/>
  <c r="C17" i="2"/>
  <c r="K17" i="2" s="1"/>
  <c r="C16" i="2"/>
  <c r="N16" i="2" s="1"/>
  <c r="C15" i="2"/>
  <c r="N15" i="2" s="1"/>
  <c r="C14" i="2"/>
  <c r="N14" i="2" s="1"/>
  <c r="C13" i="2"/>
  <c r="N13" i="2" s="1"/>
  <c r="C12" i="2"/>
  <c r="N12" i="2" s="1"/>
  <c r="C11" i="2"/>
  <c r="N11" i="2" s="1"/>
  <c r="P11" i="2" s="1"/>
  <c r="C10" i="2"/>
  <c r="N10" i="2" s="1"/>
  <c r="C9" i="2"/>
  <c r="K9" i="2" s="1"/>
  <c r="C8" i="2"/>
  <c r="N8" i="2" s="1"/>
  <c r="C7" i="2"/>
  <c r="N7" i="2" s="1"/>
  <c r="C6" i="2"/>
  <c r="N6" i="2" s="1"/>
  <c r="C5" i="2"/>
  <c r="N5" i="2" s="1"/>
  <c r="C4" i="2"/>
  <c r="N4" i="2" s="1"/>
  <c r="L9" i="2" l="1"/>
  <c r="L20" i="2"/>
  <c r="R20" i="2" s="1"/>
  <c r="L28" i="2"/>
  <c r="R28" i="2" s="1"/>
  <c r="L48" i="2"/>
  <c r="R48" i="2" s="1"/>
  <c r="N32" i="2"/>
  <c r="L12" i="2"/>
  <c r="R12" i="2" s="1"/>
  <c r="K24" i="2"/>
  <c r="L32" i="2"/>
  <c r="R32" i="2" s="1"/>
  <c r="O22" i="2"/>
  <c r="R22" i="2" s="1"/>
  <c r="O37" i="2"/>
  <c r="L4" i="2"/>
  <c r="R4" i="2" s="1"/>
  <c r="K16" i="2"/>
  <c r="L25" i="2"/>
  <c r="L34" i="2"/>
  <c r="F40" i="2"/>
  <c r="K8" i="2"/>
  <c r="Q8" i="2" s="1"/>
  <c r="L17" i="2"/>
  <c r="L36" i="2"/>
  <c r="R36" i="2" s="1"/>
  <c r="P5" i="2"/>
  <c r="M9" i="2"/>
  <c r="G9" i="2" s="1"/>
  <c r="P13" i="2"/>
  <c r="P21" i="2"/>
  <c r="P31" i="2"/>
  <c r="O43" i="2"/>
  <c r="L43" i="2"/>
  <c r="O47" i="2"/>
  <c r="L47" i="2"/>
  <c r="L3" i="2"/>
  <c r="M3" i="2" s="1"/>
  <c r="F3" i="2" s="1"/>
  <c r="K6" i="2"/>
  <c r="K11" i="2"/>
  <c r="Q11" i="2" s="1"/>
  <c r="K14" i="2"/>
  <c r="Q14" i="2" s="1"/>
  <c r="K19" i="2"/>
  <c r="K22" i="2"/>
  <c r="L27" i="2"/>
  <c r="K29" i="2"/>
  <c r="K31" i="2"/>
  <c r="Q31" i="2" s="1"/>
  <c r="K38" i="2"/>
  <c r="K41" i="2"/>
  <c r="O6" i="2"/>
  <c r="R6" i="2" s="1"/>
  <c r="N17" i="2"/>
  <c r="Q32" i="2"/>
  <c r="R37" i="2"/>
  <c r="N49" i="2"/>
  <c r="Q24" i="2"/>
  <c r="K44" i="2"/>
  <c r="N44" i="2"/>
  <c r="K48" i="2"/>
  <c r="N48" i="2"/>
  <c r="P48" i="2" s="1"/>
  <c r="L44" i="2"/>
  <c r="O44" i="2"/>
  <c r="K5" i="2"/>
  <c r="Q5" i="2" s="1"/>
  <c r="L8" i="2"/>
  <c r="L11" i="2"/>
  <c r="R11" i="2" s="1"/>
  <c r="K13" i="2"/>
  <c r="L14" i="2"/>
  <c r="L16" i="2"/>
  <c r="L19" i="2"/>
  <c r="R19" i="2" s="1"/>
  <c r="K21" i="2"/>
  <c r="L24" i="2"/>
  <c r="M24" i="2" s="1"/>
  <c r="F24" i="2" s="1"/>
  <c r="K28" i="2"/>
  <c r="Q28" i="2" s="1"/>
  <c r="L29" i="2"/>
  <c r="R29" i="2" s="1"/>
  <c r="L31" i="2"/>
  <c r="K33" i="2"/>
  <c r="Q33" i="2" s="1"/>
  <c r="K35" i="2"/>
  <c r="Q35" i="2" s="1"/>
  <c r="L38" i="2"/>
  <c r="K43" i="2"/>
  <c r="N3" i="2"/>
  <c r="P3" i="2" s="1"/>
  <c r="P7" i="2"/>
  <c r="O18" i="2"/>
  <c r="R18" i="2" s="1"/>
  <c r="O33" i="2"/>
  <c r="R33" i="2" s="1"/>
  <c r="N45" i="2"/>
  <c r="P35" i="2"/>
  <c r="N47" i="2"/>
  <c r="K47" i="2"/>
  <c r="P29" i="2"/>
  <c r="P37" i="2"/>
  <c r="R9" i="2"/>
  <c r="R25" i="2"/>
  <c r="O41" i="2"/>
  <c r="L41" i="2"/>
  <c r="L45" i="2"/>
  <c r="M45" i="2" s="1"/>
  <c r="F45" i="2" s="1"/>
  <c r="O45" i="2"/>
  <c r="L49" i="2"/>
  <c r="O49" i="2"/>
  <c r="K4" i="2"/>
  <c r="L5" i="2"/>
  <c r="R5" i="2" s="1"/>
  <c r="K7" i="2"/>
  <c r="K10" i="2"/>
  <c r="Q10" i="2" s="1"/>
  <c r="K12" i="2"/>
  <c r="Q12" i="2" s="1"/>
  <c r="L13" i="2"/>
  <c r="K15" i="2"/>
  <c r="Q15" i="2" s="1"/>
  <c r="K18" i="2"/>
  <c r="Q18" i="2" s="1"/>
  <c r="K20" i="2"/>
  <c r="L21" i="2"/>
  <c r="R21" i="2" s="1"/>
  <c r="K23" i="2"/>
  <c r="K30" i="2"/>
  <c r="Q30" i="2" s="1"/>
  <c r="L35" i="2"/>
  <c r="R35" i="2" s="1"/>
  <c r="K37" i="2"/>
  <c r="Q37" i="2" s="1"/>
  <c r="K39" i="2"/>
  <c r="Q39" i="2" s="1"/>
  <c r="N9" i="2"/>
  <c r="P19" i="2"/>
  <c r="N25" i="2"/>
  <c r="R34" i="2"/>
  <c r="O46" i="2"/>
  <c r="R46" i="2" s="1"/>
  <c r="P27" i="2"/>
  <c r="P39" i="2"/>
  <c r="Q6" i="2"/>
  <c r="Q22" i="2"/>
  <c r="Q38" i="2"/>
  <c r="N42" i="2"/>
  <c r="K42" i="2"/>
  <c r="N46" i="2"/>
  <c r="K46" i="2"/>
  <c r="L7" i="2"/>
  <c r="R7" i="2" s="1"/>
  <c r="L10" i="2"/>
  <c r="L15" i="2"/>
  <c r="L23" i="2"/>
  <c r="K27" i="2"/>
  <c r="Q27" i="2" s="1"/>
  <c r="L30" i="2"/>
  <c r="K34" i="2"/>
  <c r="Q34" i="2" s="1"/>
  <c r="K36" i="2"/>
  <c r="L39" i="2"/>
  <c r="P15" i="2"/>
  <c r="O42" i="2"/>
  <c r="R42" i="2" s="1"/>
  <c r="S40" i="2"/>
  <c r="I40" i="2" s="1"/>
  <c r="S26" i="2"/>
  <c r="I26" i="2" s="1"/>
  <c r="F26" i="2"/>
  <c r="P4" i="2"/>
  <c r="P8" i="2"/>
  <c r="P10" i="2"/>
  <c r="P12" i="2"/>
  <c r="P14" i="2"/>
  <c r="P16" i="2"/>
  <c r="P20" i="2"/>
  <c r="P22" i="2"/>
  <c r="P24" i="2"/>
  <c r="P26" i="2"/>
  <c r="P28" i="2"/>
  <c r="P30" i="2"/>
  <c r="P32" i="2"/>
  <c r="P34" i="2"/>
  <c r="P36" i="2"/>
  <c r="P38" i="2"/>
  <c r="M16" i="2" l="1"/>
  <c r="F16" i="2" s="1"/>
  <c r="R41" i="2"/>
  <c r="P44" i="2"/>
  <c r="Q46" i="2"/>
  <c r="S46" i="2" s="1"/>
  <c r="I46" i="2" s="1"/>
  <c r="M32" i="2"/>
  <c r="G32" i="2" s="1"/>
  <c r="Q42" i="2"/>
  <c r="P6" i="2"/>
  <c r="S33" i="2"/>
  <c r="H33" i="2" s="1"/>
  <c r="Q16" i="2"/>
  <c r="R43" i="2"/>
  <c r="M8" i="2"/>
  <c r="F8" i="2" s="1"/>
  <c r="P18" i="2"/>
  <c r="H40" i="2"/>
  <c r="Q44" i="2"/>
  <c r="R47" i="2"/>
  <c r="M17" i="2"/>
  <c r="F17" i="2" s="1"/>
  <c r="F9" i="2"/>
  <c r="F32" i="2"/>
  <c r="H26" i="2"/>
  <c r="R17" i="2"/>
  <c r="M25" i="2"/>
  <c r="F25" i="2" s="1"/>
  <c r="Q48" i="2"/>
  <c r="S48" i="2" s="1"/>
  <c r="H48" i="2" s="1"/>
  <c r="S12" i="2"/>
  <c r="I12" i="2" s="1"/>
  <c r="S35" i="2"/>
  <c r="H35" i="2" s="1"/>
  <c r="S28" i="2"/>
  <c r="I28" i="2" s="1"/>
  <c r="R30" i="2"/>
  <c r="S30" i="2" s="1"/>
  <c r="H30" i="2" s="1"/>
  <c r="S34" i="2"/>
  <c r="H34" i="2" s="1"/>
  <c r="M23" i="2"/>
  <c r="F23" i="2" s="1"/>
  <c r="M4" i="2"/>
  <c r="G4" i="2" s="1"/>
  <c r="M43" i="2"/>
  <c r="F43" i="2" s="1"/>
  <c r="M21" i="2"/>
  <c r="F21" i="2" s="1"/>
  <c r="M13" i="2"/>
  <c r="G13" i="2" s="1"/>
  <c r="Q49" i="2"/>
  <c r="P49" i="2"/>
  <c r="Q17" i="2"/>
  <c r="P17" i="2"/>
  <c r="M41" i="2"/>
  <c r="F41" i="2" s="1"/>
  <c r="M29" i="2"/>
  <c r="F29" i="2" s="1"/>
  <c r="M19" i="2"/>
  <c r="F19" i="2" s="1"/>
  <c r="Q41" i="2"/>
  <c r="Q21" i="2"/>
  <c r="Q13" i="2"/>
  <c r="P42" i="2"/>
  <c r="M36" i="2"/>
  <c r="G36" i="2" s="1"/>
  <c r="M27" i="2"/>
  <c r="F27" i="2" s="1"/>
  <c r="M42" i="2"/>
  <c r="G42" i="2" s="1"/>
  <c r="Q9" i="2"/>
  <c r="P9" i="2"/>
  <c r="M30" i="2"/>
  <c r="F30" i="2" s="1"/>
  <c r="M15" i="2"/>
  <c r="G15" i="2" s="1"/>
  <c r="R49" i="2"/>
  <c r="G41" i="2"/>
  <c r="R38" i="2"/>
  <c r="G19" i="2"/>
  <c r="R44" i="2"/>
  <c r="M44" i="2"/>
  <c r="G44" i="2" s="1"/>
  <c r="P43" i="2"/>
  <c r="M38" i="2"/>
  <c r="G38" i="2" s="1"/>
  <c r="M6" i="2"/>
  <c r="G6" i="2" s="1"/>
  <c r="R27" i="2"/>
  <c r="S27" i="2" s="1"/>
  <c r="H27" i="2" s="1"/>
  <c r="M10" i="2"/>
  <c r="F10" i="2" s="1"/>
  <c r="M34" i="2"/>
  <c r="G34" i="2" s="1"/>
  <c r="R10" i="2"/>
  <c r="S6" i="2"/>
  <c r="I6" i="2" s="1"/>
  <c r="M20" i="2"/>
  <c r="G20" i="2" s="1"/>
  <c r="M7" i="2"/>
  <c r="F7" i="2" s="1"/>
  <c r="M49" i="2"/>
  <c r="F49" i="2" s="1"/>
  <c r="Q29" i="2"/>
  <c r="M47" i="2"/>
  <c r="F47" i="2" s="1"/>
  <c r="M35" i="2"/>
  <c r="G35" i="2" s="1"/>
  <c r="M28" i="2"/>
  <c r="G28" i="2" s="1"/>
  <c r="R16" i="2"/>
  <c r="S16" i="2" s="1"/>
  <c r="H16" i="2" s="1"/>
  <c r="G16" i="2"/>
  <c r="R8" i="2"/>
  <c r="S8" i="2" s="1"/>
  <c r="H8" i="2" s="1"/>
  <c r="G8" i="2"/>
  <c r="M14" i="2"/>
  <c r="F14" i="2" s="1"/>
  <c r="G3" i="2"/>
  <c r="R3" i="2"/>
  <c r="R15" i="2"/>
  <c r="S15" i="2" s="1"/>
  <c r="H15" i="2" s="1"/>
  <c r="Q19" i="2"/>
  <c r="Q36" i="2"/>
  <c r="G45" i="2"/>
  <c r="S42" i="2"/>
  <c r="H42" i="2" s="1"/>
  <c r="S22" i="2"/>
  <c r="I22" i="2" s="1"/>
  <c r="H22" i="2"/>
  <c r="M39" i="2"/>
  <c r="F39" i="2" s="1"/>
  <c r="R13" i="2"/>
  <c r="Q23" i="2"/>
  <c r="P46" i="2"/>
  <c r="S37" i="2"/>
  <c r="I37" i="2" s="1"/>
  <c r="S5" i="2"/>
  <c r="I5" i="2" s="1"/>
  <c r="M46" i="2"/>
  <c r="G46" i="2" s="1"/>
  <c r="S38" i="2"/>
  <c r="H38" i="2" s="1"/>
  <c r="S18" i="2"/>
  <c r="H18" i="2" s="1"/>
  <c r="R23" i="2"/>
  <c r="Q25" i="2"/>
  <c r="P25" i="2"/>
  <c r="M37" i="2"/>
  <c r="G37" i="2" s="1"/>
  <c r="M18" i="2"/>
  <c r="G18" i="2" s="1"/>
  <c r="M12" i="2"/>
  <c r="G12" i="2" s="1"/>
  <c r="R45" i="2"/>
  <c r="P33" i="2"/>
  <c r="R31" i="2"/>
  <c r="Q47" i="2"/>
  <c r="P47" i="2"/>
  <c r="S11" i="2"/>
  <c r="H11" i="2" s="1"/>
  <c r="Q45" i="2"/>
  <c r="P45" i="2"/>
  <c r="M33" i="2"/>
  <c r="G33" i="2" s="1"/>
  <c r="R24" i="2"/>
  <c r="G24" i="2"/>
  <c r="R14" i="2"/>
  <c r="S14" i="2" s="1"/>
  <c r="H14" i="2" s="1"/>
  <c r="M5" i="2"/>
  <c r="G5" i="2" s="1"/>
  <c r="M48" i="2"/>
  <c r="G48" i="2" s="1"/>
  <c r="Q20" i="2"/>
  <c r="Q4" i="2"/>
  <c r="S32" i="2"/>
  <c r="I32" i="2" s="1"/>
  <c r="M31" i="2"/>
  <c r="G31" i="2" s="1"/>
  <c r="M22" i="2"/>
  <c r="G22" i="2" s="1"/>
  <c r="M11" i="2"/>
  <c r="G11" i="2" s="1"/>
  <c r="R39" i="2"/>
  <c r="S39" i="2" s="1"/>
  <c r="H39" i="2" s="1"/>
  <c r="Q43" i="2"/>
  <c r="Q7" i="2"/>
  <c r="P41" i="2"/>
  <c r="Q3" i="2"/>
  <c r="H5" i="1"/>
  <c r="J5" i="1" s="1"/>
  <c r="J43" i="1"/>
  <c r="K43" i="1" s="1"/>
  <c r="I43" i="1"/>
  <c r="I36" i="1"/>
  <c r="J36" i="1" s="1"/>
  <c r="F28" i="1"/>
  <c r="F23" i="1"/>
  <c r="F8" i="1"/>
  <c r="S49" i="1"/>
  <c r="T49" i="1" s="1"/>
  <c r="S48" i="1"/>
  <c r="S47" i="1"/>
  <c r="T47" i="1" s="1"/>
  <c r="U47" i="1" s="1"/>
  <c r="S46" i="1"/>
  <c r="T46" i="1"/>
  <c r="U46" i="1" s="1"/>
  <c r="S45" i="1"/>
  <c r="S44" i="1"/>
  <c r="T44" i="1" s="1"/>
  <c r="U44" i="1" s="1"/>
  <c r="S43" i="1"/>
  <c r="S42" i="1"/>
  <c r="T42" i="1"/>
  <c r="U42" i="1"/>
  <c r="S41" i="1"/>
  <c r="T41" i="1" s="1"/>
  <c r="S40" i="1"/>
  <c r="S39" i="1"/>
  <c r="S38" i="1"/>
  <c r="T38" i="1" s="1"/>
  <c r="S37" i="1"/>
  <c r="S36" i="1"/>
  <c r="T36" i="1" s="1"/>
  <c r="S35" i="1"/>
  <c r="T35" i="1" s="1"/>
  <c r="U35" i="1" s="1"/>
  <c r="S34" i="1"/>
  <c r="T34" i="1"/>
  <c r="U34" i="1"/>
  <c r="S33" i="1"/>
  <c r="T33" i="1" s="1"/>
  <c r="S32" i="1"/>
  <c r="S31" i="1"/>
  <c r="S30" i="1"/>
  <c r="T30" i="1"/>
  <c r="U30" i="1" s="1"/>
  <c r="S29" i="1"/>
  <c r="S28" i="1"/>
  <c r="T28" i="1" s="1"/>
  <c r="S27" i="1"/>
  <c r="S26" i="1"/>
  <c r="T26" i="1"/>
  <c r="U26" i="1"/>
  <c r="S25" i="1"/>
  <c r="T25" i="1" s="1"/>
  <c r="S24" i="1"/>
  <c r="S23" i="1"/>
  <c r="S22" i="1"/>
  <c r="T22" i="1" s="1"/>
  <c r="U22" i="1" s="1"/>
  <c r="S21" i="1"/>
  <c r="T21" i="1" s="1"/>
  <c r="U21" i="1" s="1"/>
  <c r="S20" i="1"/>
  <c r="S19" i="1"/>
  <c r="T19" i="1" s="1"/>
  <c r="U19" i="1" s="1"/>
  <c r="S18" i="1"/>
  <c r="T18" i="1"/>
  <c r="U18" i="1" s="1"/>
  <c r="S17" i="1"/>
  <c r="T17" i="1" s="1"/>
  <c r="S16" i="1"/>
  <c r="S15" i="1"/>
  <c r="T15" i="1" s="1"/>
  <c r="C15" i="1" s="1"/>
  <c r="D15" i="1"/>
  <c r="F15" i="1" s="1"/>
  <c r="S14" i="1"/>
  <c r="T14" i="1" s="1"/>
  <c r="C14" i="1" s="1"/>
  <c r="D14" i="1"/>
  <c r="S13" i="1"/>
  <c r="T13" i="1" s="1"/>
  <c r="U13" i="1" s="1"/>
  <c r="S12" i="1"/>
  <c r="S11" i="1"/>
  <c r="T11" i="1"/>
  <c r="U11" i="1"/>
  <c r="S10" i="1"/>
  <c r="T10" i="1"/>
  <c r="U10" i="1"/>
  <c r="S9" i="1"/>
  <c r="T9" i="1" s="1"/>
  <c r="U9" i="1" s="1"/>
  <c r="S8" i="1"/>
  <c r="S7" i="1"/>
  <c r="T7" i="1"/>
  <c r="U7" i="1"/>
  <c r="S6" i="1"/>
  <c r="T6" i="1"/>
  <c r="U6" i="1"/>
  <c r="S5" i="1"/>
  <c r="T5" i="1" s="1"/>
  <c r="U5" i="1" s="1"/>
  <c r="S4" i="1"/>
  <c r="S3" i="1"/>
  <c r="T3" i="1"/>
  <c r="U3" i="1"/>
  <c r="M20" i="1"/>
  <c r="M19" i="1"/>
  <c r="M18" i="1"/>
  <c r="M40" i="1"/>
  <c r="J28" i="1"/>
  <c r="E28" i="1"/>
  <c r="J29" i="1"/>
  <c r="E29" i="1"/>
  <c r="J31" i="1"/>
  <c r="E31" i="1"/>
  <c r="E49" i="1"/>
  <c r="E48" i="1"/>
  <c r="E47" i="1"/>
  <c r="E46" i="1"/>
  <c r="E45" i="1"/>
  <c r="E44" i="1"/>
  <c r="E42" i="1"/>
  <c r="E41" i="1"/>
  <c r="E40" i="1"/>
  <c r="E39" i="1"/>
  <c r="E38" i="1"/>
  <c r="E37" i="1"/>
  <c r="E35" i="1"/>
  <c r="E30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1" i="1"/>
  <c r="E8" i="1"/>
  <c r="E7" i="1"/>
  <c r="E6" i="1"/>
  <c r="E4" i="1"/>
  <c r="E3" i="1"/>
  <c r="C48" i="1"/>
  <c r="F48" i="1" s="1"/>
  <c r="D48" i="1"/>
  <c r="C46" i="1"/>
  <c r="C42" i="1"/>
  <c r="D42" i="1"/>
  <c r="F42" i="1" s="1"/>
  <c r="C41" i="1"/>
  <c r="D41" i="1" s="1"/>
  <c r="C39" i="1"/>
  <c r="F39" i="1" s="1"/>
  <c r="D39" i="1"/>
  <c r="C35" i="1"/>
  <c r="D35" i="1" s="1"/>
  <c r="C30" i="1"/>
  <c r="D30" i="1" s="1"/>
  <c r="C28" i="1"/>
  <c r="D28" i="1"/>
  <c r="C24" i="1"/>
  <c r="C23" i="1"/>
  <c r="D23" i="1"/>
  <c r="C22" i="1"/>
  <c r="D22" i="1" s="1"/>
  <c r="C21" i="1"/>
  <c r="D21" i="1"/>
  <c r="F21" i="1" s="1"/>
  <c r="C19" i="1"/>
  <c r="C18" i="1"/>
  <c r="F18" i="1" s="1"/>
  <c r="D18" i="1"/>
  <c r="C10" i="1"/>
  <c r="D10" i="1" s="1"/>
  <c r="C8" i="1"/>
  <c r="D8" i="1"/>
  <c r="C7" i="1"/>
  <c r="D7" i="1" s="1"/>
  <c r="F7" i="1" s="1"/>
  <c r="C4" i="1"/>
  <c r="D4" i="1"/>
  <c r="F4" i="1" s="1"/>
  <c r="C3" i="1"/>
  <c r="J35" i="1"/>
  <c r="K35" i="1"/>
  <c r="J34" i="1"/>
  <c r="C34" i="1" s="1"/>
  <c r="J33" i="1"/>
  <c r="E33" i="1" s="1"/>
  <c r="K33" i="1"/>
  <c r="J32" i="1"/>
  <c r="E32" i="1" s="1"/>
  <c r="J30" i="1"/>
  <c r="K30" i="1"/>
  <c r="J13" i="1"/>
  <c r="K13" i="1" s="1"/>
  <c r="J12" i="1"/>
  <c r="K12" i="1"/>
  <c r="J11" i="1"/>
  <c r="C11" i="1" s="1"/>
  <c r="J10" i="1"/>
  <c r="E10" i="1" s="1"/>
  <c r="K10" i="1"/>
  <c r="J9" i="1"/>
  <c r="E9" i="1" s="1"/>
  <c r="M48" i="1"/>
  <c r="M46" i="1"/>
  <c r="M43" i="1"/>
  <c r="M42" i="1"/>
  <c r="M41" i="1"/>
  <c r="M39" i="1"/>
  <c r="M36" i="1"/>
  <c r="M34" i="1"/>
  <c r="M33" i="1"/>
  <c r="M32" i="1"/>
  <c r="M30" i="1"/>
  <c r="M28" i="1"/>
  <c r="M24" i="1"/>
  <c r="M23" i="1"/>
  <c r="M22" i="1"/>
  <c r="M21" i="1"/>
  <c r="M13" i="1"/>
  <c r="M10" i="1"/>
  <c r="M8" i="1"/>
  <c r="M7" i="1"/>
  <c r="M5" i="1"/>
  <c r="M4" i="1"/>
  <c r="M3" i="1"/>
  <c r="T48" i="1"/>
  <c r="U48" i="1"/>
  <c r="T45" i="1"/>
  <c r="U45" i="1" s="1"/>
  <c r="C45" i="1"/>
  <c r="D45" i="1" s="1"/>
  <c r="T43" i="1"/>
  <c r="U43" i="1" s="1"/>
  <c r="U41" i="1"/>
  <c r="T40" i="1"/>
  <c r="U40" i="1" s="1"/>
  <c r="T39" i="1"/>
  <c r="U39" i="1"/>
  <c r="T37" i="1"/>
  <c r="U37" i="1" s="1"/>
  <c r="U36" i="1"/>
  <c r="U33" i="1"/>
  <c r="T32" i="1"/>
  <c r="U32" i="1" s="1"/>
  <c r="T31" i="1"/>
  <c r="U31" i="1"/>
  <c r="T29" i="1"/>
  <c r="U29" i="1" s="1"/>
  <c r="U28" i="1"/>
  <c r="T27" i="1"/>
  <c r="U27" i="1" s="1"/>
  <c r="C25" i="1"/>
  <c r="D25" i="1"/>
  <c r="T24" i="1"/>
  <c r="U24" i="1"/>
  <c r="T23" i="1"/>
  <c r="U23" i="1"/>
  <c r="T20" i="1"/>
  <c r="U20" i="1"/>
  <c r="T16" i="1"/>
  <c r="C16" i="1" s="1"/>
  <c r="U16" i="1"/>
  <c r="T12" i="1"/>
  <c r="U12" i="1"/>
  <c r="T8" i="1"/>
  <c r="U8" i="1"/>
  <c r="T4" i="1"/>
  <c r="U4" i="1"/>
  <c r="K28" i="1"/>
  <c r="K29" i="1"/>
  <c r="C31" i="1"/>
  <c r="D31" i="1"/>
  <c r="F31" i="1" s="1"/>
  <c r="K31" i="1"/>
  <c r="K9" i="1"/>
  <c r="C12" i="1"/>
  <c r="F12" i="1" s="1"/>
  <c r="D12" i="1"/>
  <c r="C20" i="1"/>
  <c r="D20" i="1"/>
  <c r="F20" i="1" s="1"/>
  <c r="C40" i="1"/>
  <c r="D40" i="1"/>
  <c r="F40" i="1" s="1"/>
  <c r="C29" i="1"/>
  <c r="C33" i="1"/>
  <c r="D33" i="1"/>
  <c r="F33" i="1" s="1"/>
  <c r="C27" i="1"/>
  <c r="D27" i="1" s="1"/>
  <c r="C37" i="1"/>
  <c r="U15" i="1"/>
  <c r="U25" i="1"/>
  <c r="C6" i="1"/>
  <c r="D6" i="1"/>
  <c r="C26" i="1"/>
  <c r="D26" i="1" s="1"/>
  <c r="C44" i="1"/>
  <c r="U14" i="1"/>
  <c r="C43" i="1"/>
  <c r="D43" i="1" s="1"/>
  <c r="F43" i="1" s="1"/>
  <c r="E43" i="1"/>
  <c r="F15" i="2" l="1"/>
  <c r="G47" i="2"/>
  <c r="G21" i="2"/>
  <c r="F38" i="2"/>
  <c r="D16" i="1"/>
  <c r="F16" i="1"/>
  <c r="D11" i="1"/>
  <c r="F11" i="1"/>
  <c r="U38" i="1"/>
  <c r="C38" i="1"/>
  <c r="K5" i="1"/>
  <c r="E5" i="1"/>
  <c r="C5" i="1"/>
  <c r="F6" i="1"/>
  <c r="D37" i="1"/>
  <c r="F37" i="1" s="1"/>
  <c r="C47" i="1"/>
  <c r="F25" i="1"/>
  <c r="C9" i="1"/>
  <c r="K11" i="1"/>
  <c r="K32" i="1"/>
  <c r="K34" i="1"/>
  <c r="D3" i="1"/>
  <c r="F3" i="1" s="1"/>
  <c r="D19" i="1"/>
  <c r="F19" i="1" s="1"/>
  <c r="D24" i="1"/>
  <c r="F24" i="1" s="1"/>
  <c r="E34" i="1"/>
  <c r="F41" i="1"/>
  <c r="K36" i="1"/>
  <c r="C36" i="1"/>
  <c r="E36" i="1"/>
  <c r="C13" i="1"/>
  <c r="E13" i="1"/>
  <c r="D34" i="1"/>
  <c r="F34" i="1" s="1"/>
  <c r="F10" i="1"/>
  <c r="F22" i="1"/>
  <c r="F30" i="1"/>
  <c r="C49" i="1"/>
  <c r="U49" i="1"/>
  <c r="F27" i="1"/>
  <c r="F35" i="1"/>
  <c r="F45" i="1"/>
  <c r="F44" i="1"/>
  <c r="D44" i="1"/>
  <c r="F26" i="1"/>
  <c r="D29" i="1"/>
  <c r="F29" i="1" s="1"/>
  <c r="C32" i="1"/>
  <c r="D46" i="1"/>
  <c r="F46" i="1" s="1"/>
  <c r="F14" i="1"/>
  <c r="C17" i="1"/>
  <c r="U17" i="1"/>
  <c r="I33" i="2"/>
  <c r="H37" i="2"/>
  <c r="H46" i="2"/>
  <c r="G25" i="2"/>
  <c r="G7" i="2"/>
  <c r="G39" i="2"/>
  <c r="G49" i="2"/>
  <c r="F13" i="2"/>
  <c r="F44" i="2"/>
  <c r="I42" i="2"/>
  <c r="F48" i="2"/>
  <c r="F37" i="2"/>
  <c r="I18" i="2"/>
  <c r="G10" i="2"/>
  <c r="G27" i="2"/>
  <c r="F36" i="2"/>
  <c r="G23" i="2"/>
  <c r="F20" i="2"/>
  <c r="G43" i="2"/>
  <c r="I11" i="2"/>
  <c r="F4" i="2"/>
  <c r="G17" i="2"/>
  <c r="S43" i="2"/>
  <c r="I43" i="2" s="1"/>
  <c r="S36" i="2"/>
  <c r="I36" i="2" s="1"/>
  <c r="H5" i="2"/>
  <c r="S17" i="2"/>
  <c r="I17" i="2" s="1"/>
  <c r="S3" i="2"/>
  <c r="H3" i="2" s="1"/>
  <c r="I39" i="2"/>
  <c r="F22" i="2"/>
  <c r="I48" i="2"/>
  <c r="S20" i="2"/>
  <c r="I20" i="2" s="1"/>
  <c r="F5" i="2"/>
  <c r="S45" i="2"/>
  <c r="H45" i="2" s="1"/>
  <c r="S47" i="2"/>
  <c r="I47" i="2" s="1"/>
  <c r="F12" i="2"/>
  <c r="F46" i="2"/>
  <c r="S24" i="2"/>
  <c r="H24" i="2" s="1"/>
  <c r="I8" i="2"/>
  <c r="F28" i="2"/>
  <c r="I34" i="2"/>
  <c r="F6" i="2"/>
  <c r="G29" i="2"/>
  <c r="S13" i="2"/>
  <c r="I13" i="2" s="1"/>
  <c r="I30" i="2"/>
  <c r="H28" i="2"/>
  <c r="I35" i="2"/>
  <c r="S10" i="2"/>
  <c r="H10" i="2" s="1"/>
  <c r="H32" i="2"/>
  <c r="G14" i="2"/>
  <c r="F33" i="2"/>
  <c r="F18" i="2"/>
  <c r="S19" i="2"/>
  <c r="I19" i="2" s="1"/>
  <c r="F35" i="2"/>
  <c r="S29" i="2"/>
  <c r="I29" i="2" s="1"/>
  <c r="H6" i="2"/>
  <c r="F34" i="2"/>
  <c r="I38" i="2"/>
  <c r="S9" i="2"/>
  <c r="I9" i="2" s="1"/>
  <c r="S21" i="2"/>
  <c r="I21" i="2" s="1"/>
  <c r="S49" i="2"/>
  <c r="I49" i="2" s="1"/>
  <c r="S44" i="2"/>
  <c r="H44" i="2" s="1"/>
  <c r="G30" i="2"/>
  <c r="H12" i="2"/>
  <c r="S4" i="2"/>
  <c r="I4" i="2" s="1"/>
  <c r="S7" i="2"/>
  <c r="I7" i="2" s="1"/>
  <c r="F11" i="2"/>
  <c r="F31" i="2"/>
  <c r="I14" i="2"/>
  <c r="S25" i="2"/>
  <c r="I25" i="2" s="1"/>
  <c r="S23" i="2"/>
  <c r="H23" i="2" s="1"/>
  <c r="I15" i="2"/>
  <c r="I16" i="2"/>
  <c r="I27" i="2"/>
  <c r="F42" i="2"/>
  <c r="S41" i="2"/>
  <c r="I41" i="2" s="1"/>
  <c r="S31" i="2"/>
  <c r="H31" i="2" s="1"/>
  <c r="H17" i="2" l="1"/>
  <c r="H29" i="2"/>
  <c r="H43" i="2"/>
  <c r="D32" i="1"/>
  <c r="F32" i="1"/>
  <c r="F13" i="1"/>
  <c r="D13" i="1"/>
  <c r="D17" i="1"/>
  <c r="F17" i="1" s="1"/>
  <c r="D49" i="1"/>
  <c r="F49" i="1" s="1"/>
  <c r="D9" i="1"/>
  <c r="F9" i="1"/>
  <c r="F38" i="1"/>
  <c r="D38" i="1"/>
  <c r="D5" i="1"/>
  <c r="F5" i="1"/>
  <c r="F36" i="1"/>
  <c r="D36" i="1"/>
  <c r="D47" i="1"/>
  <c r="F47" i="1" s="1"/>
  <c r="H13" i="2"/>
  <c r="H19" i="2"/>
  <c r="H47" i="2"/>
  <c r="H36" i="2"/>
  <c r="H25" i="2"/>
  <c r="H7" i="2"/>
  <c r="H49" i="2"/>
  <c r="H9" i="2"/>
  <c r="I24" i="2"/>
  <c r="H4" i="2"/>
  <c r="H21" i="2"/>
  <c r="I31" i="2"/>
  <c r="I3" i="2"/>
  <c r="H20" i="2"/>
  <c r="I44" i="2"/>
  <c r="H41" i="2"/>
  <c r="I45" i="2"/>
  <c r="I23" i="2"/>
  <c r="I10" i="2"/>
</calcChain>
</file>

<file path=xl/sharedStrings.xml><?xml version="1.0" encoding="utf-8"?>
<sst xmlns="http://schemas.openxmlformats.org/spreadsheetml/2006/main" count="313" uniqueCount="137">
  <si>
    <t>Austria Czech Republic</t>
  </si>
  <si>
    <t>Austria Germany</t>
  </si>
  <si>
    <t>Austria Hungary</t>
  </si>
  <si>
    <t>Austria Italy</t>
  </si>
  <si>
    <t>Austria Slovakia</t>
  </si>
  <si>
    <t>Austria Slovenia</t>
  </si>
  <si>
    <t>Belgium France</t>
  </si>
  <si>
    <t>Belgium Germany</t>
  </si>
  <si>
    <t>Belgium Luxembourg</t>
  </si>
  <si>
    <t>Belgium Netherlands</t>
  </si>
  <si>
    <t>Bulgaria Romania</t>
  </si>
  <si>
    <t>Croatia Hungary</t>
  </si>
  <si>
    <t>Croatia Slovenia</t>
  </si>
  <si>
    <t>Czech Republic Germany</t>
  </si>
  <si>
    <t>Czech Republic Poland</t>
  </si>
  <si>
    <t>Czech Republic Slovakia</t>
  </si>
  <si>
    <t>Denmark Germany</t>
  </si>
  <si>
    <t>Estonia Latvia</t>
  </si>
  <si>
    <t>Finland Norway</t>
  </si>
  <si>
    <t>Finland Sweden</t>
  </si>
  <si>
    <t>France Germany</t>
  </si>
  <si>
    <t>France Italy</t>
  </si>
  <si>
    <t>France Luxembourg</t>
  </si>
  <si>
    <t>France Spain</t>
  </si>
  <si>
    <t>Germany Luxembourg</t>
  </si>
  <si>
    <t>Germany Netherlands</t>
  </si>
  <si>
    <t>Germany Poland</t>
  </si>
  <si>
    <t>Hungary Romania</t>
  </si>
  <si>
    <t>Hungary Slovakia</t>
  </si>
  <si>
    <t>Hungary Slovenia</t>
  </si>
  <si>
    <t>Italy Slovenia</t>
  </si>
  <si>
    <t>Latvia Lithuania</t>
  </si>
  <si>
    <t>Lithuania Poland</t>
  </si>
  <si>
    <t>Norway Sweden</t>
  </si>
  <si>
    <t>Poland Slovakia</t>
  </si>
  <si>
    <t>Portugal Spain</t>
  </si>
  <si>
    <t>Austria Switzerland</t>
  </si>
  <si>
    <t>Bosnia and Herzegovina Croatia</t>
  </si>
  <si>
    <t>Bosnia and Herzegovina Serbia</t>
  </si>
  <si>
    <t>Bulgaria Serbia</t>
  </si>
  <si>
    <t>Croatia Serbia</t>
  </si>
  <si>
    <t>France Switzerland</t>
  </si>
  <si>
    <t>Germany Switzerland</t>
  </si>
  <si>
    <t>Hungary Serbia</t>
  </si>
  <si>
    <t>Ireland United Kingdom</t>
  </si>
  <si>
    <t>Italy Switzerland</t>
  </si>
  <si>
    <t>Romania Serbia</t>
  </si>
  <si>
    <t>EU</t>
  </si>
  <si>
    <t>Outflows</t>
  </si>
  <si>
    <t>Austria</t>
  </si>
  <si>
    <t>Belgium</t>
  </si>
  <si>
    <t>Bulgaria</t>
  </si>
  <si>
    <t>Croatia</t>
  </si>
  <si>
    <t>Czech Rep</t>
  </si>
  <si>
    <t>Denmark</t>
  </si>
  <si>
    <t>Estonia</t>
  </si>
  <si>
    <t>Finland</t>
  </si>
  <si>
    <t>France</t>
  </si>
  <si>
    <t>Germany</t>
  </si>
  <si>
    <t>Hungary</t>
  </si>
  <si>
    <t>Italy</t>
  </si>
  <si>
    <t>Latvia</t>
  </si>
  <si>
    <t>Lithuania</t>
  </si>
  <si>
    <t>Norway</t>
  </si>
  <si>
    <t>Poland</t>
  </si>
  <si>
    <t>Portugal</t>
  </si>
  <si>
    <t>Bosnia</t>
  </si>
  <si>
    <t>Romania</t>
  </si>
  <si>
    <t>Spain</t>
  </si>
  <si>
    <t>Netherlands</t>
  </si>
  <si>
    <t>Slovenia</t>
  </si>
  <si>
    <t>Slovakia</t>
  </si>
  <si>
    <t>Sweden</t>
  </si>
  <si>
    <t>Switzerland</t>
  </si>
  <si>
    <t>Serbia</t>
  </si>
  <si>
    <t>Pop i</t>
  </si>
  <si>
    <t>Pop j</t>
  </si>
  <si>
    <t>GDP i</t>
  </si>
  <si>
    <t>GDP j</t>
  </si>
  <si>
    <t>Mij/Mji</t>
  </si>
  <si>
    <t>wij</t>
  </si>
  <si>
    <t>wji</t>
  </si>
  <si>
    <t>Pair (i,j)</t>
  </si>
  <si>
    <t>https://borderpeople.info/site/wp-content/uploads/2014/10/eu-commission-cross-border-workers-in-europe-2009.pdf</t>
  </si>
  <si>
    <t>(*)</t>
  </si>
  <si>
    <t>Based on data</t>
  </si>
  <si>
    <t>Useless</t>
  </si>
  <si>
    <t>Based on GDP per capita</t>
  </si>
  <si>
    <t>Based on EU27 ((*), Tab 10)</t>
  </si>
  <si>
    <t>0.95 if high level of commuting; 0.75 of medium level of commuting</t>
  </si>
  <si>
    <t>Reliability</t>
  </si>
  <si>
    <t>wij-wji</t>
  </si>
  <si>
    <t>*(xj-xi)</t>
  </si>
  <si>
    <t>AUT</t>
  </si>
  <si>
    <t>IRL</t>
  </si>
  <si>
    <t>BEL</t>
  </si>
  <si>
    <t>CZE</t>
  </si>
  <si>
    <t>EST</t>
  </si>
  <si>
    <t>FIN</t>
  </si>
  <si>
    <t>FRA</t>
  </si>
  <si>
    <t>HUN</t>
  </si>
  <si>
    <t>ITA</t>
  </si>
  <si>
    <t>NOR</t>
  </si>
  <si>
    <t>BIH</t>
  </si>
  <si>
    <t>BGR</t>
  </si>
  <si>
    <t>HRV</t>
  </si>
  <si>
    <t>POL</t>
  </si>
  <si>
    <t>DNK</t>
  </si>
  <si>
    <t>DEU</t>
  </si>
  <si>
    <t>PRT</t>
  </si>
  <si>
    <t>LTU</t>
  </si>
  <si>
    <t>ROU</t>
  </si>
  <si>
    <t>Orig</t>
  </si>
  <si>
    <t>Dest</t>
  </si>
  <si>
    <t>CHE</t>
  </si>
  <si>
    <t>SVK</t>
  </si>
  <si>
    <t>SVN</t>
  </si>
  <si>
    <t>LVA</t>
  </si>
  <si>
    <t>LUX</t>
  </si>
  <si>
    <t>NLD</t>
  </si>
  <si>
    <t>SRB</t>
  </si>
  <si>
    <t>ESP</t>
  </si>
  <si>
    <t>SWE</t>
  </si>
  <si>
    <t>GBR</t>
  </si>
  <si>
    <t>Pair</t>
  </si>
  <si>
    <t>Commuting</t>
  </si>
  <si>
    <t>i=&gt;j</t>
  </si>
  <si>
    <t>j=&gt;i</t>
  </si>
  <si>
    <t>Total</t>
  </si>
  <si>
    <t>Air passengers</t>
  </si>
  <si>
    <t>Commuting only</t>
  </si>
  <si>
    <t>Commuting + Air</t>
  </si>
  <si>
    <t>w'ij</t>
  </si>
  <si>
    <t>w'ji</t>
  </si>
  <si>
    <t>Opposite</t>
  </si>
  <si>
    <t>GRC</t>
  </si>
  <si>
    <t>Bulgaria Greece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</si>
</sst>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64" fontId="1" fillId="0" borderId="3" xfId="0" applyNumberFormat="1" applyFont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quotePrefix="1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0" fillId="0" borderId="6" xfId="0" applyBorder="1"/>
    <xf numFmtId="0" fontId="1" fillId="2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10379413377449"/>
          <c:y val="4.9379417479303925E-2"/>
          <c:w val="0.84054810494248411"/>
          <c:h val="0.85241864159618619"/>
        </c:manualLayout>
      </c:layout>
      <c:scatterChart>
        <c:scatterStyle val="lineMarker"/>
        <c:varyColors val="0"/>
        <c:ser>
          <c:idx val="0"/>
          <c:order val="0"/>
          <c:tx>
            <c:v>Commuting only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826040658287263E-2"/>
                  <c:y val="1.6742007123705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OldWeights!$C$3:$C$49</c:f>
              <c:numCache>
                <c:formatCode>0.000</c:formatCode>
                <c:ptCount val="47"/>
                <c:pt idx="0">
                  <c:v>0.05</c:v>
                </c:pt>
                <c:pt idx="1">
                  <c:v>0.7</c:v>
                </c:pt>
                <c:pt idx="2">
                  <c:v>4.999068917065904E-2</c:v>
                </c:pt>
                <c:pt idx="3">
                  <c:v>0.34336831292559894</c:v>
                </c:pt>
                <c:pt idx="4">
                  <c:v>0.05</c:v>
                </c:pt>
                <c:pt idx="5">
                  <c:v>0.05</c:v>
                </c:pt>
                <c:pt idx="6">
                  <c:v>0.91339179387246938</c:v>
                </c:pt>
                <c:pt idx="7">
                  <c:v>0.18033285534263244</c:v>
                </c:pt>
                <c:pt idx="8">
                  <c:v>0.84794871794871796</c:v>
                </c:pt>
                <c:pt idx="9">
                  <c:v>0.98741764174434232</c:v>
                </c:pt>
                <c:pt idx="10">
                  <c:v>0.71786769720390997</c:v>
                </c:pt>
                <c:pt idx="11">
                  <c:v>0.7754667568228345</c:v>
                </c:pt>
                <c:pt idx="12">
                  <c:v>0.61536325107222889</c:v>
                </c:pt>
                <c:pt idx="13">
                  <c:v>0.61712563519206987</c:v>
                </c:pt>
                <c:pt idx="14">
                  <c:v>0.38640655888124431</c:v>
                </c:pt>
                <c:pt idx="15">
                  <c:v>0.05</c:v>
                </c:pt>
                <c:pt idx="16">
                  <c:v>0.25</c:v>
                </c:pt>
                <c:pt idx="17">
                  <c:v>0.25</c:v>
                </c:pt>
                <c:pt idx="18">
                  <c:v>0.95</c:v>
                </c:pt>
                <c:pt idx="19">
                  <c:v>0.25</c:v>
                </c:pt>
                <c:pt idx="20">
                  <c:v>0.25</c:v>
                </c:pt>
                <c:pt idx="21">
                  <c:v>0.05</c:v>
                </c:pt>
                <c:pt idx="22">
                  <c:v>0.40540551047777712</c:v>
                </c:pt>
                <c:pt idx="23">
                  <c:v>0.63346526084797916</c:v>
                </c:pt>
                <c:pt idx="24">
                  <c:v>0.53084153508312104</c:v>
                </c:pt>
                <c:pt idx="25">
                  <c:v>0.96153846153846156</c:v>
                </c:pt>
                <c:pt idx="26">
                  <c:v>5.3030303030303032E-2</c:v>
                </c:pt>
                <c:pt idx="27">
                  <c:v>0.99757187257187252</c:v>
                </c:pt>
                <c:pt idx="28">
                  <c:v>0.2</c:v>
                </c:pt>
                <c:pt idx="29">
                  <c:v>0.99049861174160447</c:v>
                </c:pt>
                <c:pt idx="30">
                  <c:v>0.99493564043047056</c:v>
                </c:pt>
                <c:pt idx="31">
                  <c:v>0.69841269841269837</c:v>
                </c:pt>
                <c:pt idx="32">
                  <c:v>9.7797916904369935E-3</c:v>
                </c:pt>
                <c:pt idx="33">
                  <c:v>0.95000305885231862</c:v>
                </c:pt>
                <c:pt idx="34">
                  <c:v>0.46340511188944367</c:v>
                </c:pt>
                <c:pt idx="35">
                  <c:v>0.25228736102568317</c:v>
                </c:pt>
                <c:pt idx="36">
                  <c:v>0.25</c:v>
                </c:pt>
                <c:pt idx="37">
                  <c:v>0.95</c:v>
                </c:pt>
                <c:pt idx="38">
                  <c:v>0.05</c:v>
                </c:pt>
                <c:pt idx="39">
                  <c:v>0.25</c:v>
                </c:pt>
                <c:pt idx="40">
                  <c:v>0.95000890154886952</c:v>
                </c:pt>
                <c:pt idx="41">
                  <c:v>0.61446893613573184</c:v>
                </c:pt>
                <c:pt idx="42">
                  <c:v>0.43304096365838013</c:v>
                </c:pt>
                <c:pt idx="43">
                  <c:v>0.25</c:v>
                </c:pt>
                <c:pt idx="44">
                  <c:v>0.4764249915864161</c:v>
                </c:pt>
                <c:pt idx="45">
                  <c:v>0.25</c:v>
                </c:pt>
                <c:pt idx="46">
                  <c:v>0.28093908610982021</c:v>
                </c:pt>
              </c:numCache>
            </c:numRef>
          </c:xVal>
          <c:yVal>
            <c:numRef>
              <c:f>NewWeights!$F$3:$F$49</c:f>
              <c:numCache>
                <c:formatCode>0.000</c:formatCode>
                <c:ptCount val="47"/>
                <c:pt idx="0">
                  <c:v>0.20520520520520522</c:v>
                </c:pt>
                <c:pt idx="1">
                  <c:v>0.43854324734446126</c:v>
                </c:pt>
                <c:pt idx="2">
                  <c:v>5.0774986638161414E-2</c:v>
                </c:pt>
                <c:pt idx="3">
                  <c:v>0.21782486755998753</c:v>
                </c:pt>
                <c:pt idx="4">
                  <c:v>7.0700427490956924E-2</c:v>
                </c:pt>
                <c:pt idx="5">
                  <c:v>0.28689492325855959</c:v>
                </c:pt>
                <c:pt idx="6">
                  <c:v>0.60512993587580155</c:v>
                </c:pt>
                <c:pt idx="7">
                  <c:v>0.35056511056511058</c:v>
                </c:pt>
                <c:pt idx="8">
                  <c:v>0.64010282776349625</c:v>
                </c:pt>
                <c:pt idx="9">
                  <c:v>0.95138461538461538</c:v>
                </c:pt>
                <c:pt idx="10">
                  <c:v>0.60531309297912728</c:v>
                </c:pt>
                <c:pt idx="11">
                  <c:v>0</c:v>
                </c:pt>
                <c:pt idx="12">
                  <c:v>0</c:v>
                </c:pt>
                <c:pt idx="13">
                  <c:v>0.36405529953917048</c:v>
                </c:pt>
                <c:pt idx="14">
                  <c:v>1</c:v>
                </c:pt>
                <c:pt idx="15">
                  <c:v>0.32626619552414604</c:v>
                </c:pt>
                <c:pt idx="16">
                  <c:v>0</c:v>
                </c:pt>
                <c:pt idx="17">
                  <c:v>0.6126573889993373</c:v>
                </c:pt>
                <c:pt idx="18">
                  <c:v>0.68924302788844627</c:v>
                </c:pt>
                <c:pt idx="19">
                  <c:v>7.4979625101874489E-2</c:v>
                </c:pt>
                <c:pt idx="20">
                  <c:v>0.29285880437311002</c:v>
                </c:pt>
                <c:pt idx="21">
                  <c:v>0.44550669216061184</c:v>
                </c:pt>
                <c:pt idx="22">
                  <c:v>0</c:v>
                </c:pt>
                <c:pt idx="23">
                  <c:v>0.5</c:v>
                </c:pt>
                <c:pt idx="24">
                  <c:v>0.14035087719298245</c:v>
                </c:pt>
                <c:pt idx="25">
                  <c:v>0.82653283875190919</c:v>
                </c:pt>
                <c:pt idx="26">
                  <c:v>0.7700734048560135</c:v>
                </c:pt>
                <c:pt idx="27">
                  <c:v>0.9813318209745262</c:v>
                </c:pt>
                <c:pt idx="28">
                  <c:v>0.21661721068249259</c:v>
                </c:pt>
                <c:pt idx="29">
                  <c:v>0.98221497647189593</c:v>
                </c:pt>
                <c:pt idx="30">
                  <c:v>0.94100074682598955</c:v>
                </c:pt>
                <c:pt idx="31">
                  <c:v>0.73457675753228124</c:v>
                </c:pt>
                <c:pt idx="32">
                  <c:v>6.7268763625038933E-2</c:v>
                </c:pt>
                <c:pt idx="33">
                  <c:v>0.92326530612244895</c:v>
                </c:pt>
                <c:pt idx="34">
                  <c:v>0.36771300448430494</c:v>
                </c:pt>
                <c:pt idx="35">
                  <c:v>0.75393537696768853</c:v>
                </c:pt>
                <c:pt idx="36">
                  <c:v>0.67478437341451036</c:v>
                </c:pt>
                <c:pt idx="37">
                  <c:v>0.5</c:v>
                </c:pt>
                <c:pt idx="38">
                  <c:v>0.29895366218236175</c:v>
                </c:pt>
                <c:pt idx="39">
                  <c:v>0.2109704641350211</c:v>
                </c:pt>
                <c:pt idx="40">
                  <c:v>0.97671711292200236</c:v>
                </c:pt>
                <c:pt idx="41">
                  <c:v>0.97837837837837838</c:v>
                </c:pt>
                <c:pt idx="42">
                  <c:v>1</c:v>
                </c:pt>
                <c:pt idx="43">
                  <c:v>3.4582132564841501E-2</c:v>
                </c:pt>
                <c:pt idx="44">
                  <c:v>0.23781212841854935</c:v>
                </c:pt>
                <c:pt idx="45">
                  <c:v>0.37131882202304739</c:v>
                </c:pt>
                <c:pt idx="46">
                  <c:v>0.6964520367936925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6-4DD6-900F-7E9FC2319BE7}"/>
            </c:ext>
          </c:extLst>
        </c:ser>
        <c:ser>
          <c:idx val="1"/>
          <c:order val="1"/>
          <c:tx>
            <c:v>With air passengers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>
                    <a:lumMod val="50000"/>
                    <a:lumOff val="50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450546307253518E-3"/>
                  <c:y val="0.11832148487975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OldWeights!$C$3:$C$49</c:f>
              <c:numCache>
                <c:formatCode>0.000</c:formatCode>
                <c:ptCount val="47"/>
                <c:pt idx="0">
                  <c:v>0.05</c:v>
                </c:pt>
                <c:pt idx="1">
                  <c:v>0.7</c:v>
                </c:pt>
                <c:pt idx="2">
                  <c:v>4.999068917065904E-2</c:v>
                </c:pt>
                <c:pt idx="3">
                  <c:v>0.34336831292559894</c:v>
                </c:pt>
                <c:pt idx="4">
                  <c:v>0.05</c:v>
                </c:pt>
                <c:pt idx="5">
                  <c:v>0.05</c:v>
                </c:pt>
                <c:pt idx="6">
                  <c:v>0.91339179387246938</c:v>
                </c:pt>
                <c:pt idx="7">
                  <c:v>0.18033285534263244</c:v>
                </c:pt>
                <c:pt idx="8">
                  <c:v>0.84794871794871796</c:v>
                </c:pt>
                <c:pt idx="9">
                  <c:v>0.98741764174434232</c:v>
                </c:pt>
                <c:pt idx="10">
                  <c:v>0.71786769720390997</c:v>
                </c:pt>
                <c:pt idx="11">
                  <c:v>0.7754667568228345</c:v>
                </c:pt>
                <c:pt idx="12">
                  <c:v>0.61536325107222889</c:v>
                </c:pt>
                <c:pt idx="13">
                  <c:v>0.61712563519206987</c:v>
                </c:pt>
                <c:pt idx="14">
                  <c:v>0.38640655888124431</c:v>
                </c:pt>
                <c:pt idx="15">
                  <c:v>0.05</c:v>
                </c:pt>
                <c:pt idx="16">
                  <c:v>0.25</c:v>
                </c:pt>
                <c:pt idx="17">
                  <c:v>0.25</c:v>
                </c:pt>
                <c:pt idx="18">
                  <c:v>0.95</c:v>
                </c:pt>
                <c:pt idx="19">
                  <c:v>0.25</c:v>
                </c:pt>
                <c:pt idx="20">
                  <c:v>0.25</c:v>
                </c:pt>
                <c:pt idx="21">
                  <c:v>0.05</c:v>
                </c:pt>
                <c:pt idx="22">
                  <c:v>0.40540551047777712</c:v>
                </c:pt>
                <c:pt idx="23">
                  <c:v>0.63346526084797916</c:v>
                </c:pt>
                <c:pt idx="24">
                  <c:v>0.53084153508312104</c:v>
                </c:pt>
                <c:pt idx="25">
                  <c:v>0.96153846153846156</c:v>
                </c:pt>
                <c:pt idx="26">
                  <c:v>5.3030303030303032E-2</c:v>
                </c:pt>
                <c:pt idx="27">
                  <c:v>0.99757187257187252</c:v>
                </c:pt>
                <c:pt idx="28">
                  <c:v>0.2</c:v>
                </c:pt>
                <c:pt idx="29">
                  <c:v>0.99049861174160447</c:v>
                </c:pt>
                <c:pt idx="30">
                  <c:v>0.99493564043047056</c:v>
                </c:pt>
                <c:pt idx="31">
                  <c:v>0.69841269841269837</c:v>
                </c:pt>
                <c:pt idx="32">
                  <c:v>9.7797916904369935E-3</c:v>
                </c:pt>
                <c:pt idx="33">
                  <c:v>0.95000305885231862</c:v>
                </c:pt>
                <c:pt idx="34">
                  <c:v>0.46340511188944367</c:v>
                </c:pt>
                <c:pt idx="35">
                  <c:v>0.25228736102568317</c:v>
                </c:pt>
                <c:pt idx="36">
                  <c:v>0.25</c:v>
                </c:pt>
                <c:pt idx="37">
                  <c:v>0.95</c:v>
                </c:pt>
                <c:pt idx="38">
                  <c:v>0.05</c:v>
                </c:pt>
                <c:pt idx="39">
                  <c:v>0.25</c:v>
                </c:pt>
                <c:pt idx="40">
                  <c:v>0.95000890154886952</c:v>
                </c:pt>
                <c:pt idx="41">
                  <c:v>0.61446893613573184</c:v>
                </c:pt>
                <c:pt idx="42">
                  <c:v>0.43304096365838013</c:v>
                </c:pt>
                <c:pt idx="43">
                  <c:v>0.25</c:v>
                </c:pt>
                <c:pt idx="44">
                  <c:v>0.4764249915864161</c:v>
                </c:pt>
                <c:pt idx="45">
                  <c:v>0.25</c:v>
                </c:pt>
                <c:pt idx="46">
                  <c:v>0.28093908610982021</c:v>
                </c:pt>
              </c:numCache>
            </c:numRef>
          </c:xVal>
          <c:yVal>
            <c:numRef>
              <c:f>NewWeights!$H$3:$H$49</c:f>
              <c:numCache>
                <c:formatCode>0.000</c:formatCode>
                <c:ptCount val="47"/>
                <c:pt idx="0">
                  <c:v>0.30302356041876771</c:v>
                </c:pt>
                <c:pt idx="1">
                  <c:v>0.34640257591049711</c:v>
                </c:pt>
                <c:pt idx="2">
                  <c:v>0.12668248950276559</c:v>
                </c:pt>
                <c:pt idx="3">
                  <c:v>0.15387798780446574</c:v>
                </c:pt>
                <c:pt idx="4">
                  <c:v>6.8990887437880954E-2</c:v>
                </c:pt>
                <c:pt idx="5">
                  <c:v>0.34183955243171427</c:v>
                </c:pt>
                <c:pt idx="6">
                  <c:v>0.59874590603592348</c:v>
                </c:pt>
                <c:pt idx="7">
                  <c:v>0.25557649555093764</c:v>
                </c:pt>
                <c:pt idx="8">
                  <c:v>0.35176146352049797</c:v>
                </c:pt>
                <c:pt idx="9">
                  <c:v>0.83479880711888843</c:v>
                </c:pt>
                <c:pt idx="10">
                  <c:v>0.46232905911307631</c:v>
                </c:pt>
                <c:pt idx="11">
                  <c:v>0.51784781612985487</c:v>
                </c:pt>
                <c:pt idx="12">
                  <c:v>0.31480975656241067</c:v>
                </c:pt>
                <c:pt idx="13">
                  <c:v>0.36405529953917048</c:v>
                </c:pt>
                <c:pt idx="14">
                  <c:v>1</c:v>
                </c:pt>
                <c:pt idx="15">
                  <c:v>0.32626619552414604</c:v>
                </c:pt>
                <c:pt idx="16">
                  <c:v>0</c:v>
                </c:pt>
                <c:pt idx="17">
                  <c:v>0.63360317414262168</c:v>
                </c:pt>
                <c:pt idx="18">
                  <c:v>0.53270649745452481</c:v>
                </c:pt>
                <c:pt idx="19">
                  <c:v>7.4979625101874489E-2</c:v>
                </c:pt>
                <c:pt idx="20">
                  <c:v>0.30594109942976944</c:v>
                </c:pt>
                <c:pt idx="21">
                  <c:v>0.45752175199860379</c:v>
                </c:pt>
                <c:pt idx="22">
                  <c:v>0</c:v>
                </c:pt>
                <c:pt idx="23">
                  <c:v>0.5</c:v>
                </c:pt>
                <c:pt idx="24">
                  <c:v>0.4548755292659114</c:v>
                </c:pt>
                <c:pt idx="25">
                  <c:v>0.75758566010996586</c:v>
                </c:pt>
                <c:pt idx="26">
                  <c:v>0.43544647340644621</c:v>
                </c:pt>
                <c:pt idx="27">
                  <c:v>0.95043342696893196</c:v>
                </c:pt>
                <c:pt idx="28">
                  <c:v>0.34945894862682864</c:v>
                </c:pt>
                <c:pt idx="29">
                  <c:v>0.72764185348587285</c:v>
                </c:pt>
                <c:pt idx="30">
                  <c:v>0.94100074682598955</c:v>
                </c:pt>
                <c:pt idx="31">
                  <c:v>0.70261057818148054</c:v>
                </c:pt>
                <c:pt idx="32">
                  <c:v>0.18283029272116305</c:v>
                </c:pt>
                <c:pt idx="33">
                  <c:v>0.70564811392531546</c:v>
                </c:pt>
                <c:pt idx="34">
                  <c:v>0.40577784790236432</c:v>
                </c:pt>
                <c:pt idx="35">
                  <c:v>0.7271847596595985</c:v>
                </c:pt>
                <c:pt idx="36">
                  <c:v>0.67478437341451036</c:v>
                </c:pt>
                <c:pt idx="37">
                  <c:v>0.5</c:v>
                </c:pt>
                <c:pt idx="38">
                  <c:v>0.38309143535972451</c:v>
                </c:pt>
                <c:pt idx="39">
                  <c:v>0.78729618178063254</c:v>
                </c:pt>
                <c:pt idx="40">
                  <c:v>0.97927871038247905</c:v>
                </c:pt>
                <c:pt idx="41">
                  <c:v>0.97837837837837838</c:v>
                </c:pt>
                <c:pt idx="42">
                  <c:v>0.62906368165936599</c:v>
                </c:pt>
                <c:pt idx="43">
                  <c:v>0.31702268676922873</c:v>
                </c:pt>
                <c:pt idx="44">
                  <c:v>0.23781212841854935</c:v>
                </c:pt>
                <c:pt idx="45">
                  <c:v>0.42799365263020678</c:v>
                </c:pt>
                <c:pt idx="46">
                  <c:v>0.6964520367936925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6-4DD6-900F-7E9FC231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85256"/>
        <c:axId val="583583688"/>
      </c:scatterChart>
      <c:valAx>
        <c:axId val="583585256"/>
        <c:scaling>
          <c:orientation val="minMax"/>
          <c:max val="1.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83688"/>
        <c:crosses val="autoZero"/>
        <c:crossBetween val="midCat"/>
      </c:valAx>
      <c:valAx>
        <c:axId val="583583688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8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g_Rescaling_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erre"/>
      <sheetName val="Moves"/>
      <sheetName val="Comparison"/>
      <sheetName val="Eurostat_Commuting"/>
      <sheetName val="Abel_Migration"/>
      <sheetName val="AirPassengers"/>
      <sheetName val="pop_gdp_per_capita"/>
    </sheetNames>
    <sheetDataSet>
      <sheetData sheetId="0"/>
      <sheetData sheetId="1"/>
      <sheetData sheetId="2" refreshError="1"/>
      <sheetData sheetId="3">
        <row r="9">
          <cell r="K9">
            <v>114.89999999999999</v>
          </cell>
        </row>
        <row r="10">
          <cell r="J10" t="str">
            <v>BEL_FRA</v>
          </cell>
          <cell r="K10">
            <v>1.8</v>
          </cell>
        </row>
        <row r="11">
          <cell r="J11" t="str">
            <v>BEL_GBR</v>
          </cell>
          <cell r="K11">
            <v>1.8</v>
          </cell>
        </row>
        <row r="12">
          <cell r="J12" t="str">
            <v>BEL_NLD</v>
          </cell>
          <cell r="K12">
            <v>0.9</v>
          </cell>
        </row>
        <row r="13">
          <cell r="J13" t="str">
            <v>BEL_NLD</v>
          </cell>
          <cell r="K13">
            <v>10.5</v>
          </cell>
        </row>
        <row r="14">
          <cell r="J14" t="str">
            <v>BEL_NLD</v>
          </cell>
          <cell r="K14">
            <v>14.91</v>
          </cell>
        </row>
        <row r="15">
          <cell r="J15" t="str">
            <v>BEL_DEU</v>
          </cell>
          <cell r="K15">
            <v>6.39</v>
          </cell>
        </row>
        <row r="16">
          <cell r="J16" t="str">
            <v>BEL_NLD</v>
          </cell>
          <cell r="K16">
            <v>3.5</v>
          </cell>
        </row>
        <row r="17">
          <cell r="J17" t="str">
            <v>BEL_NLD</v>
          </cell>
          <cell r="K17">
            <v>3.2249999999999996</v>
          </cell>
        </row>
        <row r="18">
          <cell r="J18" t="str">
            <v>BEL_GBR</v>
          </cell>
          <cell r="K18">
            <v>1.075</v>
          </cell>
        </row>
        <row r="19">
          <cell r="J19" t="str">
            <v>BEL_FRA</v>
          </cell>
          <cell r="K19">
            <v>3.6</v>
          </cell>
        </row>
        <row r="20">
          <cell r="J20" t="str">
            <v>BEL_FRA</v>
          </cell>
          <cell r="K20">
            <v>2.1749999999999998</v>
          </cell>
        </row>
        <row r="21">
          <cell r="J21" t="str">
            <v>BEL_GBR</v>
          </cell>
          <cell r="K21">
            <v>0.72499999999999998</v>
          </cell>
        </row>
        <row r="22">
          <cell r="J22" t="str">
            <v>BEL_FRA</v>
          </cell>
          <cell r="K22">
            <v>8.4600000000000009</v>
          </cell>
        </row>
        <row r="23">
          <cell r="J23" t="str">
            <v>BEL_LUX</v>
          </cell>
          <cell r="K23">
            <v>0.94000000000000006</v>
          </cell>
        </row>
        <row r="24">
          <cell r="J24" t="str">
            <v>BEL_NLD</v>
          </cell>
          <cell r="K24">
            <v>6.8400000000000007</v>
          </cell>
        </row>
        <row r="25">
          <cell r="J25" t="str">
            <v>BEL_DEU</v>
          </cell>
          <cell r="K25">
            <v>8.5500000000000007</v>
          </cell>
        </row>
        <row r="26">
          <cell r="J26" t="str">
            <v>BEL_LUX</v>
          </cell>
          <cell r="K26">
            <v>1.7100000000000002</v>
          </cell>
        </row>
        <row r="27">
          <cell r="J27" t="str">
            <v>BEL_LUX</v>
          </cell>
          <cell r="K27">
            <v>36</v>
          </cell>
        </row>
        <row r="28">
          <cell r="J28" t="str">
            <v>BEL_FRA</v>
          </cell>
          <cell r="K28">
            <v>1.8</v>
          </cell>
        </row>
        <row r="29">
          <cell r="K29">
            <v>59.599999999999994</v>
          </cell>
        </row>
        <row r="30">
          <cell r="J30" t="str">
            <v>BGR_SRB</v>
          </cell>
          <cell r="K30">
            <v>3.75</v>
          </cell>
        </row>
        <row r="31">
          <cell r="J31" t="str">
            <v>BGR_ROU</v>
          </cell>
          <cell r="K31">
            <v>1.25</v>
          </cell>
        </row>
        <row r="32">
          <cell r="J32" t="str">
            <v>BGR_ROU</v>
          </cell>
          <cell r="K32">
            <v>8.5</v>
          </cell>
        </row>
        <row r="33">
          <cell r="J33" t="str">
            <v>BGR_ROU</v>
          </cell>
          <cell r="K33">
            <v>10</v>
          </cell>
        </row>
        <row r="34">
          <cell r="J34" t="str">
            <v>BGR_SRB</v>
          </cell>
          <cell r="K34">
            <v>10.1</v>
          </cell>
        </row>
        <row r="35">
          <cell r="J35" t="str">
            <v>BGR_TUR</v>
          </cell>
          <cell r="K35">
            <v>7.1999999999999993</v>
          </cell>
        </row>
        <row r="36">
          <cell r="J36" t="str">
            <v>BGR_GRC</v>
          </cell>
          <cell r="K36">
            <v>2.4</v>
          </cell>
        </row>
        <row r="37">
          <cell r="J37" t="str">
            <v>BGR_SRB</v>
          </cell>
          <cell r="K37">
            <v>3.1</v>
          </cell>
        </row>
        <row r="38">
          <cell r="J38" t="str">
            <v>BGR_MKD</v>
          </cell>
          <cell r="K38">
            <v>3.1</v>
          </cell>
        </row>
        <row r="39">
          <cell r="J39" t="str">
            <v>BGR_MKD</v>
          </cell>
          <cell r="K39">
            <v>10.199999999999999</v>
          </cell>
        </row>
        <row r="40">
          <cell r="K40">
            <v>65.199999999999989</v>
          </cell>
        </row>
        <row r="41">
          <cell r="J41" t="str">
            <v>CZE_GBR</v>
          </cell>
          <cell r="K41">
            <v>0</v>
          </cell>
        </row>
        <row r="42">
          <cell r="J42" t="str">
            <v>CZE_DEU</v>
          </cell>
          <cell r="K42">
            <v>1</v>
          </cell>
        </row>
        <row r="43">
          <cell r="J43" t="str">
            <v>CZE_FRA</v>
          </cell>
          <cell r="K43">
            <v>0.75</v>
          </cell>
        </row>
        <row r="44">
          <cell r="J44" t="str">
            <v>CZE_NLD</v>
          </cell>
          <cell r="K44">
            <v>0.75</v>
          </cell>
        </row>
        <row r="45">
          <cell r="J45" t="str">
            <v>CZE_DEU</v>
          </cell>
          <cell r="K45">
            <v>1.4</v>
          </cell>
        </row>
        <row r="46">
          <cell r="J46" t="str">
            <v>CZE_DEU</v>
          </cell>
          <cell r="K46">
            <v>12.6</v>
          </cell>
        </row>
        <row r="47">
          <cell r="J47" t="str">
            <v>CZE_AUT</v>
          </cell>
          <cell r="K47">
            <v>8.4</v>
          </cell>
        </row>
        <row r="48">
          <cell r="J48" t="str">
            <v>CZE_DEU</v>
          </cell>
          <cell r="K48">
            <v>19.600000000000001</v>
          </cell>
        </row>
        <row r="49">
          <cell r="J49" t="str">
            <v>CZE_POL</v>
          </cell>
          <cell r="K49">
            <v>2.2999999999999998</v>
          </cell>
        </row>
        <row r="50">
          <cell r="J50" t="str">
            <v>CZE_AUT</v>
          </cell>
          <cell r="K50">
            <v>3.51</v>
          </cell>
        </row>
        <row r="51">
          <cell r="J51" t="str">
            <v>CZE_SVK</v>
          </cell>
          <cell r="K51">
            <v>8.19</v>
          </cell>
        </row>
        <row r="52">
          <cell r="J52" t="str">
            <v>CZE_POL</v>
          </cell>
          <cell r="K52">
            <v>2.2999999999999998</v>
          </cell>
        </row>
        <row r="53">
          <cell r="J53" t="str">
            <v>CZE_SVK</v>
          </cell>
          <cell r="K53">
            <v>4.4000000000000004</v>
          </cell>
        </row>
        <row r="54">
          <cell r="K54">
            <v>17.400000000000002</v>
          </cell>
        </row>
        <row r="55">
          <cell r="J55" t="str">
            <v>DNK_SWE</v>
          </cell>
          <cell r="K55">
            <v>2.72</v>
          </cell>
        </row>
        <row r="56">
          <cell r="J56" t="str">
            <v>DNK_GBR</v>
          </cell>
          <cell r="K56">
            <v>1.36</v>
          </cell>
        </row>
        <row r="57">
          <cell r="J57" t="str">
            <v>DNK_DEU</v>
          </cell>
          <cell r="K57">
            <v>2.72</v>
          </cell>
        </row>
        <row r="58">
          <cell r="J58" t="str">
            <v>DNK_DEU</v>
          </cell>
          <cell r="K58">
            <v>2.8</v>
          </cell>
        </row>
        <row r="59">
          <cell r="J59" t="str">
            <v>DNK_DEU</v>
          </cell>
          <cell r="K59">
            <v>3.8</v>
          </cell>
        </row>
        <row r="60">
          <cell r="J60" t="str">
            <v>DNK_NOR</v>
          </cell>
          <cell r="K60">
            <v>1.45</v>
          </cell>
        </row>
        <row r="61">
          <cell r="J61" t="str">
            <v>DNK_SWE</v>
          </cell>
          <cell r="K61">
            <v>1.45</v>
          </cell>
        </row>
        <row r="62">
          <cell r="J62" t="str">
            <v>DNK_NOR</v>
          </cell>
          <cell r="K62">
            <v>1.1000000000000001</v>
          </cell>
        </row>
        <row r="63">
          <cell r="K63">
            <v>272.2</v>
          </cell>
        </row>
        <row r="64">
          <cell r="J64" t="str">
            <v>DEU_CHE</v>
          </cell>
          <cell r="K64">
            <v>56.550000000000004</v>
          </cell>
        </row>
        <row r="65">
          <cell r="J65" t="str">
            <v>DEU_FRA</v>
          </cell>
          <cell r="K65">
            <v>18.850000000000001</v>
          </cell>
        </row>
        <row r="66">
          <cell r="J66" t="str">
            <v>DEU_AUT</v>
          </cell>
          <cell r="K66">
            <v>29.6</v>
          </cell>
        </row>
        <row r="67">
          <cell r="J67" t="str">
            <v>DEU_CZE</v>
          </cell>
          <cell r="K67">
            <v>7.4</v>
          </cell>
        </row>
        <row r="68">
          <cell r="J68" t="str">
            <v>DEU_POL</v>
          </cell>
          <cell r="K68">
            <v>4.8</v>
          </cell>
        </row>
        <row r="69">
          <cell r="J69" t="str">
            <v>DEU_GBR</v>
          </cell>
          <cell r="K69">
            <v>0</v>
          </cell>
        </row>
        <row r="70">
          <cell r="J70" t="str">
            <v>DEU_DNK</v>
          </cell>
          <cell r="K70">
            <v>1.6</v>
          </cell>
        </row>
        <row r="71">
          <cell r="J71" t="str">
            <v>DEU_SWE</v>
          </cell>
          <cell r="K71">
            <v>1.6</v>
          </cell>
        </row>
        <row r="72">
          <cell r="J72" t="str">
            <v>DEU_FRA</v>
          </cell>
          <cell r="K72">
            <v>0</v>
          </cell>
        </row>
        <row r="73">
          <cell r="J73" t="str">
            <v>DEU_POL</v>
          </cell>
          <cell r="K73">
            <v>6</v>
          </cell>
        </row>
        <row r="74">
          <cell r="J74" t="str">
            <v>DEU_FRA</v>
          </cell>
          <cell r="K74">
            <v>5</v>
          </cell>
        </row>
        <row r="75">
          <cell r="J75" t="str">
            <v>DEU_LUX</v>
          </cell>
          <cell r="K75">
            <v>5</v>
          </cell>
        </row>
        <row r="76">
          <cell r="J76" t="str">
            <v>DEU_NLD</v>
          </cell>
          <cell r="K76">
            <v>16</v>
          </cell>
        </row>
        <row r="77">
          <cell r="J77" t="str">
            <v>DEU_NLD</v>
          </cell>
          <cell r="K77">
            <v>24</v>
          </cell>
        </row>
        <row r="78">
          <cell r="J78" t="str">
            <v>DEU_NLD</v>
          </cell>
          <cell r="K78">
            <v>5.6000000000000005</v>
          </cell>
        </row>
        <row r="79">
          <cell r="J79" t="str">
            <v>DEU_BEL</v>
          </cell>
          <cell r="K79">
            <v>8.4</v>
          </cell>
        </row>
        <row r="80">
          <cell r="J80" t="str">
            <v>DEU_NLD</v>
          </cell>
          <cell r="K80">
            <v>5.6</v>
          </cell>
        </row>
        <row r="81">
          <cell r="J81" t="str">
            <v>DEU_LUX</v>
          </cell>
          <cell r="K81">
            <v>42</v>
          </cell>
        </row>
        <row r="82">
          <cell r="J82" t="str">
            <v>DEU_LUX</v>
          </cell>
          <cell r="K82">
            <v>16</v>
          </cell>
        </row>
        <row r="83">
          <cell r="J83" t="str">
            <v>DEU_CZE</v>
          </cell>
          <cell r="K83">
            <v>8.1999999999999993</v>
          </cell>
        </row>
        <row r="84">
          <cell r="J84" t="str">
            <v>DEU_DNK</v>
          </cell>
          <cell r="K84">
            <v>10</v>
          </cell>
        </row>
        <row r="85">
          <cell r="K85">
            <v>14.899999999999999</v>
          </cell>
        </row>
        <row r="86">
          <cell r="J86" t="str">
            <v>EST_FIN</v>
          </cell>
          <cell r="K86">
            <v>4.47</v>
          </cell>
        </row>
        <row r="87">
          <cell r="J87" t="str">
            <v>EST_SWE</v>
          </cell>
          <cell r="K87">
            <v>10.43</v>
          </cell>
        </row>
        <row r="88">
          <cell r="K88">
            <v>10</v>
          </cell>
        </row>
        <row r="89">
          <cell r="J89" t="str">
            <v>IRL_GBR</v>
          </cell>
          <cell r="K89">
            <v>6.7</v>
          </cell>
        </row>
        <row r="90">
          <cell r="J90" t="str">
            <v>IRL_GBR</v>
          </cell>
          <cell r="K90">
            <v>3.3</v>
          </cell>
        </row>
        <row r="91">
          <cell r="K91">
            <v>75.499999999999986</v>
          </cell>
        </row>
        <row r="92">
          <cell r="J92" t="str">
            <v>ESP_PRT</v>
          </cell>
          <cell r="K92">
            <v>7.8</v>
          </cell>
        </row>
        <row r="93">
          <cell r="J93" t="str">
            <v>ESP_FRA</v>
          </cell>
          <cell r="K93">
            <v>4</v>
          </cell>
        </row>
        <row r="94">
          <cell r="J94" t="str">
            <v>ESP_FRA</v>
          </cell>
          <cell r="K94">
            <v>0</v>
          </cell>
        </row>
        <row r="95">
          <cell r="J95" t="str">
            <v>ESP_BEL</v>
          </cell>
          <cell r="K95">
            <v>0</v>
          </cell>
        </row>
        <row r="96">
          <cell r="J96" t="str">
            <v>ESP_GBR</v>
          </cell>
          <cell r="K96">
            <v>0</v>
          </cell>
        </row>
        <row r="97">
          <cell r="J97" t="str">
            <v>ESP_PRT</v>
          </cell>
          <cell r="K97">
            <v>12.1</v>
          </cell>
        </row>
        <row r="98">
          <cell r="J98" t="str">
            <v>ESP_PRT</v>
          </cell>
          <cell r="K98">
            <v>3.8</v>
          </cell>
        </row>
        <row r="99">
          <cell r="J99" t="str">
            <v>ESP_FRA</v>
          </cell>
          <cell r="K99">
            <v>22.4</v>
          </cell>
        </row>
        <row r="100">
          <cell r="J100" t="str">
            <v>ESP_PRT</v>
          </cell>
          <cell r="K100">
            <v>18</v>
          </cell>
        </row>
        <row r="101">
          <cell r="J101" t="str">
            <v>ESP_PRT</v>
          </cell>
          <cell r="K101">
            <v>2.1</v>
          </cell>
        </row>
        <row r="102">
          <cell r="J102" t="str">
            <v>ESP_GBR</v>
          </cell>
          <cell r="K102">
            <v>0</v>
          </cell>
        </row>
        <row r="103">
          <cell r="J103" t="str">
            <v>ESP_PRT</v>
          </cell>
          <cell r="K103">
            <v>5.3</v>
          </cell>
        </row>
        <row r="104">
          <cell r="K104">
            <v>449.50000000000006</v>
          </cell>
        </row>
        <row r="105">
          <cell r="J105" t="str">
            <v>FRA_BEL</v>
          </cell>
          <cell r="K105">
            <v>2.2399999999999998</v>
          </cell>
        </row>
        <row r="106">
          <cell r="J106" t="str">
            <v>FRA_GBR</v>
          </cell>
          <cell r="K106">
            <v>3.36</v>
          </cell>
        </row>
        <row r="107">
          <cell r="J107" t="str">
            <v>FRA_DEU</v>
          </cell>
          <cell r="K107">
            <v>2.2399999999999998</v>
          </cell>
        </row>
        <row r="108">
          <cell r="J108" t="str">
            <v>FRA_CHE</v>
          </cell>
          <cell r="K108">
            <v>2.2399999999999998</v>
          </cell>
        </row>
        <row r="109">
          <cell r="J109" t="str">
            <v>FRA_LUX</v>
          </cell>
          <cell r="K109">
            <v>1.1199999999999999</v>
          </cell>
        </row>
        <row r="110">
          <cell r="J110" t="str">
            <v>FRA_GBR</v>
          </cell>
          <cell r="K110">
            <v>1.2</v>
          </cell>
        </row>
        <row r="111">
          <cell r="J111" t="str">
            <v>FRA_CHE</v>
          </cell>
          <cell r="K111">
            <v>35.22</v>
          </cell>
        </row>
        <row r="112">
          <cell r="J112" t="str">
            <v>FRA_DEU</v>
          </cell>
          <cell r="K112">
            <v>23.480000000000004</v>
          </cell>
        </row>
        <row r="113">
          <cell r="J113" t="str">
            <v>FRA_GBR</v>
          </cell>
          <cell r="K113">
            <v>1.5</v>
          </cell>
        </row>
        <row r="114">
          <cell r="J114" t="str">
            <v>FRA_GBR</v>
          </cell>
          <cell r="K114">
            <v>16</v>
          </cell>
        </row>
        <row r="115">
          <cell r="J115" t="str">
            <v>FRA_BEL</v>
          </cell>
          <cell r="K115">
            <v>24</v>
          </cell>
        </row>
        <row r="116">
          <cell r="J116" t="str">
            <v>FRA_BEL</v>
          </cell>
          <cell r="K116">
            <v>2.2999999999999998</v>
          </cell>
        </row>
        <row r="117">
          <cell r="J117" t="str">
            <v>FRA_DEU</v>
          </cell>
          <cell r="K117">
            <v>77</v>
          </cell>
        </row>
        <row r="118">
          <cell r="J118" t="str">
            <v>FRA_BEL</v>
          </cell>
          <cell r="K118">
            <v>4.5</v>
          </cell>
        </row>
        <row r="119">
          <cell r="J119" t="str">
            <v>FRA_LUX</v>
          </cell>
          <cell r="K119">
            <v>102.7</v>
          </cell>
        </row>
        <row r="120">
          <cell r="J120" t="str">
            <v>FRA_GBR</v>
          </cell>
          <cell r="K120">
            <v>1</v>
          </cell>
        </row>
        <row r="121">
          <cell r="J121" t="str">
            <v>FRA_GBR</v>
          </cell>
          <cell r="K121">
            <v>2</v>
          </cell>
        </row>
        <row r="122">
          <cell r="J122" t="str">
            <v>FRA_ESP</v>
          </cell>
          <cell r="K122">
            <v>7.3</v>
          </cell>
        </row>
        <row r="123">
          <cell r="J123" t="str">
            <v>FRA_ESP</v>
          </cell>
        </row>
        <row r="124">
          <cell r="J124" t="str">
            <v>FRA_CHE</v>
          </cell>
          <cell r="K124">
            <v>87.360000000000014</v>
          </cell>
        </row>
        <row r="125">
          <cell r="J125" t="str">
            <v>FRA_DEU</v>
          </cell>
          <cell r="K125">
            <v>10.920000000000002</v>
          </cell>
        </row>
        <row r="126">
          <cell r="J126" t="str">
            <v>FRA_ITA</v>
          </cell>
          <cell r="K126">
            <v>10.920000000000002</v>
          </cell>
        </row>
        <row r="127">
          <cell r="J127" t="str">
            <v>FRA_ITA</v>
          </cell>
          <cell r="K127">
            <v>23.174999999999997</v>
          </cell>
        </row>
        <row r="128">
          <cell r="J128" t="str">
            <v>FRA_CHE</v>
          </cell>
          <cell r="K128">
            <v>7.7249999999999996</v>
          </cell>
        </row>
        <row r="129">
          <cell r="K129">
            <v>39.299999999999997</v>
          </cell>
        </row>
        <row r="130">
          <cell r="J130" t="str">
            <v>HRV_SVN</v>
          </cell>
          <cell r="K130">
            <v>2.3199999999999998</v>
          </cell>
        </row>
        <row r="131">
          <cell r="J131" t="str">
            <v>HRV_BIH</v>
          </cell>
          <cell r="K131">
            <v>2.3199999999999998</v>
          </cell>
        </row>
        <row r="132">
          <cell r="J132" t="str">
            <v>HRV_ITA</v>
          </cell>
          <cell r="K132">
            <v>6.96</v>
          </cell>
        </row>
        <row r="133">
          <cell r="J133" t="str">
            <v>HRV_SVN</v>
          </cell>
          <cell r="K133">
            <v>6.9249999999999998</v>
          </cell>
        </row>
        <row r="134">
          <cell r="J134" t="str">
            <v>HRV_HUN</v>
          </cell>
          <cell r="K134">
            <v>6.9249999999999998</v>
          </cell>
        </row>
        <row r="135">
          <cell r="J135" t="str">
            <v>HRV_BIH</v>
          </cell>
          <cell r="K135">
            <v>6.9249999999999998</v>
          </cell>
        </row>
        <row r="136">
          <cell r="J136" t="str">
            <v>HRV_ITA</v>
          </cell>
          <cell r="K136">
            <v>6.9249999999999998</v>
          </cell>
        </row>
        <row r="137">
          <cell r="K137">
            <v>132.9</v>
          </cell>
        </row>
        <row r="138">
          <cell r="J138" t="str">
            <v>ITA_CHE</v>
          </cell>
          <cell r="K138">
            <v>11.9</v>
          </cell>
        </row>
        <row r="139">
          <cell r="J139" t="str">
            <v>ITA_CHE</v>
          </cell>
          <cell r="K139">
            <v>0.5</v>
          </cell>
        </row>
        <row r="140">
          <cell r="J140" t="str">
            <v>ITA_FRA</v>
          </cell>
          <cell r="K140">
            <v>6.1</v>
          </cell>
        </row>
        <row r="141">
          <cell r="J141" t="str">
            <v>ITA_CHE</v>
          </cell>
          <cell r="K141">
            <v>61.5</v>
          </cell>
        </row>
        <row r="142">
          <cell r="J142" t="str">
            <v>ITA_AUT</v>
          </cell>
          <cell r="K142">
            <v>3.2</v>
          </cell>
        </row>
        <row r="143">
          <cell r="J143" t="str">
            <v>ITA_AUT</v>
          </cell>
          <cell r="K143">
            <v>0.1</v>
          </cell>
        </row>
        <row r="144">
          <cell r="J144" t="str">
            <v>ITA_AUT</v>
          </cell>
          <cell r="K144">
            <v>4.8</v>
          </cell>
        </row>
        <row r="145">
          <cell r="J145" t="str">
            <v>ITA_AUT</v>
          </cell>
          <cell r="K145">
            <v>1.25</v>
          </cell>
        </row>
        <row r="146">
          <cell r="J146" t="str">
            <v>ITA_SVN</v>
          </cell>
          <cell r="K146">
            <v>1.25</v>
          </cell>
        </row>
        <row r="147">
          <cell r="J147" t="str">
            <v>ITA_CHE</v>
          </cell>
          <cell r="K147">
            <v>5.15</v>
          </cell>
        </row>
        <row r="148">
          <cell r="J148" t="str">
            <v>ITA_AUT</v>
          </cell>
          <cell r="K148">
            <v>5.15</v>
          </cell>
        </row>
        <row r="149">
          <cell r="J149" t="str">
            <v>ITA_CHE</v>
          </cell>
          <cell r="K149">
            <v>5.44</v>
          </cell>
        </row>
        <row r="150">
          <cell r="J150" t="str">
            <v>ITA_FRA</v>
          </cell>
          <cell r="K150">
            <v>4.08</v>
          </cell>
        </row>
        <row r="151">
          <cell r="J151" t="str">
            <v>ITA_DEU</v>
          </cell>
          <cell r="K151">
            <v>4.08</v>
          </cell>
        </row>
        <row r="152">
          <cell r="J152" t="str">
            <v>ITA_GBR</v>
          </cell>
          <cell r="K152">
            <v>0</v>
          </cell>
        </row>
        <row r="153">
          <cell r="J153" t="str">
            <v>ITA_AUT</v>
          </cell>
          <cell r="K153">
            <v>10.6</v>
          </cell>
        </row>
        <row r="154">
          <cell r="J154" t="str">
            <v>ITA_CHE</v>
          </cell>
          <cell r="K154">
            <v>7.8</v>
          </cell>
        </row>
        <row r="155">
          <cell r="K155">
            <v>0</v>
          </cell>
        </row>
        <row r="156">
          <cell r="J156" t="str">
            <v>CYP_GBR</v>
          </cell>
          <cell r="K156">
            <v>0</v>
          </cell>
        </row>
        <row r="157">
          <cell r="K157">
            <v>18.100000000000001</v>
          </cell>
        </row>
        <row r="158">
          <cell r="J158" t="str">
            <v>LVA_SWE</v>
          </cell>
          <cell r="K158">
            <v>4.5250000000000004</v>
          </cell>
        </row>
        <row r="159">
          <cell r="J159" t="str">
            <v>LVA_EST</v>
          </cell>
          <cell r="K159">
            <v>4.5250000000000004</v>
          </cell>
        </row>
        <row r="160">
          <cell r="J160" t="str">
            <v>LVA_RUS</v>
          </cell>
          <cell r="K160">
            <v>4.5250000000000004</v>
          </cell>
        </row>
        <row r="161">
          <cell r="J161" t="str">
            <v>LVA_LTU</v>
          </cell>
          <cell r="K161">
            <v>4.5250000000000004</v>
          </cell>
        </row>
        <row r="162">
          <cell r="K162">
            <v>5.6</v>
          </cell>
        </row>
        <row r="163">
          <cell r="J163" t="str">
            <v>LTU_POL</v>
          </cell>
          <cell r="K163">
            <v>0.2</v>
          </cell>
        </row>
        <row r="164">
          <cell r="J164" t="str">
            <v>LTU_POL</v>
          </cell>
          <cell r="K164">
            <v>3.1799999999999997</v>
          </cell>
        </row>
        <row r="165">
          <cell r="J165" t="str">
            <v>LTU_RUS</v>
          </cell>
          <cell r="K165">
            <v>2.12</v>
          </cell>
        </row>
        <row r="166">
          <cell r="J166" t="str">
            <v>LTU_LVA</v>
          </cell>
          <cell r="K166">
            <v>0.1</v>
          </cell>
        </row>
        <row r="167">
          <cell r="K167">
            <v>7.9</v>
          </cell>
        </row>
        <row r="168">
          <cell r="J168" t="str">
            <v>LUX_BEL</v>
          </cell>
          <cell r="K168">
            <v>1.9750000000000001</v>
          </cell>
        </row>
        <row r="169">
          <cell r="J169" t="str">
            <v>LUX_DEU</v>
          </cell>
          <cell r="K169">
            <v>3.95</v>
          </cell>
        </row>
        <row r="170">
          <cell r="J170" t="str">
            <v>LUX_FRA</v>
          </cell>
          <cell r="K170">
            <v>1.9750000000000001</v>
          </cell>
        </row>
        <row r="171">
          <cell r="K171">
            <v>115.89999999999999</v>
          </cell>
        </row>
        <row r="172">
          <cell r="J172" t="str">
            <v>HUN_SVK</v>
          </cell>
          <cell r="K172">
            <v>12.6</v>
          </cell>
        </row>
        <row r="173">
          <cell r="J173" t="str">
            <v>HUN_AUT</v>
          </cell>
          <cell r="K173">
            <v>6</v>
          </cell>
        </row>
        <row r="174">
          <cell r="J174" t="str">
            <v>HUN_SVK</v>
          </cell>
          <cell r="K174">
            <v>13.6</v>
          </cell>
        </row>
        <row r="175">
          <cell r="J175" t="str">
            <v>HUN_AUT</v>
          </cell>
          <cell r="K175">
            <v>38.4</v>
          </cell>
        </row>
        <row r="176">
          <cell r="J176" t="str">
            <v>HUN_HRV</v>
          </cell>
          <cell r="K176">
            <v>14.3</v>
          </cell>
        </row>
        <row r="177">
          <cell r="J177" t="str">
            <v>HUN_SVK</v>
          </cell>
          <cell r="K177">
            <v>13.7</v>
          </cell>
        </row>
        <row r="178">
          <cell r="J178" t="str">
            <v>HUN_ROU</v>
          </cell>
          <cell r="K178">
            <v>8.1999999999999993</v>
          </cell>
        </row>
        <row r="179">
          <cell r="J179" t="str">
            <v>HUN_SRB</v>
          </cell>
          <cell r="K179">
            <v>9.1</v>
          </cell>
        </row>
        <row r="180">
          <cell r="K180">
            <v>0.6</v>
          </cell>
        </row>
        <row r="181">
          <cell r="J181" t="str">
            <v>MLT_ITA</v>
          </cell>
          <cell r="K181">
            <v>0.6</v>
          </cell>
        </row>
        <row r="182">
          <cell r="K182">
            <v>45.8</v>
          </cell>
        </row>
        <row r="183">
          <cell r="J183" t="str">
            <v>NLD_DEU</v>
          </cell>
          <cell r="K183">
            <v>1.3</v>
          </cell>
        </row>
        <row r="184">
          <cell r="J184" t="str">
            <v>NLD_DNK</v>
          </cell>
          <cell r="K184">
            <v>1.3</v>
          </cell>
        </row>
        <row r="185">
          <cell r="J185" t="str">
            <v>NLD_DEU</v>
          </cell>
          <cell r="K185">
            <v>3.3</v>
          </cell>
        </row>
        <row r="186">
          <cell r="J186" t="str">
            <v>NLD_DEU</v>
          </cell>
          <cell r="K186">
            <v>4</v>
          </cell>
        </row>
        <row r="187">
          <cell r="J187" t="str">
            <v>NLD_DEU</v>
          </cell>
          <cell r="K187">
            <v>0.6</v>
          </cell>
        </row>
        <row r="188">
          <cell r="J188" t="str">
            <v>NLD_BEL</v>
          </cell>
          <cell r="K188">
            <v>1.9</v>
          </cell>
        </row>
        <row r="189">
          <cell r="J189" t="str">
            <v>NLD_BEL</v>
          </cell>
          <cell r="K189">
            <v>2.1</v>
          </cell>
        </row>
        <row r="190">
          <cell r="J190" t="str">
            <v>NLD_DEU</v>
          </cell>
          <cell r="K190">
            <v>2.1</v>
          </cell>
        </row>
        <row r="191">
          <cell r="J191" t="str">
            <v>NLD_BEL</v>
          </cell>
          <cell r="K191">
            <v>4.7</v>
          </cell>
        </row>
        <row r="192">
          <cell r="J192" t="str">
            <v>NLD_BEL</v>
          </cell>
          <cell r="K192">
            <v>5.5</v>
          </cell>
        </row>
        <row r="193">
          <cell r="J193" t="str">
            <v>NLD_BEL</v>
          </cell>
          <cell r="K193">
            <v>7</v>
          </cell>
        </row>
        <row r="194">
          <cell r="J194" t="str">
            <v>NLD_DEU</v>
          </cell>
          <cell r="K194">
            <v>7.1999999999999993</v>
          </cell>
        </row>
        <row r="195">
          <cell r="J195" t="str">
            <v>NLD_BEL</v>
          </cell>
          <cell r="K195">
            <v>4.8000000000000007</v>
          </cell>
        </row>
        <row r="196">
          <cell r="K196">
            <v>60.5</v>
          </cell>
        </row>
        <row r="197">
          <cell r="J197" t="str">
            <v>AUT_HUN</v>
          </cell>
          <cell r="K197">
            <v>1.3</v>
          </cell>
        </row>
        <row r="198">
          <cell r="J198" t="str">
            <v>AUT_HUN</v>
          </cell>
          <cell r="K198">
            <v>1.075</v>
          </cell>
        </row>
        <row r="199">
          <cell r="J199" t="str">
            <v>AUT_SVK</v>
          </cell>
          <cell r="K199">
            <v>2.15</v>
          </cell>
        </row>
        <row r="200">
          <cell r="J200" t="str">
            <v>AUT_CZE</v>
          </cell>
          <cell r="K200">
            <v>1.075</v>
          </cell>
        </row>
        <row r="201">
          <cell r="J201" t="str">
            <v>AUT_DEU</v>
          </cell>
          <cell r="K201">
            <v>3.3200000000000003</v>
          </cell>
        </row>
        <row r="202">
          <cell r="J202" t="str">
            <v>AUT_BEL</v>
          </cell>
          <cell r="K202">
            <v>0</v>
          </cell>
        </row>
        <row r="203">
          <cell r="J203" t="str">
            <v>AUT_CHE</v>
          </cell>
          <cell r="K203">
            <v>4.9800000000000004</v>
          </cell>
        </row>
        <row r="204">
          <cell r="J204" t="str">
            <v>AUT_ITA</v>
          </cell>
          <cell r="K204">
            <v>1.44</v>
          </cell>
        </row>
        <row r="205">
          <cell r="J205" t="str">
            <v>AUT_SVN</v>
          </cell>
          <cell r="K205">
            <v>0.96</v>
          </cell>
        </row>
        <row r="206">
          <cell r="J206" t="str">
            <v>AUT_SVN</v>
          </cell>
          <cell r="K206">
            <v>3.9</v>
          </cell>
        </row>
        <row r="207">
          <cell r="J207" t="str">
            <v>AUT_DEU</v>
          </cell>
          <cell r="K207">
            <v>8</v>
          </cell>
        </row>
        <row r="208">
          <cell r="J208" t="str">
            <v>AUT_CZE</v>
          </cell>
          <cell r="K208">
            <v>2</v>
          </cell>
        </row>
        <row r="209">
          <cell r="J209" t="str">
            <v>AUT_DEU</v>
          </cell>
          <cell r="K209">
            <v>4.2</v>
          </cell>
        </row>
        <row r="210">
          <cell r="J210" t="str">
            <v>AUT_DEU</v>
          </cell>
          <cell r="K210">
            <v>7.6</v>
          </cell>
        </row>
        <row r="211">
          <cell r="J211" t="str">
            <v>AUT_CHE</v>
          </cell>
          <cell r="K211">
            <v>12.95</v>
          </cell>
        </row>
        <row r="212">
          <cell r="J212" t="str">
            <v>AUT_ITA</v>
          </cell>
          <cell r="K212">
            <v>5.55</v>
          </cell>
        </row>
        <row r="213">
          <cell r="K213">
            <v>230.20000000000005</v>
          </cell>
        </row>
        <row r="214">
          <cell r="J214" t="str">
            <v>POL_SVK</v>
          </cell>
          <cell r="K214">
            <v>12</v>
          </cell>
        </row>
        <row r="215">
          <cell r="J215" t="str">
            <v>POL_CZE</v>
          </cell>
          <cell r="K215">
            <v>25.1</v>
          </cell>
        </row>
        <row r="216">
          <cell r="J216" t="str">
            <v>POL_DEU</v>
          </cell>
          <cell r="K216">
            <v>24.9</v>
          </cell>
        </row>
        <row r="217">
          <cell r="J217" t="str">
            <v>POL_DEU</v>
          </cell>
          <cell r="K217">
            <v>11.7</v>
          </cell>
        </row>
        <row r="218">
          <cell r="J218" t="str">
            <v>POL_DNK</v>
          </cell>
          <cell r="K218">
            <v>11.7</v>
          </cell>
        </row>
        <row r="219">
          <cell r="J219" t="str">
            <v>POL_DEU</v>
          </cell>
          <cell r="K219">
            <v>20.7</v>
          </cell>
        </row>
        <row r="220">
          <cell r="J220" t="str">
            <v>POL_DEU</v>
          </cell>
          <cell r="K220">
            <v>17.25</v>
          </cell>
        </row>
        <row r="221">
          <cell r="J221" t="str">
            <v>POL_CZE</v>
          </cell>
          <cell r="K221">
            <v>17.25</v>
          </cell>
        </row>
        <row r="222">
          <cell r="J222" t="str">
            <v>POL_CZE</v>
          </cell>
          <cell r="K222">
            <v>14.4</v>
          </cell>
        </row>
        <row r="223">
          <cell r="J223" t="str">
            <v>POL_DEU</v>
          </cell>
          <cell r="K223">
            <v>7.1</v>
          </cell>
        </row>
        <row r="224">
          <cell r="J224" t="str">
            <v>POL_DEU</v>
          </cell>
          <cell r="K224">
            <v>3.4</v>
          </cell>
        </row>
        <row r="225">
          <cell r="J225" t="str">
            <v>POL_DEU</v>
          </cell>
          <cell r="K225">
            <v>29.3</v>
          </cell>
        </row>
        <row r="226">
          <cell r="J226" t="str">
            <v>POL_DEU</v>
          </cell>
          <cell r="K226">
            <v>5.4</v>
          </cell>
        </row>
        <row r="227">
          <cell r="J227" t="str">
            <v>POL_DEU</v>
          </cell>
          <cell r="K227">
            <v>21.1</v>
          </cell>
        </row>
        <row r="228">
          <cell r="J228" t="str">
            <v>POL_DEU</v>
          </cell>
          <cell r="K228">
            <v>2.4</v>
          </cell>
        </row>
        <row r="229">
          <cell r="J229" t="str">
            <v>POL_DEU</v>
          </cell>
          <cell r="K229">
            <v>6.5</v>
          </cell>
        </row>
        <row r="230">
          <cell r="K230">
            <v>29</v>
          </cell>
        </row>
        <row r="231">
          <cell r="J231" t="str">
            <v>PRT_ESP</v>
          </cell>
          <cell r="K231">
            <v>16.600000000000001</v>
          </cell>
        </row>
        <row r="232">
          <cell r="J232" t="str">
            <v>PRT_ESP</v>
          </cell>
          <cell r="K232">
            <v>2.5</v>
          </cell>
        </row>
        <row r="233">
          <cell r="J233" t="str">
            <v>PRT_ESP</v>
          </cell>
          <cell r="K233">
            <v>5</v>
          </cell>
        </row>
        <row r="234">
          <cell r="J234" t="str">
            <v>PRT_ESP</v>
          </cell>
          <cell r="K234">
            <v>4.9000000000000004</v>
          </cell>
        </row>
        <row r="235">
          <cell r="K235">
            <v>149.19999999999999</v>
          </cell>
        </row>
        <row r="236">
          <cell r="J236" t="str">
            <v>ROU_HUN</v>
          </cell>
          <cell r="K236">
            <v>14.1</v>
          </cell>
        </row>
        <row r="237">
          <cell r="J237" t="str">
            <v>ROU_UKR</v>
          </cell>
          <cell r="K237">
            <v>4</v>
          </cell>
        </row>
        <row r="238">
          <cell r="J238" t="str">
            <v>ROU_UKR</v>
          </cell>
          <cell r="K238">
            <v>86</v>
          </cell>
        </row>
        <row r="239">
          <cell r="J239" t="str">
            <v>ROU_BGR</v>
          </cell>
          <cell r="K239">
            <v>16.8</v>
          </cell>
        </row>
        <row r="240">
          <cell r="J240" t="str">
            <v>ROU_BGR</v>
          </cell>
          <cell r="K240">
            <v>17.3</v>
          </cell>
        </row>
        <row r="241">
          <cell r="J241" t="str">
            <v>ROU_BGR</v>
          </cell>
          <cell r="K241">
            <v>0.4</v>
          </cell>
        </row>
        <row r="242">
          <cell r="J242" t="str">
            <v>ROU_SRB</v>
          </cell>
          <cell r="K242">
            <v>10.6</v>
          </cell>
        </row>
        <row r="243">
          <cell r="K243">
            <v>22.6</v>
          </cell>
        </row>
        <row r="244">
          <cell r="J244" t="str">
            <v>SVN_AUT</v>
          </cell>
          <cell r="K244">
            <v>9.35</v>
          </cell>
        </row>
        <row r="245">
          <cell r="J245" t="str">
            <v>SVN_ITA</v>
          </cell>
          <cell r="K245">
            <v>4.6749999999999998</v>
          </cell>
        </row>
        <row r="246">
          <cell r="J246" t="str">
            <v>SVN_HRV</v>
          </cell>
          <cell r="K246">
            <v>4.6749999999999998</v>
          </cell>
        </row>
        <row r="247">
          <cell r="J247" t="str">
            <v>SVN_AUT</v>
          </cell>
          <cell r="K247">
            <v>2.73</v>
          </cell>
        </row>
        <row r="248">
          <cell r="J248" t="str">
            <v>SVN_HRV</v>
          </cell>
          <cell r="K248">
            <v>1.17</v>
          </cell>
        </row>
        <row r="249">
          <cell r="K249">
            <v>127.69999999999999</v>
          </cell>
        </row>
        <row r="250">
          <cell r="J250" t="str">
            <v>SVK_AUT</v>
          </cell>
          <cell r="K250">
            <v>6.3</v>
          </cell>
        </row>
        <row r="251">
          <cell r="J251" t="str">
            <v>SVK_AUT</v>
          </cell>
          <cell r="K251">
            <v>21.96</v>
          </cell>
        </row>
        <row r="252">
          <cell r="J252" t="str">
            <v>SVK_CZE</v>
          </cell>
          <cell r="K252">
            <v>14.64</v>
          </cell>
        </row>
        <row r="253">
          <cell r="J253" t="str">
            <v>SVK_POL</v>
          </cell>
          <cell r="K253">
            <v>15.76</v>
          </cell>
        </row>
        <row r="254">
          <cell r="J254" t="str">
            <v>SVK_CZE</v>
          </cell>
          <cell r="K254">
            <v>15.76</v>
          </cell>
        </row>
        <row r="255">
          <cell r="J255" t="str">
            <v>SVK_HUN</v>
          </cell>
          <cell r="K255">
            <v>7.88</v>
          </cell>
        </row>
        <row r="256">
          <cell r="J256" t="str">
            <v>SVK_POL</v>
          </cell>
          <cell r="K256">
            <v>22.7</v>
          </cell>
        </row>
        <row r="257">
          <cell r="J257" t="str">
            <v>SVK_ROU</v>
          </cell>
          <cell r="K257">
            <v>11.35</v>
          </cell>
        </row>
        <row r="258">
          <cell r="J258" t="str">
            <v>SVK_HUN</v>
          </cell>
          <cell r="K258">
            <v>11.35</v>
          </cell>
        </row>
        <row r="259">
          <cell r="K259">
            <v>3.8</v>
          </cell>
        </row>
        <row r="260">
          <cell r="J260" t="str">
            <v>FIN_SWE</v>
          </cell>
          <cell r="K260">
            <v>3.8</v>
          </cell>
        </row>
        <row r="261">
          <cell r="K261">
            <v>51.099999999999994</v>
          </cell>
        </row>
        <row r="262">
          <cell r="J262" t="str">
            <v>SWE_FIN</v>
          </cell>
          <cell r="K262">
            <v>9.3000000000000007</v>
          </cell>
        </row>
        <row r="263">
          <cell r="J263" t="str">
            <v>SWE_DNK</v>
          </cell>
          <cell r="K263">
            <v>7.1</v>
          </cell>
        </row>
        <row r="264">
          <cell r="J264" t="str">
            <v>SWE_NOR</v>
          </cell>
          <cell r="K264">
            <v>2.2000000000000002</v>
          </cell>
        </row>
        <row r="265">
          <cell r="J265" t="str">
            <v>SWE_DNK</v>
          </cell>
          <cell r="K265">
            <v>6.1749999999999998</v>
          </cell>
        </row>
        <row r="266">
          <cell r="J266" t="str">
            <v>SWE_NOR</v>
          </cell>
          <cell r="K266">
            <v>6.1749999999999998</v>
          </cell>
        </row>
        <row r="267">
          <cell r="J267" t="str">
            <v>SWE_FIN</v>
          </cell>
          <cell r="K267">
            <v>6.1749999999999998</v>
          </cell>
        </row>
        <row r="268">
          <cell r="J268" t="str">
            <v>SWE_DEU</v>
          </cell>
          <cell r="K268">
            <v>6.1749999999999998</v>
          </cell>
        </row>
        <row r="269">
          <cell r="J269" t="str">
            <v>SWE_FIN</v>
          </cell>
          <cell r="K269">
            <v>7.8</v>
          </cell>
        </row>
        <row r="270">
          <cell r="K270">
            <v>66.8</v>
          </cell>
        </row>
        <row r="271">
          <cell r="J271" t="str">
            <v>GBR_IRL</v>
          </cell>
          <cell r="K271">
            <v>1</v>
          </cell>
        </row>
        <row r="272">
          <cell r="J272" t="str">
            <v>GBR_IRL</v>
          </cell>
          <cell r="K272">
            <v>1</v>
          </cell>
        </row>
        <row r="273">
          <cell r="J273" t="str">
            <v>GBR_IRL</v>
          </cell>
          <cell r="K273">
            <v>1</v>
          </cell>
        </row>
        <row r="274">
          <cell r="J274" t="str">
            <v>GBR_IRL</v>
          </cell>
          <cell r="K274">
            <v>6.6</v>
          </cell>
        </row>
        <row r="275">
          <cell r="J275" t="str">
            <v>GBR_DNK</v>
          </cell>
          <cell r="K275">
            <v>4.8</v>
          </cell>
        </row>
        <row r="276">
          <cell r="J276" t="str">
            <v>GBR_DNK</v>
          </cell>
          <cell r="K276">
            <v>2.25</v>
          </cell>
        </row>
        <row r="277">
          <cell r="J277" t="str">
            <v>GBR_NLD</v>
          </cell>
          <cell r="K277">
            <v>2.25</v>
          </cell>
        </row>
        <row r="278">
          <cell r="J278" t="str">
            <v>GBR_DEU</v>
          </cell>
          <cell r="K278">
            <v>2.9249999999999998</v>
          </cell>
        </row>
        <row r="279">
          <cell r="J279" t="str">
            <v>GBR_FRA</v>
          </cell>
          <cell r="K279">
            <v>2.9249999999999998</v>
          </cell>
        </row>
        <row r="280">
          <cell r="J280" t="str">
            <v>GBR_BEL</v>
          </cell>
          <cell r="K280">
            <v>2.9249999999999998</v>
          </cell>
        </row>
        <row r="281">
          <cell r="J281" t="str">
            <v>GBR_NLD</v>
          </cell>
          <cell r="K281">
            <v>2.9249999999999998</v>
          </cell>
        </row>
        <row r="282">
          <cell r="J282" t="str">
            <v>GBR_FRA</v>
          </cell>
          <cell r="K282">
            <v>9.1</v>
          </cell>
        </row>
        <row r="283">
          <cell r="J283" t="str">
            <v>GBR_FRA</v>
          </cell>
          <cell r="K283">
            <v>7</v>
          </cell>
        </row>
        <row r="284">
          <cell r="J284" t="str">
            <v>GBR_IRL</v>
          </cell>
          <cell r="K284">
            <v>6.25</v>
          </cell>
        </row>
        <row r="285">
          <cell r="J285" t="str">
            <v>GBR_FRA</v>
          </cell>
          <cell r="K285">
            <v>3.125</v>
          </cell>
        </row>
        <row r="286">
          <cell r="J286" t="str">
            <v>GBR_DEU</v>
          </cell>
          <cell r="K286">
            <v>3.125</v>
          </cell>
        </row>
        <row r="287">
          <cell r="J287" t="str">
            <v>GBR_IRL</v>
          </cell>
          <cell r="K287">
            <v>7.6</v>
          </cell>
        </row>
        <row r="288">
          <cell r="K288">
            <v>0</v>
          </cell>
        </row>
        <row r="289">
          <cell r="J289" t="str">
            <v>ISL_SWE</v>
          </cell>
          <cell r="K289">
            <v>0</v>
          </cell>
        </row>
        <row r="290">
          <cell r="K290">
            <v>0.6</v>
          </cell>
        </row>
        <row r="291">
          <cell r="J291" t="str">
            <v>NOR_SWE</v>
          </cell>
          <cell r="K291">
            <v>0.3</v>
          </cell>
        </row>
        <row r="292">
          <cell r="J292" t="str">
            <v>NOR_DNK</v>
          </cell>
          <cell r="K292">
            <v>0.3</v>
          </cell>
        </row>
        <row r="293">
          <cell r="K293">
            <v>21</v>
          </cell>
        </row>
        <row r="294">
          <cell r="J294" t="str">
            <v>CHE_FRA</v>
          </cell>
          <cell r="K294">
            <v>2.4</v>
          </cell>
        </row>
        <row r="295">
          <cell r="J295" t="str">
            <v>CHE_DEU</v>
          </cell>
          <cell r="K295">
            <v>1</v>
          </cell>
        </row>
        <row r="296">
          <cell r="J296" t="str">
            <v>CHE_DEU</v>
          </cell>
          <cell r="K296">
            <v>1.5</v>
          </cell>
        </row>
        <row r="297">
          <cell r="J297" t="str">
            <v>CHE_DEU</v>
          </cell>
          <cell r="K297">
            <v>2.2000000000000002</v>
          </cell>
        </row>
        <row r="298">
          <cell r="J298" t="str">
            <v>CHE_AUT</v>
          </cell>
          <cell r="K298">
            <v>11.7</v>
          </cell>
        </row>
        <row r="299">
          <cell r="J299" t="str">
            <v>CHE_ITA</v>
          </cell>
          <cell r="K299">
            <v>0.8</v>
          </cell>
        </row>
        <row r="300">
          <cell r="J300" t="str">
            <v>CHE_ITA</v>
          </cell>
          <cell r="K300">
            <v>1.4</v>
          </cell>
        </row>
        <row r="301">
          <cell r="K301">
            <v>6.5</v>
          </cell>
        </row>
        <row r="302">
          <cell r="J302" t="str">
            <v>MNE_SRB</v>
          </cell>
          <cell r="K302">
            <v>6.5</v>
          </cell>
        </row>
        <row r="303">
          <cell r="K303">
            <v>7.2000000000000011</v>
          </cell>
        </row>
        <row r="304">
          <cell r="J304" t="str">
            <v>MKD_SRB</v>
          </cell>
          <cell r="K304">
            <v>2.16</v>
          </cell>
        </row>
        <row r="305">
          <cell r="J305" t="str">
            <v>MKD_GRC</v>
          </cell>
          <cell r="K305">
            <v>2.16</v>
          </cell>
        </row>
        <row r="306">
          <cell r="J306" t="str">
            <v>MKD_BGR</v>
          </cell>
          <cell r="K306">
            <v>2.8800000000000003</v>
          </cell>
        </row>
        <row r="307">
          <cell r="K307">
            <v>38.099999999999994</v>
          </cell>
        </row>
        <row r="308">
          <cell r="J308" t="str">
            <v>SRB_HRV</v>
          </cell>
          <cell r="K308">
            <v>6.8</v>
          </cell>
        </row>
        <row r="309">
          <cell r="J309" t="str">
            <v>SRB_ROU</v>
          </cell>
          <cell r="K309">
            <v>4.62</v>
          </cell>
        </row>
        <row r="310">
          <cell r="J310" t="str">
            <v>SRB_BIH</v>
          </cell>
          <cell r="K310">
            <v>4.62</v>
          </cell>
        </row>
        <row r="311">
          <cell r="J311" t="str">
            <v>SRB_HRV</v>
          </cell>
          <cell r="K311">
            <v>6.16</v>
          </cell>
        </row>
        <row r="312">
          <cell r="J312" t="str">
            <v>SRB_HUN</v>
          </cell>
          <cell r="K312">
            <v>2.97</v>
          </cell>
        </row>
        <row r="313">
          <cell r="J313" t="str">
            <v>SRB_MKD</v>
          </cell>
          <cell r="K313">
            <v>2.97</v>
          </cell>
        </row>
        <row r="314">
          <cell r="J314" t="str">
            <v>SRB_BIH</v>
          </cell>
          <cell r="K314">
            <v>3.9600000000000004</v>
          </cell>
        </row>
        <row r="315">
          <cell r="J315" t="str">
            <v>SRB_BIH</v>
          </cell>
          <cell r="K315">
            <v>6</v>
          </cell>
        </row>
      </sheetData>
      <sheetData sheetId="4"/>
      <sheetData sheetId="5">
        <row r="5">
          <cell r="Q5" t="str">
            <v>AUT_BEL</v>
          </cell>
          <cell r="V5">
            <v>3579.9418525831725</v>
          </cell>
        </row>
        <row r="6">
          <cell r="Q6" t="str">
            <v>AUT_BIH</v>
          </cell>
          <cell r="V6">
            <v>3371.8615949320442</v>
          </cell>
        </row>
        <row r="7">
          <cell r="Q7" t="str">
            <v>AUT_HRV</v>
          </cell>
          <cell r="V7">
            <v>3362.4588774845206</v>
          </cell>
        </row>
        <row r="8">
          <cell r="Q8" t="str">
            <v>AUT_CZE</v>
          </cell>
          <cell r="V8">
            <v>5032.628493400206</v>
          </cell>
        </row>
        <row r="9">
          <cell r="Q9" t="str">
            <v>AUT_DNK</v>
          </cell>
          <cell r="V9">
            <v>2917.7921008006474</v>
          </cell>
        </row>
        <row r="10">
          <cell r="Q10" t="str">
            <v>AUT_FRA</v>
          </cell>
          <cell r="V10">
            <v>2196.4686187550842</v>
          </cell>
        </row>
        <row r="11">
          <cell r="Q11" t="str">
            <v>AUT_DEU</v>
          </cell>
          <cell r="V11">
            <v>34721.478001251438</v>
          </cell>
        </row>
        <row r="12">
          <cell r="Q12" t="str">
            <v>AUT_HUN</v>
          </cell>
          <cell r="V12">
            <v>5207.4620401544344</v>
          </cell>
        </row>
        <row r="13">
          <cell r="Q13" t="str">
            <v>AUT_ITA</v>
          </cell>
          <cell r="V13">
            <v>0</v>
          </cell>
        </row>
        <row r="14">
          <cell r="Q14" t="str">
            <v>AUT_NLD</v>
          </cell>
          <cell r="V14">
            <v>6421.6100992251013</v>
          </cell>
        </row>
        <row r="15">
          <cell r="Q15" t="str">
            <v>AUT_POL</v>
          </cell>
          <cell r="V15">
            <v>5042.611917427158</v>
          </cell>
        </row>
        <row r="16">
          <cell r="Q16" t="str">
            <v>AUT_ROU</v>
          </cell>
          <cell r="V16">
            <v>5134.575386764729</v>
          </cell>
        </row>
        <row r="17">
          <cell r="Q17" t="str">
            <v>AUT_SRB</v>
          </cell>
          <cell r="V17">
            <v>2571.4292815778595</v>
          </cell>
        </row>
        <row r="18">
          <cell r="Q18" t="str">
            <v>AUT_SVK</v>
          </cell>
          <cell r="V18">
            <v>0</v>
          </cell>
        </row>
        <row r="19">
          <cell r="Q19" t="str">
            <v>AUT_SVN</v>
          </cell>
          <cell r="V19">
            <v>1414.1871053359991</v>
          </cell>
        </row>
        <row r="20">
          <cell r="Q20" t="str">
            <v>AUT_SWE</v>
          </cell>
          <cell r="V20">
            <v>2840.2811239524663</v>
          </cell>
        </row>
        <row r="21">
          <cell r="Q21" t="str">
            <v>AUT_CHE</v>
          </cell>
          <cell r="V21">
            <v>0</v>
          </cell>
        </row>
        <row r="22">
          <cell r="Q22" t="str">
            <v>AUT_GBR</v>
          </cell>
          <cell r="V22">
            <v>3848.4135063551648</v>
          </cell>
        </row>
        <row r="23">
          <cell r="Q23" t="str">
            <v>BEL_AUT</v>
          </cell>
          <cell r="V23">
            <v>2023.8866918352251</v>
          </cell>
        </row>
        <row r="24">
          <cell r="Q24" t="str">
            <v>BEL_FRA</v>
          </cell>
          <cell r="V24">
            <v>24513.231742118161</v>
          </cell>
        </row>
        <row r="25">
          <cell r="Q25" t="str">
            <v>BEL_DEU</v>
          </cell>
          <cell r="V25">
            <v>5824.8289545421285</v>
          </cell>
        </row>
        <row r="26">
          <cell r="Q26" t="str">
            <v>BEL_ITA</v>
          </cell>
          <cell r="V26">
            <v>1797.643177200843</v>
          </cell>
        </row>
        <row r="27">
          <cell r="Q27" t="str">
            <v>BEL_LUX</v>
          </cell>
          <cell r="V27">
            <v>0</v>
          </cell>
        </row>
        <row r="28">
          <cell r="Q28" t="str">
            <v>BEL_NLD</v>
          </cell>
          <cell r="V28">
            <v>21425.159012823595</v>
          </cell>
        </row>
        <row r="29">
          <cell r="Q29" t="str">
            <v>BEL_POL</v>
          </cell>
          <cell r="V29">
            <v>2016.5647784297325</v>
          </cell>
        </row>
        <row r="30">
          <cell r="Q30" t="str">
            <v>BEL_PRT</v>
          </cell>
          <cell r="V30">
            <v>1711.8677490412044</v>
          </cell>
        </row>
        <row r="31">
          <cell r="Q31" t="str">
            <v>BEL_ROU</v>
          </cell>
          <cell r="V31">
            <v>1657.3169151041966</v>
          </cell>
        </row>
        <row r="32">
          <cell r="Q32" t="str">
            <v>BEL_SRB</v>
          </cell>
          <cell r="V32">
            <v>1652.570292261074</v>
          </cell>
        </row>
        <row r="33">
          <cell r="Q33" t="str">
            <v>BEL_ESP</v>
          </cell>
          <cell r="V33">
            <v>4572.6199601214794</v>
          </cell>
        </row>
        <row r="34">
          <cell r="Q34" t="str">
            <v>BEL_CHE</v>
          </cell>
          <cell r="V34">
            <v>1471.8165884374071</v>
          </cell>
        </row>
        <row r="35">
          <cell r="Q35" t="str">
            <v>BEL_GBR</v>
          </cell>
          <cell r="V35">
            <v>3632.4941380849464</v>
          </cell>
        </row>
        <row r="36">
          <cell r="Q36" t="str">
            <v>BIH_AUT</v>
          </cell>
          <cell r="V36">
            <v>4809.9032774048246</v>
          </cell>
        </row>
        <row r="37">
          <cell r="Q37" t="str">
            <v>BIH_HRV</v>
          </cell>
          <cell r="V37">
            <v>13448.672660742192</v>
          </cell>
        </row>
        <row r="38">
          <cell r="Q38" t="str">
            <v>BIH_DEU</v>
          </cell>
          <cell r="V38">
            <v>3930.662883235394</v>
          </cell>
        </row>
        <row r="39">
          <cell r="Q39" t="str">
            <v>BIH_ITA</v>
          </cell>
          <cell r="V39">
            <v>2665.3798227743432</v>
          </cell>
        </row>
        <row r="40">
          <cell r="Q40" t="str">
            <v>BIH_SRB</v>
          </cell>
          <cell r="V40">
            <v>7539.6987630937629</v>
          </cell>
        </row>
        <row r="41">
          <cell r="Q41" t="str">
            <v>BIH_SVN</v>
          </cell>
          <cell r="V41">
            <v>7605.6825927494838</v>
          </cell>
        </row>
        <row r="42">
          <cell r="Q42" t="str">
            <v>BGR_DEU</v>
          </cell>
          <cell r="V42">
            <v>3726.197716784839</v>
          </cell>
        </row>
        <row r="43">
          <cell r="Q43" t="str">
            <v>BGR_GRC</v>
          </cell>
          <cell r="V43">
            <v>5966.1936133467998</v>
          </cell>
        </row>
        <row r="44">
          <cell r="Q44" t="str">
            <v>BGR_ROU</v>
          </cell>
          <cell r="V44">
            <v>0</v>
          </cell>
        </row>
        <row r="45">
          <cell r="Q45" t="str">
            <v>BGR_SRB</v>
          </cell>
          <cell r="V45">
            <v>606.55958039686141</v>
          </cell>
        </row>
        <row r="46">
          <cell r="Q46" t="str">
            <v>BGR_GBR</v>
          </cell>
          <cell r="V46">
            <v>5605.0490894714985</v>
          </cell>
        </row>
        <row r="47">
          <cell r="Q47" t="str">
            <v>HRV_AUT</v>
          </cell>
          <cell r="V47">
            <v>2217.3820671792632</v>
          </cell>
        </row>
        <row r="48">
          <cell r="Q48" t="str">
            <v>HRV_BIH</v>
          </cell>
          <cell r="V48">
            <v>3276.6457259434806</v>
          </cell>
        </row>
        <row r="49">
          <cell r="Q49" t="str">
            <v>HRV_DEU</v>
          </cell>
          <cell r="V49">
            <v>2556.1230912018009</v>
          </cell>
        </row>
        <row r="50">
          <cell r="Q50" t="str">
            <v>HRV_ITA</v>
          </cell>
          <cell r="V50">
            <v>0</v>
          </cell>
        </row>
        <row r="51">
          <cell r="Q51" t="str">
            <v>HRV_SRB</v>
          </cell>
          <cell r="V51">
            <v>0</v>
          </cell>
        </row>
        <row r="52">
          <cell r="Q52" t="str">
            <v>HRV_SVN</v>
          </cell>
          <cell r="V52">
            <v>862.64911567545687</v>
          </cell>
        </row>
        <row r="53">
          <cell r="Q53" t="str">
            <v>CZE_AUT</v>
          </cell>
          <cell r="V53">
            <v>6738.140867225592</v>
          </cell>
        </row>
        <row r="54">
          <cell r="Q54" t="str">
            <v>CZE_FRA</v>
          </cell>
          <cell r="V54">
            <v>2716.7881119119388</v>
          </cell>
        </row>
        <row r="55">
          <cell r="Q55" t="str">
            <v>CZE_DEU</v>
          </cell>
          <cell r="V55">
            <v>9603.6934415812339</v>
          </cell>
        </row>
        <row r="56">
          <cell r="Q56" t="str">
            <v>CZE_HUN</v>
          </cell>
          <cell r="V56">
            <v>3610.9833783773538</v>
          </cell>
        </row>
        <row r="57">
          <cell r="Q57" t="str">
            <v>CZE_ITA</v>
          </cell>
          <cell r="V57">
            <v>2592.4876555598535</v>
          </cell>
        </row>
        <row r="58">
          <cell r="Q58" t="str">
            <v>CZE_NLD</v>
          </cell>
          <cell r="V58">
            <v>2017.4885390766988</v>
          </cell>
        </row>
        <row r="59">
          <cell r="Q59" t="str">
            <v>CZE_POL</v>
          </cell>
          <cell r="V59">
            <v>0</v>
          </cell>
        </row>
        <row r="60">
          <cell r="Q60" t="str">
            <v>CZE_ROU</v>
          </cell>
          <cell r="V60">
            <v>2021.9530941537173</v>
          </cell>
        </row>
        <row r="61">
          <cell r="Q61" t="str">
            <v>CZE_SVK</v>
          </cell>
          <cell r="V61">
            <v>1913.9407095949346</v>
          </cell>
        </row>
        <row r="62">
          <cell r="Q62" t="str">
            <v>CZE_GBR</v>
          </cell>
          <cell r="V62">
            <v>4521.3242025186819</v>
          </cell>
        </row>
        <row r="63">
          <cell r="Q63" t="str">
            <v>DNK_AUT</v>
          </cell>
          <cell r="V63">
            <v>4976.9742569526479</v>
          </cell>
        </row>
        <row r="64">
          <cell r="Q64" t="str">
            <v>DNK_FRA</v>
          </cell>
          <cell r="V64">
            <v>4149.8850011275554</v>
          </cell>
        </row>
        <row r="65">
          <cell r="Q65" t="str">
            <v>DNK_DEU</v>
          </cell>
          <cell r="V65">
            <v>15013.363052612774</v>
          </cell>
        </row>
        <row r="66">
          <cell r="Q66" t="str">
            <v>DNK_NLD</v>
          </cell>
          <cell r="V66">
            <v>3611.6933366678954</v>
          </cell>
        </row>
        <row r="67">
          <cell r="Q67" t="str">
            <v>DNK_NOR</v>
          </cell>
          <cell r="V67">
            <v>11097.66436246613</v>
          </cell>
        </row>
        <row r="68">
          <cell r="Q68" t="str">
            <v>DNK_POL</v>
          </cell>
          <cell r="V68">
            <v>738.72306247575204</v>
          </cell>
        </row>
        <row r="69">
          <cell r="Q69" t="str">
            <v>DNK_ESP</v>
          </cell>
          <cell r="V69">
            <v>6507.548236720686</v>
          </cell>
        </row>
        <row r="70">
          <cell r="Q70" t="str">
            <v>DNK_SWE</v>
          </cell>
          <cell r="V70">
            <v>21584.445258223153</v>
          </cell>
        </row>
        <row r="71">
          <cell r="Q71" t="str">
            <v>DNK_GBR</v>
          </cell>
          <cell r="V71">
            <v>3206.1034327534026</v>
          </cell>
        </row>
        <row r="72">
          <cell r="Q72" t="str">
            <v>EST_FIN</v>
          </cell>
          <cell r="V72">
            <v>6690.4000000000005</v>
          </cell>
        </row>
        <row r="73">
          <cell r="Q73" t="str">
            <v>EST_SWE</v>
          </cell>
          <cell r="V73">
            <v>0</v>
          </cell>
        </row>
        <row r="74">
          <cell r="Q74" t="str">
            <v>FIN_EST</v>
          </cell>
          <cell r="V74">
            <v>18674.69859432786</v>
          </cell>
        </row>
        <row r="75">
          <cell r="Q75" t="str">
            <v>FIN_DEU</v>
          </cell>
          <cell r="V75">
            <v>5376.8528840456584</v>
          </cell>
        </row>
        <row r="76">
          <cell r="Q76" t="str">
            <v>FIN_ESP</v>
          </cell>
          <cell r="V76">
            <v>6848.3340887636623</v>
          </cell>
        </row>
        <row r="77">
          <cell r="Q77" t="str">
            <v>FIN_SWE</v>
          </cell>
          <cell r="V77">
            <v>15621.670667997832</v>
          </cell>
        </row>
        <row r="78">
          <cell r="Q78" t="str">
            <v>FIN_GBR</v>
          </cell>
          <cell r="V78">
            <v>6361.6437648649908</v>
          </cell>
        </row>
        <row r="79">
          <cell r="Q79" t="str">
            <v>FRA_AUT</v>
          </cell>
          <cell r="V79">
            <v>3792.57746757213</v>
          </cell>
        </row>
        <row r="80">
          <cell r="Q80" t="str">
            <v>FRA_BEL</v>
          </cell>
          <cell r="V80">
            <v>90308.663235761211</v>
          </cell>
        </row>
        <row r="81">
          <cell r="Q81" t="str">
            <v>FRA_CZE</v>
          </cell>
          <cell r="V81">
            <v>3725.2726634896899</v>
          </cell>
        </row>
        <row r="82">
          <cell r="Q82" t="str">
            <v>FRA_DNK</v>
          </cell>
          <cell r="V82">
            <v>3631.0753043917657</v>
          </cell>
        </row>
        <row r="83">
          <cell r="Q83" t="str">
            <v>FRA_DEU</v>
          </cell>
          <cell r="V83">
            <v>13560.717305678152</v>
          </cell>
        </row>
        <row r="84">
          <cell r="Q84" t="str">
            <v>FRA_HUN</v>
          </cell>
          <cell r="V84">
            <v>3410.1600977263461</v>
          </cell>
        </row>
        <row r="85">
          <cell r="Q85" t="str">
            <v>FRA_IRL</v>
          </cell>
          <cell r="V85">
            <v>4297.5914531957314</v>
          </cell>
        </row>
        <row r="86">
          <cell r="Q86" t="str">
            <v>FRA_ITA</v>
          </cell>
          <cell r="V86">
            <v>15210.353493507291</v>
          </cell>
        </row>
        <row r="87">
          <cell r="Q87" t="str">
            <v>FRA_LUX</v>
          </cell>
          <cell r="V87">
            <v>4829.1122793591749</v>
          </cell>
        </row>
        <row r="88">
          <cell r="Q88" t="str">
            <v>FRA_NLD</v>
          </cell>
          <cell r="V88">
            <v>24468.242430955361</v>
          </cell>
        </row>
        <row r="89">
          <cell r="Q89" t="str">
            <v>FRA_POL</v>
          </cell>
          <cell r="V89">
            <v>4850.4215603485927</v>
          </cell>
        </row>
        <row r="90">
          <cell r="Q90" t="str">
            <v>FRA_PRT</v>
          </cell>
          <cell r="V90">
            <v>15966.277813289031</v>
          </cell>
        </row>
        <row r="91">
          <cell r="Q91" t="str">
            <v>FRA_ROU</v>
          </cell>
          <cell r="V91">
            <v>4889.8200875700677</v>
          </cell>
        </row>
        <row r="92">
          <cell r="Q92" t="str">
            <v>FRA_ESP</v>
          </cell>
          <cell r="V92">
            <v>66156.326575803061</v>
          </cell>
        </row>
        <row r="93">
          <cell r="Q93" t="str">
            <v>FRA_SWE</v>
          </cell>
          <cell r="V93">
            <v>3792.02421450256</v>
          </cell>
        </row>
        <row r="94">
          <cell r="Q94" t="str">
            <v>FRA_CHE</v>
          </cell>
          <cell r="V94">
            <v>50707.014167348389</v>
          </cell>
        </row>
        <row r="95">
          <cell r="Q95" t="str">
            <v>FRA_GBR</v>
          </cell>
          <cell r="V95">
            <v>44537.149849501409</v>
          </cell>
        </row>
        <row r="96">
          <cell r="Q96" t="str">
            <v>DEU_AUT</v>
          </cell>
          <cell r="V96">
            <v>79536.142904767519</v>
          </cell>
        </row>
        <row r="97">
          <cell r="Q97" t="str">
            <v>DEU_BEL</v>
          </cell>
          <cell r="V97">
            <v>29866.165363947537</v>
          </cell>
        </row>
        <row r="98">
          <cell r="Q98" t="str">
            <v>DEU_BIH</v>
          </cell>
          <cell r="V98">
            <v>4921.9334954416499</v>
          </cell>
        </row>
        <row r="99">
          <cell r="Q99" t="str">
            <v>DEU_BGR</v>
          </cell>
          <cell r="V99">
            <v>4658.433063297347</v>
          </cell>
        </row>
        <row r="100">
          <cell r="Q100" t="str">
            <v>DEU_HRV</v>
          </cell>
          <cell r="V100">
            <v>7143.995629776975</v>
          </cell>
        </row>
        <row r="101">
          <cell r="Q101" t="str">
            <v>DEU_CZE</v>
          </cell>
          <cell r="V101">
            <v>23175.758945058267</v>
          </cell>
        </row>
        <row r="102">
          <cell r="Q102" t="str">
            <v>DEU_DNK</v>
          </cell>
          <cell r="V102">
            <v>17251.78704422247</v>
          </cell>
        </row>
        <row r="103">
          <cell r="Q103" t="str">
            <v>DEU_FIN</v>
          </cell>
          <cell r="V103">
            <v>3400.6242104159273</v>
          </cell>
        </row>
        <row r="104">
          <cell r="Q104" t="str">
            <v>DEU_FRA</v>
          </cell>
          <cell r="V104">
            <v>16852.034822991467</v>
          </cell>
        </row>
        <row r="105">
          <cell r="Q105" t="str">
            <v>DEU_GRC</v>
          </cell>
          <cell r="V105">
            <v>4794.7817665961948</v>
          </cell>
        </row>
        <row r="106">
          <cell r="Q106" t="str">
            <v>DEU_HUN</v>
          </cell>
          <cell r="V106">
            <v>17364.199694204981</v>
          </cell>
        </row>
        <row r="107">
          <cell r="Q107" t="str">
            <v>DEU_IRL</v>
          </cell>
          <cell r="V107">
            <v>3520.3716316680734</v>
          </cell>
        </row>
        <row r="108">
          <cell r="Q108" t="str">
            <v>DEU_ITA</v>
          </cell>
          <cell r="V108">
            <v>18929.363740386452</v>
          </cell>
        </row>
        <row r="109">
          <cell r="Q109" t="str">
            <v>DEU_LTU</v>
          </cell>
          <cell r="V109">
            <v>3718.9766684104097</v>
          </cell>
        </row>
        <row r="110">
          <cell r="Q110" t="str">
            <v>DEU_LUX</v>
          </cell>
          <cell r="V110">
            <v>0</v>
          </cell>
        </row>
        <row r="111">
          <cell r="Q111" t="str">
            <v>DEU_NLD</v>
          </cell>
          <cell r="V111">
            <v>89421.417347759314</v>
          </cell>
        </row>
        <row r="112">
          <cell r="Q112" t="str">
            <v>DEU_NOR</v>
          </cell>
          <cell r="V112">
            <v>5650.1601748734602</v>
          </cell>
        </row>
        <row r="113">
          <cell r="Q113" t="str">
            <v>DEU_POL</v>
          </cell>
          <cell r="V113">
            <v>27019.731296172191</v>
          </cell>
        </row>
        <row r="114">
          <cell r="Q114" t="str">
            <v>DEU_PRT</v>
          </cell>
          <cell r="V114">
            <v>4857.0892291035789</v>
          </cell>
        </row>
        <row r="115">
          <cell r="Q115" t="str">
            <v>DEU_ROU</v>
          </cell>
          <cell r="V115">
            <v>18187.756791273114</v>
          </cell>
        </row>
        <row r="116">
          <cell r="Q116" t="str">
            <v>DEU_SRB</v>
          </cell>
          <cell r="V116">
            <v>4745.8259031975258</v>
          </cell>
        </row>
        <row r="117">
          <cell r="Q117" t="str">
            <v>DEU_SVK</v>
          </cell>
          <cell r="V117">
            <v>5886.6087837124642</v>
          </cell>
        </row>
        <row r="118">
          <cell r="Q118" t="str">
            <v>DEU_SVN</v>
          </cell>
          <cell r="V118">
            <v>5063.7274779763602</v>
          </cell>
        </row>
        <row r="119">
          <cell r="Q119" t="str">
            <v>DEU_ESP</v>
          </cell>
          <cell r="V119">
            <v>21204.564651178913</v>
          </cell>
        </row>
        <row r="120">
          <cell r="Q120" t="str">
            <v>DEU_SWE</v>
          </cell>
          <cell r="V120">
            <v>7050.7763543573874</v>
          </cell>
        </row>
        <row r="121">
          <cell r="Q121" t="str">
            <v>DEU_CHE</v>
          </cell>
          <cell r="V121">
            <v>21249.254326624661</v>
          </cell>
        </row>
        <row r="122">
          <cell r="Q122" t="str">
            <v>DEU_GBR</v>
          </cell>
          <cell r="V122">
            <v>21946.118682585828</v>
          </cell>
        </row>
        <row r="123">
          <cell r="Q123" t="str">
            <v>GRC_BGR</v>
          </cell>
          <cell r="V123">
            <v>19244.790962152616</v>
          </cell>
        </row>
        <row r="124">
          <cell r="Q124" t="str">
            <v>GRC_DEU</v>
          </cell>
          <cell r="V124">
            <v>13191.607613078257</v>
          </cell>
        </row>
        <row r="125">
          <cell r="Q125" t="str">
            <v>GRC_ITA</v>
          </cell>
          <cell r="V125">
            <v>9627.7462580863885</v>
          </cell>
        </row>
        <row r="126">
          <cell r="Q126" t="str">
            <v>GRC_GBR</v>
          </cell>
          <cell r="V126">
            <v>11891.855166682746</v>
          </cell>
        </row>
        <row r="127">
          <cell r="Q127" t="str">
            <v>HUN_AUT</v>
          </cell>
          <cell r="V127">
            <v>7871.6035841945622</v>
          </cell>
        </row>
        <row r="128">
          <cell r="Q128" t="str">
            <v>HUN_CZE</v>
          </cell>
          <cell r="V128">
            <v>2983.2824753211971</v>
          </cell>
        </row>
        <row r="129">
          <cell r="Q129" t="str">
            <v>HUN_FRA</v>
          </cell>
          <cell r="V129">
            <v>1808.8899510062081</v>
          </cell>
        </row>
        <row r="130">
          <cell r="Q130" t="str">
            <v>HUN_DEU</v>
          </cell>
          <cell r="V130">
            <v>8652.6582812971428</v>
          </cell>
        </row>
        <row r="131">
          <cell r="Q131" t="str">
            <v>HUN_ITA</v>
          </cell>
          <cell r="V131">
            <v>2488.988931263108</v>
          </cell>
        </row>
        <row r="132">
          <cell r="Q132" t="str">
            <v>HUN_POL</v>
          </cell>
          <cell r="V132">
            <v>2224.2551644708024</v>
          </cell>
        </row>
        <row r="133">
          <cell r="Q133" t="str">
            <v>HUN_ROU</v>
          </cell>
          <cell r="V133">
            <v>5032.1069380016161</v>
          </cell>
        </row>
        <row r="134">
          <cell r="Q134" t="str">
            <v>HUN_SRB</v>
          </cell>
          <cell r="V134">
            <v>0</v>
          </cell>
        </row>
        <row r="135">
          <cell r="Q135" t="str">
            <v>HUN_SVK</v>
          </cell>
          <cell r="V135">
            <v>0</v>
          </cell>
        </row>
        <row r="136">
          <cell r="Q136" t="str">
            <v>HUN_GBR</v>
          </cell>
          <cell r="V136">
            <v>4325.4146744453637</v>
          </cell>
        </row>
        <row r="137">
          <cell r="Q137" t="str">
            <v>ISL_GBR</v>
          </cell>
          <cell r="V137">
            <v>12219.2</v>
          </cell>
        </row>
        <row r="138">
          <cell r="Q138" t="str">
            <v>IRL_FRA</v>
          </cell>
          <cell r="V138">
            <v>4231.5591188213702</v>
          </cell>
        </row>
        <row r="139">
          <cell r="Q139" t="str">
            <v>IRL_DEU</v>
          </cell>
          <cell r="V139">
            <v>3546.1778647585538</v>
          </cell>
        </row>
        <row r="140">
          <cell r="Q140" t="str">
            <v>IRL_NLD</v>
          </cell>
          <cell r="V140">
            <v>3635.4309358319128</v>
          </cell>
        </row>
        <row r="141">
          <cell r="Q141" t="str">
            <v>IRL_ESP</v>
          </cell>
          <cell r="V141">
            <v>5673.5263600465632</v>
          </cell>
        </row>
        <row r="142">
          <cell r="Q142" t="str">
            <v>IRL_GBR</v>
          </cell>
          <cell r="V142">
            <v>60311.705720541613</v>
          </cell>
        </row>
        <row r="143">
          <cell r="Q143" t="str">
            <v>ITA_AUT</v>
          </cell>
          <cell r="V143">
            <v>13335.600501627698</v>
          </cell>
        </row>
        <row r="144">
          <cell r="Q144" t="str">
            <v>ITA_BEL</v>
          </cell>
          <cell r="V144">
            <v>10355.614991372975</v>
          </cell>
        </row>
        <row r="145">
          <cell r="Q145" t="str">
            <v>ITA_BIH</v>
          </cell>
          <cell r="V145">
            <v>6611.8137278684353</v>
          </cell>
        </row>
        <row r="146">
          <cell r="Q146" t="str">
            <v>ITA_HRV</v>
          </cell>
          <cell r="V146">
            <v>4686.5030233338894</v>
          </cell>
        </row>
        <row r="147">
          <cell r="Q147" t="str">
            <v>ITA_CZE</v>
          </cell>
          <cell r="V147">
            <v>10563.30314040454</v>
          </cell>
        </row>
        <row r="148">
          <cell r="Q148" t="str">
            <v>ITA_FRA</v>
          </cell>
          <cell r="V148">
            <v>53744.070797835222</v>
          </cell>
        </row>
        <row r="149">
          <cell r="Q149" t="str">
            <v>ITA_DEU</v>
          </cell>
          <cell r="V149">
            <v>48212.167405483749</v>
          </cell>
        </row>
        <row r="150">
          <cell r="Q150" t="str">
            <v>ITA_GRC</v>
          </cell>
          <cell r="V150">
            <v>7700.8310395594553</v>
          </cell>
        </row>
        <row r="151">
          <cell r="Q151" t="str">
            <v>ITA_HUN</v>
          </cell>
          <cell r="V151">
            <v>10476.682143829325</v>
          </cell>
        </row>
        <row r="152">
          <cell r="Q152" t="str">
            <v>ITA_NLD</v>
          </cell>
          <cell r="V152">
            <v>11570.627227323255</v>
          </cell>
        </row>
        <row r="153">
          <cell r="Q153" t="str">
            <v>ITA_POL</v>
          </cell>
          <cell r="V153">
            <v>9508.9095831643262</v>
          </cell>
        </row>
        <row r="154">
          <cell r="Q154" t="str">
            <v>ITA_PRT</v>
          </cell>
          <cell r="V154">
            <v>6737.0129430876013</v>
          </cell>
        </row>
        <row r="155">
          <cell r="Q155" t="str">
            <v>ITA_ROU</v>
          </cell>
          <cell r="V155">
            <v>14589.422170673633</v>
          </cell>
        </row>
        <row r="156">
          <cell r="Q156" t="str">
            <v>ITA_SVN</v>
          </cell>
          <cell r="V156">
            <v>18069.010168035442</v>
          </cell>
        </row>
        <row r="157">
          <cell r="Q157" t="str">
            <v>ITA_ESP</v>
          </cell>
          <cell r="V157">
            <v>31977.906575268647</v>
          </cell>
        </row>
        <row r="158">
          <cell r="Q158" t="str">
            <v>ITA_CHE</v>
          </cell>
          <cell r="V158">
            <v>29806.499279295644</v>
          </cell>
        </row>
        <row r="159">
          <cell r="Q159" t="str">
            <v>ITA_GBR</v>
          </cell>
          <cell r="V159">
            <v>33632.425281836178</v>
          </cell>
        </row>
        <row r="160">
          <cell r="Q160" t="str">
            <v>LTU_DEU</v>
          </cell>
          <cell r="V160">
            <v>3487.2208620112692</v>
          </cell>
        </row>
        <row r="161">
          <cell r="Q161" t="str">
            <v>LTU_POL</v>
          </cell>
          <cell r="V161">
            <v>5453.5832415448858</v>
          </cell>
        </row>
        <row r="162">
          <cell r="Q162" t="str">
            <v>LTU_GBR</v>
          </cell>
          <cell r="V162">
            <v>4009.5958964438478</v>
          </cell>
        </row>
        <row r="163">
          <cell r="Q163" t="str">
            <v>LUX_BEL</v>
          </cell>
          <cell r="V163">
            <v>5673.5807722837817</v>
          </cell>
        </row>
        <row r="164">
          <cell r="Q164" t="str">
            <v>LUX_FRA</v>
          </cell>
          <cell r="V164">
            <v>3691.219227716218</v>
          </cell>
        </row>
        <row r="165">
          <cell r="Q165" t="str">
            <v>LUX_DEU</v>
          </cell>
          <cell r="V165">
            <v>0</v>
          </cell>
        </row>
        <row r="166">
          <cell r="Q166" t="str">
            <v>NLD_AUT</v>
          </cell>
          <cell r="V166">
            <v>7087.3112074312385</v>
          </cell>
        </row>
        <row r="167">
          <cell r="Q167" t="str">
            <v>NLD_BEL</v>
          </cell>
          <cell r="V167">
            <v>45289.730816772477</v>
          </cell>
        </row>
        <row r="168">
          <cell r="Q168" t="str">
            <v>NLD_CZE</v>
          </cell>
          <cell r="V168">
            <v>2145.7431966662793</v>
          </cell>
        </row>
        <row r="169">
          <cell r="Q169" t="str">
            <v>NLD_DNK</v>
          </cell>
          <cell r="V169">
            <v>2301.9954165775112</v>
          </cell>
        </row>
        <row r="170">
          <cell r="Q170" t="str">
            <v>NLD_FRA</v>
          </cell>
          <cell r="V170">
            <v>17125.265426118385</v>
          </cell>
        </row>
        <row r="171">
          <cell r="Q171" t="str">
            <v>NLD_DEU</v>
          </cell>
          <cell r="V171">
            <v>41019.915154976712</v>
          </cell>
        </row>
        <row r="172">
          <cell r="Q172" t="str">
            <v>NLD_IRL</v>
          </cell>
          <cell r="V172">
            <v>2367.4378586403691</v>
          </cell>
        </row>
        <row r="173">
          <cell r="Q173" t="str">
            <v>NLD_ITA</v>
          </cell>
          <cell r="V173">
            <v>3537.0380046759797</v>
          </cell>
        </row>
        <row r="174">
          <cell r="Q174" t="str">
            <v>NLD_NOR</v>
          </cell>
          <cell r="V174">
            <v>2696.5651487716823</v>
          </cell>
        </row>
        <row r="175">
          <cell r="Q175" t="str">
            <v>NLD_POL</v>
          </cell>
          <cell r="V175">
            <v>7349.6131269271864</v>
          </cell>
        </row>
        <row r="176">
          <cell r="Q176" t="str">
            <v>NLD_PRT</v>
          </cell>
          <cell r="V176">
            <v>2696.4101032384656</v>
          </cell>
        </row>
        <row r="177">
          <cell r="Q177" t="str">
            <v>NLD_ROU</v>
          </cell>
          <cell r="V177">
            <v>2464.3291311967682</v>
          </cell>
        </row>
        <row r="178">
          <cell r="Q178" t="str">
            <v>NLD_ESP</v>
          </cell>
          <cell r="V178">
            <v>9581.9873939017343</v>
          </cell>
        </row>
        <row r="179">
          <cell r="Q179" t="str">
            <v>NLD_SWE</v>
          </cell>
          <cell r="V179">
            <v>2666.1369310811288</v>
          </cell>
        </row>
        <row r="180">
          <cell r="Q180" t="str">
            <v>NLD_CHE</v>
          </cell>
          <cell r="V180">
            <v>2582.2152225172467</v>
          </cell>
        </row>
        <row r="181">
          <cell r="Q181" t="str">
            <v>NLD_GBR</v>
          </cell>
          <cell r="V181">
            <v>19631.505860506848</v>
          </cell>
        </row>
        <row r="182">
          <cell r="Q182" t="str">
            <v>NOR_DNK</v>
          </cell>
          <cell r="V182">
            <v>3058.3323200606151</v>
          </cell>
        </row>
        <row r="183">
          <cell r="Q183" t="str">
            <v>NOR_DEU</v>
          </cell>
          <cell r="V183">
            <v>13306.815896489166</v>
          </cell>
        </row>
        <row r="184">
          <cell r="Q184" t="str">
            <v>NOR_NLD</v>
          </cell>
          <cell r="V184">
            <v>8800.017667804028</v>
          </cell>
        </row>
        <row r="185">
          <cell r="Q185" t="str">
            <v>NOR_POL</v>
          </cell>
          <cell r="V185">
            <v>15695.743004522425</v>
          </cell>
        </row>
        <row r="186">
          <cell r="Q186" t="str">
            <v>NOR_ESP</v>
          </cell>
          <cell r="V186">
            <v>20492.0492502093</v>
          </cell>
        </row>
        <row r="187">
          <cell r="Q187" t="str">
            <v>NOR_SWE</v>
          </cell>
          <cell r="V187">
            <v>3587.4863780360597</v>
          </cell>
        </row>
        <row r="188">
          <cell r="Q188" t="str">
            <v>NOR_GBR</v>
          </cell>
          <cell r="V188">
            <v>21896.355482878404</v>
          </cell>
        </row>
        <row r="189">
          <cell r="Q189" t="str">
            <v>POL_AUT</v>
          </cell>
          <cell r="V189">
            <v>7950.8256205356965</v>
          </cell>
        </row>
        <row r="190">
          <cell r="Q190" t="str">
            <v>POL_BEL</v>
          </cell>
          <cell r="V190">
            <v>4108.2309894838163</v>
          </cell>
        </row>
        <row r="191">
          <cell r="Q191" t="str">
            <v>POL_CZE</v>
          </cell>
          <cell r="V191">
            <v>0</v>
          </cell>
        </row>
        <row r="192">
          <cell r="Q192" t="str">
            <v>POL_DNK</v>
          </cell>
          <cell r="V192">
            <v>75.230858215027752</v>
          </cell>
        </row>
        <row r="193">
          <cell r="Q193" t="str">
            <v>POL_FRA</v>
          </cell>
          <cell r="V193">
            <v>4353.9009062638606</v>
          </cell>
        </row>
        <row r="194">
          <cell r="Q194" t="str">
            <v>POL_DEU</v>
          </cell>
          <cell r="V194">
            <v>19287.29842948477</v>
          </cell>
        </row>
        <row r="195">
          <cell r="Q195" t="str">
            <v>POL_HUN</v>
          </cell>
          <cell r="V195">
            <v>4226.4741432472729</v>
          </cell>
        </row>
        <row r="196">
          <cell r="Q196" t="str">
            <v>POL_ITA</v>
          </cell>
          <cell r="V196">
            <v>2745.395507001655</v>
          </cell>
        </row>
        <row r="197">
          <cell r="Q197" t="str">
            <v>POL_LTU</v>
          </cell>
          <cell r="V197">
            <v>5208.8475950968896</v>
          </cell>
        </row>
        <row r="198">
          <cell r="Q198" t="str">
            <v>POL_NLD</v>
          </cell>
          <cell r="V198">
            <v>8923.8616929859472</v>
          </cell>
        </row>
        <row r="199">
          <cell r="Q199" t="str">
            <v>POL_NOR</v>
          </cell>
          <cell r="V199">
            <v>5512.3946582816925</v>
          </cell>
        </row>
        <row r="200">
          <cell r="Q200" t="str">
            <v>POL_SVK</v>
          </cell>
          <cell r="V200">
            <v>0</v>
          </cell>
        </row>
        <row r="201">
          <cell r="Q201" t="str">
            <v>POL_ESP</v>
          </cell>
          <cell r="V201">
            <v>2980.9813205468854</v>
          </cell>
        </row>
        <row r="202">
          <cell r="Q202" t="str">
            <v>POL_SWE</v>
          </cell>
          <cell r="V202">
            <v>5667.2087796856576</v>
          </cell>
        </row>
        <row r="203">
          <cell r="Q203" t="str">
            <v>POL_GBR</v>
          </cell>
          <cell r="V203">
            <v>20608.149499170831</v>
          </cell>
        </row>
        <row r="204">
          <cell r="Q204" t="str">
            <v>PRT_BEL</v>
          </cell>
          <cell r="V204">
            <v>5248.6283293065526</v>
          </cell>
        </row>
        <row r="205">
          <cell r="Q205" t="str">
            <v>PRT_FRA</v>
          </cell>
          <cell r="V205">
            <v>27075.754309024756</v>
          </cell>
        </row>
        <row r="206">
          <cell r="Q206" t="str">
            <v>PRT_DEU</v>
          </cell>
          <cell r="V206">
            <v>7619.59049592254</v>
          </cell>
        </row>
        <row r="207">
          <cell r="Q207" t="str">
            <v>PRT_ITA</v>
          </cell>
          <cell r="V207">
            <v>5598.5027249065079</v>
          </cell>
        </row>
        <row r="208">
          <cell r="Q208" t="str">
            <v>PRT_NLD</v>
          </cell>
          <cell r="V208">
            <v>6556.2614453549613</v>
          </cell>
        </row>
        <row r="209">
          <cell r="Q209" t="str">
            <v>PRT_ESP</v>
          </cell>
          <cell r="V209">
            <v>29808.967388052886</v>
          </cell>
        </row>
        <row r="210">
          <cell r="Q210" t="str">
            <v>PRT_CHE</v>
          </cell>
          <cell r="V210">
            <v>6783.5609510504173</v>
          </cell>
        </row>
        <row r="211">
          <cell r="Q211" t="str">
            <v>PRT_GBR</v>
          </cell>
          <cell r="V211">
            <v>23090.334356381383</v>
          </cell>
        </row>
        <row r="212">
          <cell r="Q212" t="str">
            <v>ROU_AUT</v>
          </cell>
          <cell r="V212">
            <v>5443.8336659115357</v>
          </cell>
        </row>
        <row r="213">
          <cell r="Q213" t="str">
            <v>ROU_BEL</v>
          </cell>
          <cell r="V213">
            <v>1918.1745258298265</v>
          </cell>
        </row>
        <row r="214">
          <cell r="Q214" t="str">
            <v>ROU_BGR</v>
          </cell>
          <cell r="V214">
            <v>0</v>
          </cell>
        </row>
        <row r="215">
          <cell r="Q215" t="str">
            <v>ROU_CZE</v>
          </cell>
          <cell r="V215">
            <v>1831.9343304809686</v>
          </cell>
        </row>
        <row r="216">
          <cell r="Q216" t="str">
            <v>ROU_FRA</v>
          </cell>
          <cell r="V216">
            <v>2724.5467391883785</v>
          </cell>
        </row>
        <row r="217">
          <cell r="Q217" t="str">
            <v>ROU_DEU</v>
          </cell>
          <cell r="V217">
            <v>10409.149160841434</v>
          </cell>
        </row>
        <row r="218">
          <cell r="Q218" t="str">
            <v>ROU_HUN</v>
          </cell>
          <cell r="V218">
            <v>5277.1323450295322</v>
          </cell>
        </row>
        <row r="219">
          <cell r="Q219" t="str">
            <v>ROU_ITA</v>
          </cell>
          <cell r="V219">
            <v>3434.7279670793482</v>
          </cell>
        </row>
        <row r="220">
          <cell r="Q220" t="str">
            <v>ROU_NLD</v>
          </cell>
          <cell r="V220">
            <v>2101.7142060401193</v>
          </cell>
        </row>
        <row r="221">
          <cell r="Q221" t="str">
            <v>ROU_SRB</v>
          </cell>
          <cell r="V221">
            <v>0</v>
          </cell>
        </row>
        <row r="222">
          <cell r="Q222" t="str">
            <v>ROU_ESP</v>
          </cell>
          <cell r="V222">
            <v>2887.959139300438</v>
          </cell>
        </row>
        <row r="223">
          <cell r="Q223" t="str">
            <v>ROU_GBR</v>
          </cell>
          <cell r="V223">
            <v>7992.4279202984217</v>
          </cell>
        </row>
        <row r="224">
          <cell r="Q224" t="str">
            <v>SRB_AUT</v>
          </cell>
          <cell r="V224">
            <v>2967.9321047122262</v>
          </cell>
        </row>
        <row r="225">
          <cell r="Q225" t="str">
            <v>SRB_BEL</v>
          </cell>
          <cell r="V225">
            <v>2201.4062427584536</v>
          </cell>
        </row>
        <row r="226">
          <cell r="Q226" t="str">
            <v>SRB_BIH</v>
          </cell>
          <cell r="V226">
            <v>1830.3174162778171</v>
          </cell>
        </row>
        <row r="227">
          <cell r="Q227" t="str">
            <v>SRB_BGR</v>
          </cell>
          <cell r="V227">
            <v>0</v>
          </cell>
        </row>
        <row r="228">
          <cell r="Q228" t="str">
            <v>SRB_HRV</v>
          </cell>
          <cell r="V228">
            <v>0</v>
          </cell>
        </row>
        <row r="229">
          <cell r="Q229" t="str">
            <v>SRB_DEU</v>
          </cell>
          <cell r="V229">
            <v>2676.3980638338517</v>
          </cell>
        </row>
        <row r="230">
          <cell r="Q230" t="str">
            <v>SRB_HUN</v>
          </cell>
          <cell r="V230">
            <v>444.01363837683959</v>
          </cell>
        </row>
        <row r="231">
          <cell r="Q231" t="str">
            <v>SRB_ROU</v>
          </cell>
          <cell r="V231">
            <v>0</v>
          </cell>
        </row>
        <row r="232">
          <cell r="Q232" t="str">
            <v>SRB_SVN</v>
          </cell>
          <cell r="V232">
            <v>2304.7325340408133</v>
          </cell>
        </row>
        <row r="233">
          <cell r="Q233" t="str">
            <v>SVK_AUT</v>
          </cell>
          <cell r="V233">
            <v>753.53593705906451</v>
          </cell>
        </row>
        <row r="234">
          <cell r="Q234" t="str">
            <v>SVK_CZE</v>
          </cell>
          <cell r="V234">
            <v>2503.6836227625422</v>
          </cell>
        </row>
        <row r="235">
          <cell r="Q235" t="str">
            <v>SVK_DEU</v>
          </cell>
          <cell r="V235">
            <v>1346.7804401783935</v>
          </cell>
        </row>
        <row r="236">
          <cell r="Q236" t="str">
            <v>SVK_HUN</v>
          </cell>
          <cell r="V236">
            <v>0</v>
          </cell>
        </row>
        <row r="237">
          <cell r="Q237" t="str">
            <v>SVK_POL</v>
          </cell>
          <cell r="V237">
            <v>0</v>
          </cell>
        </row>
        <row r="238">
          <cell r="Q238" t="str">
            <v>SVN_AUT</v>
          </cell>
          <cell r="V238">
            <v>0</v>
          </cell>
        </row>
        <row r="239">
          <cell r="Q239" t="str">
            <v>SVN_BIH</v>
          </cell>
          <cell r="V239">
            <v>1287.6895774545051</v>
          </cell>
        </row>
        <row r="240">
          <cell r="Q240" t="str">
            <v>SVN_HRV</v>
          </cell>
          <cell r="V240">
            <v>0</v>
          </cell>
        </row>
        <row r="241">
          <cell r="Q241" t="str">
            <v>SVN_DEU</v>
          </cell>
          <cell r="V241">
            <v>948.21933082683768</v>
          </cell>
        </row>
        <row r="242">
          <cell r="Q242" t="str">
            <v>SVN_ITA</v>
          </cell>
          <cell r="V242">
            <v>544.41719273432761</v>
          </cell>
        </row>
        <row r="243">
          <cell r="Q243" t="str">
            <v>SVN_SRB</v>
          </cell>
          <cell r="V243">
            <v>596.47389898432982</v>
          </cell>
        </row>
        <row r="244">
          <cell r="Q244" t="str">
            <v>ESP_BEL</v>
          </cell>
          <cell r="V244">
            <v>17119.928215776716</v>
          </cell>
        </row>
        <row r="245">
          <cell r="Q245" t="str">
            <v>ESP_DNK</v>
          </cell>
          <cell r="V245">
            <v>10743.474214995264</v>
          </cell>
        </row>
        <row r="246">
          <cell r="Q246" t="str">
            <v>ESP_FIN</v>
          </cell>
          <cell r="V246">
            <v>6602.3605786783919</v>
          </cell>
        </row>
        <row r="247">
          <cell r="Q247" t="str">
            <v>ESP_FRA</v>
          </cell>
          <cell r="V247">
            <v>110343.83245415999</v>
          </cell>
        </row>
        <row r="248">
          <cell r="Q248" t="str">
            <v>ESP_DEU</v>
          </cell>
          <cell r="V248">
            <v>33682.471072757326</v>
          </cell>
        </row>
        <row r="249">
          <cell r="Q249" t="str">
            <v>ESP_IRL</v>
          </cell>
          <cell r="V249">
            <v>8730.2015538243668</v>
          </cell>
        </row>
        <row r="250">
          <cell r="Q250" t="str">
            <v>ESP_ITA</v>
          </cell>
          <cell r="V250">
            <v>26418.939371781315</v>
          </cell>
        </row>
        <row r="251">
          <cell r="Q251" t="str">
            <v>ESP_NLD</v>
          </cell>
          <cell r="V251">
            <v>22090.963359422363</v>
          </cell>
        </row>
        <row r="252">
          <cell r="Q252" t="str">
            <v>ESP_NOR</v>
          </cell>
          <cell r="V252">
            <v>13581.855240624673</v>
          </cell>
        </row>
        <row r="253">
          <cell r="Q253" t="str">
            <v>ESP_POL</v>
          </cell>
          <cell r="V253">
            <v>6931.6048937129663</v>
          </cell>
        </row>
        <row r="254">
          <cell r="Q254" t="str">
            <v>ESP_PRT</v>
          </cell>
          <cell r="V254">
            <v>29497.199798414127</v>
          </cell>
        </row>
        <row r="255">
          <cell r="Q255" t="str">
            <v>ESP_ROU</v>
          </cell>
          <cell r="V255">
            <v>8055.0539538546091</v>
          </cell>
        </row>
        <row r="256">
          <cell r="Q256" t="str">
            <v>ESP_SWE</v>
          </cell>
          <cell r="V256">
            <v>15250.413715657927</v>
          </cell>
        </row>
        <row r="257">
          <cell r="Q257" t="str">
            <v>ESP_CHE</v>
          </cell>
          <cell r="V257">
            <v>8242.2852078274464</v>
          </cell>
        </row>
        <row r="258">
          <cell r="Q258" t="str">
            <v>ESP_GBR</v>
          </cell>
          <cell r="V258">
            <v>126601.41636851251</v>
          </cell>
        </row>
        <row r="259">
          <cell r="Q259" t="str">
            <v>SWE_AUT</v>
          </cell>
          <cell r="V259">
            <v>9350.7527124106491</v>
          </cell>
        </row>
        <row r="260">
          <cell r="Q260" t="str">
            <v>SWE_DNK</v>
          </cell>
          <cell r="V260">
            <v>0</v>
          </cell>
        </row>
        <row r="261">
          <cell r="Q261" t="str">
            <v>SWE_EST</v>
          </cell>
          <cell r="V261">
            <v>0</v>
          </cell>
        </row>
        <row r="262">
          <cell r="Q262" t="str">
            <v>SWE_FIN</v>
          </cell>
          <cell r="V262">
            <v>0</v>
          </cell>
        </row>
        <row r="263">
          <cell r="Q263" t="str">
            <v>SWE_FRA</v>
          </cell>
          <cell r="V263">
            <v>8685.1053018972289</v>
          </cell>
        </row>
        <row r="264">
          <cell r="Q264" t="str">
            <v>SWE_DEU</v>
          </cell>
          <cell r="V264">
            <v>0</v>
          </cell>
        </row>
        <row r="265">
          <cell r="Q265" t="str">
            <v>SWE_NLD</v>
          </cell>
          <cell r="V265">
            <v>7871.6573639964063</v>
          </cell>
        </row>
        <row r="266">
          <cell r="Q266" t="str">
            <v>SWE_NOR</v>
          </cell>
          <cell r="V266">
            <v>0</v>
          </cell>
        </row>
        <row r="267">
          <cell r="Q267" t="str">
            <v>SWE_POL</v>
          </cell>
          <cell r="V267">
            <v>14835.994447058811</v>
          </cell>
        </row>
        <row r="268">
          <cell r="Q268" t="str">
            <v>SWE_ESP</v>
          </cell>
          <cell r="V268">
            <v>20848.610353279477</v>
          </cell>
        </row>
        <row r="269">
          <cell r="Q269" t="str">
            <v>SWE_GBR</v>
          </cell>
          <cell r="V269">
            <v>14177.479821357423</v>
          </cell>
        </row>
        <row r="270">
          <cell r="Q270" t="str">
            <v>CHE_AUT</v>
          </cell>
          <cell r="V270">
            <v>315.92500633188263</v>
          </cell>
        </row>
        <row r="271">
          <cell r="Q271" t="str">
            <v>CHE_BEL</v>
          </cell>
          <cell r="V271">
            <v>5187.4274937511273</v>
          </cell>
        </row>
        <row r="272">
          <cell r="Q272" t="str">
            <v>CHE_FRA</v>
          </cell>
          <cell r="V272">
            <v>66191.682411474409</v>
          </cell>
        </row>
        <row r="273">
          <cell r="Q273" t="str">
            <v>CHE_DEU</v>
          </cell>
          <cell r="V273">
            <v>27752.941904511015</v>
          </cell>
        </row>
        <row r="274">
          <cell r="Q274" t="str">
            <v>CHE_ITA</v>
          </cell>
          <cell r="V274">
            <v>383.53101729697329</v>
          </cell>
        </row>
        <row r="275">
          <cell r="Q275" t="str">
            <v>CHE_NLD</v>
          </cell>
          <cell r="V275">
            <v>5252.9717036436487</v>
          </cell>
        </row>
        <row r="276">
          <cell r="Q276" t="str">
            <v>CHE_PRT</v>
          </cell>
          <cell r="V276">
            <v>5044.5987946330351</v>
          </cell>
        </row>
        <row r="277">
          <cell r="Q277" t="str">
            <v>CHE_ESP</v>
          </cell>
          <cell r="V277">
            <v>5992.1516856442558</v>
          </cell>
        </row>
        <row r="278">
          <cell r="Q278" t="str">
            <v>CHE_GBR</v>
          </cell>
          <cell r="V278">
            <v>11855.569982713647</v>
          </cell>
        </row>
        <row r="279">
          <cell r="Q279" t="str">
            <v>GBR_AUT</v>
          </cell>
          <cell r="V279">
            <v>10233.24697243562</v>
          </cell>
        </row>
        <row r="280">
          <cell r="Q280" t="str">
            <v>GBR_BEL</v>
          </cell>
          <cell r="V280">
            <v>20252.924602998632</v>
          </cell>
        </row>
        <row r="281">
          <cell r="Q281" t="str">
            <v>GBR_BGR</v>
          </cell>
          <cell r="V281">
            <v>9117.889512421023</v>
          </cell>
        </row>
        <row r="282">
          <cell r="Q282" t="str">
            <v>GBR_CZE</v>
          </cell>
          <cell r="V282">
            <v>10337.435038511843</v>
          </cell>
        </row>
        <row r="283">
          <cell r="Q283" t="str">
            <v>GBR_DNK</v>
          </cell>
          <cell r="V283">
            <v>5743.3504163643238</v>
          </cell>
        </row>
        <row r="284">
          <cell r="Q284" t="str">
            <v>GBR_FIN</v>
          </cell>
          <cell r="V284">
            <v>4619.8679409313454</v>
          </cell>
        </row>
        <row r="285">
          <cell r="Q285" t="str">
            <v>GBR_FRA</v>
          </cell>
          <cell r="V285">
            <v>67506.370551778833</v>
          </cell>
        </row>
        <row r="286">
          <cell r="Q286" t="str">
            <v>GBR_DEU</v>
          </cell>
          <cell r="V286">
            <v>32218.570332963533</v>
          </cell>
        </row>
        <row r="287">
          <cell r="Q287" t="str">
            <v>GBR_GRC</v>
          </cell>
          <cell r="V287">
            <v>6240.3987797879727</v>
          </cell>
        </row>
        <row r="288">
          <cell r="Q288" t="str">
            <v>GBR_HUN</v>
          </cell>
          <cell r="V288">
            <v>12160.151298980825</v>
          </cell>
        </row>
        <row r="289">
          <cell r="Q289" t="str">
            <v>GBR_ISL</v>
          </cell>
          <cell r="V289">
            <v>5721.8394309082996</v>
          </cell>
        </row>
        <row r="290">
          <cell r="Q290" t="str">
            <v>GBR_IRL</v>
          </cell>
          <cell r="V290">
            <v>89775.954562880332</v>
          </cell>
        </row>
        <row r="291">
          <cell r="Q291" t="str">
            <v>GBR_ITA</v>
          </cell>
          <cell r="V291">
            <v>19638.572751038198</v>
          </cell>
        </row>
        <row r="292">
          <cell r="Q292" t="str">
            <v>GBR_LTU</v>
          </cell>
          <cell r="V292">
            <v>5509.9021779957911</v>
          </cell>
        </row>
        <row r="293">
          <cell r="Q293" t="str">
            <v>GBR_NLD</v>
          </cell>
          <cell r="V293">
            <v>43756.353365574825</v>
          </cell>
        </row>
        <row r="294">
          <cell r="Q294" t="str">
            <v>GBR_NOR</v>
          </cell>
          <cell r="V294">
            <v>12231.060146107109</v>
          </cell>
        </row>
        <row r="295">
          <cell r="Q295" t="str">
            <v>GBR_POL</v>
          </cell>
          <cell r="V295">
            <v>33690.209197509335</v>
          </cell>
        </row>
        <row r="296">
          <cell r="Q296" t="str">
            <v>GBR_PRT</v>
          </cell>
          <cell r="V296">
            <v>20636.140914448104</v>
          </cell>
        </row>
        <row r="297">
          <cell r="Q297" t="str">
            <v>GBR_ROU</v>
          </cell>
          <cell r="V297">
            <v>19864.033158580507</v>
          </cell>
        </row>
        <row r="298">
          <cell r="Q298" t="str">
            <v>GBR_ESP</v>
          </cell>
          <cell r="V298">
            <v>110870.16256505752</v>
          </cell>
        </row>
        <row r="299">
          <cell r="Q299" t="str">
            <v>GBR_SWE</v>
          </cell>
          <cell r="V299">
            <v>9508.9102623564904</v>
          </cell>
        </row>
        <row r="300">
          <cell r="Q300" t="str">
            <v>GBR_CHE</v>
          </cell>
          <cell r="V300">
            <v>11508.256020369568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workbookViewId="0">
      <selection activeCell="C12" sqref="C12"/>
    </sheetView>
  </sheetViews>
  <sheetFormatPr defaultColWidth="9.140625" defaultRowHeight="12.75" x14ac:dyDescent="0.2"/>
  <cols>
    <col min="1" max="1" width="25.28515625" customWidth="1"/>
    <col min="2" max="4" width="9.140625" customWidth="1"/>
    <col min="5" max="5" width="10.5703125" customWidth="1"/>
    <col min="6" max="6" width="9.140625" customWidth="1"/>
    <col min="7" max="7" width="9.140625" style="4" customWidth="1"/>
    <col min="8" max="8" width="9.140625" style="7" customWidth="1"/>
    <col min="9" max="9" width="9.140625" style="6" customWidth="1"/>
    <col min="10" max="10" width="9.140625" style="9" customWidth="1"/>
    <col min="11" max="11" width="9.140625" style="11" customWidth="1"/>
    <col min="12" max="12" width="9.140625" style="7" customWidth="1"/>
    <col min="13" max="13" width="9.140625" style="6" customWidth="1"/>
    <col min="14" max="14" width="9.140625" style="10" customWidth="1"/>
    <col min="15" max="15" width="9.140625" style="7" customWidth="1"/>
    <col min="16" max="20" width="9.140625" style="6" customWidth="1"/>
    <col min="21" max="21" width="9.140625" style="10" customWidth="1"/>
    <col min="22" max="22" width="9.140625" style="4" customWidth="1"/>
  </cols>
  <sheetData>
    <row r="1" spans="1:24" s="15" customFormat="1" x14ac:dyDescent="0.2">
      <c r="G1" s="20"/>
      <c r="H1" s="16" t="s">
        <v>85</v>
      </c>
      <c r="J1" s="17"/>
      <c r="K1" s="18"/>
      <c r="L1" s="16" t="s">
        <v>88</v>
      </c>
      <c r="N1" s="19"/>
      <c r="O1" s="16" t="s">
        <v>87</v>
      </c>
      <c r="U1" s="19"/>
      <c r="W1" s="15" t="s">
        <v>86</v>
      </c>
    </row>
    <row r="2" spans="1:24" x14ac:dyDescent="0.2">
      <c r="A2" s="2" t="s">
        <v>82</v>
      </c>
      <c r="B2" s="2" t="s">
        <v>47</v>
      </c>
      <c r="C2" s="2" t="s">
        <v>80</v>
      </c>
      <c r="D2" s="2" t="s">
        <v>81</v>
      </c>
      <c r="E2" s="2" t="s">
        <v>90</v>
      </c>
      <c r="F2" s="2" t="s">
        <v>91</v>
      </c>
      <c r="G2" s="21"/>
      <c r="L2" s="7" t="s">
        <v>80</v>
      </c>
      <c r="M2" s="6" t="s">
        <v>81</v>
      </c>
      <c r="O2" s="7" t="s">
        <v>75</v>
      </c>
      <c r="P2" s="6" t="s">
        <v>76</v>
      </c>
      <c r="Q2" s="6" t="s">
        <v>77</v>
      </c>
      <c r="R2" s="6" t="s">
        <v>78</v>
      </c>
      <c r="S2" s="6" t="s">
        <v>79</v>
      </c>
      <c r="T2" s="6" t="s">
        <v>80</v>
      </c>
      <c r="U2" s="10" t="s">
        <v>81</v>
      </c>
      <c r="W2" t="s">
        <v>48</v>
      </c>
    </row>
    <row r="3" spans="1:24" x14ac:dyDescent="0.2">
      <c r="A3" t="s">
        <v>0</v>
      </c>
      <c r="B3" s="1">
        <v>1</v>
      </c>
      <c r="C3" s="3">
        <f t="shared" ref="C3:C49" si="0">IF(J3&gt;0,J3,IF(L3&gt;0,L3,T3))</f>
        <v>0.05</v>
      </c>
      <c r="D3" s="3">
        <f>1-C3</f>
        <v>0.95</v>
      </c>
      <c r="E3" s="14" t="str">
        <f>IF(J3&gt;0,"***",IF(L3&gt;0,"**","*"))</f>
        <v>**</v>
      </c>
      <c r="F3" s="5">
        <f>C3-D3</f>
        <v>-0.89999999999999991</v>
      </c>
      <c r="G3" s="22" t="s">
        <v>92</v>
      </c>
      <c r="L3" s="8">
        <v>0.05</v>
      </c>
      <c r="M3" s="9">
        <f>1-L3</f>
        <v>0.95</v>
      </c>
      <c r="O3" s="7">
        <v>9006398</v>
      </c>
      <c r="P3" s="6">
        <v>10708981</v>
      </c>
      <c r="Q3" s="6">
        <v>55406</v>
      </c>
      <c r="R3" s="6">
        <v>40293</v>
      </c>
      <c r="S3" s="9">
        <f>EXP(2*LN(R3/Q3))</f>
        <v>0.52886595676757375</v>
      </c>
      <c r="T3" s="9">
        <f>S3/(S3+1)</f>
        <v>0.34592042188298572</v>
      </c>
      <c r="U3" s="11">
        <f>1-T3</f>
        <v>0.65407957811701434</v>
      </c>
      <c r="V3" s="5"/>
      <c r="W3" t="s">
        <v>49</v>
      </c>
      <c r="X3">
        <v>60500</v>
      </c>
    </row>
    <row r="4" spans="1:24" x14ac:dyDescent="0.2">
      <c r="A4" t="s">
        <v>1</v>
      </c>
      <c r="B4" s="1">
        <v>1</v>
      </c>
      <c r="C4" s="3">
        <f t="shared" si="0"/>
        <v>0.7</v>
      </c>
      <c r="D4" s="3">
        <f t="shared" ref="D4:D49" si="1">1-C4</f>
        <v>0.30000000000000004</v>
      </c>
      <c r="E4" s="14" t="str">
        <f t="shared" ref="E4:E49" si="2">IF(J4&gt;0,"***",IF(L4&gt;0,"**","*"))</f>
        <v>**</v>
      </c>
      <c r="F4" s="5">
        <f t="shared" ref="F4:F49" si="3">C4-D4</f>
        <v>0.39999999999999991</v>
      </c>
      <c r="G4" s="22" t="s">
        <v>92</v>
      </c>
      <c r="L4" s="8">
        <v>0.7</v>
      </c>
      <c r="M4" s="9">
        <f>1-L4</f>
        <v>0.30000000000000004</v>
      </c>
      <c r="O4" s="7">
        <v>9006398</v>
      </c>
      <c r="P4" s="6">
        <v>83783942</v>
      </c>
      <c r="Q4" s="6">
        <v>55406</v>
      </c>
      <c r="R4" s="6">
        <v>53571</v>
      </c>
      <c r="S4" s="9">
        <f t="shared" ref="S4:S49" si="4">EXP(2*LN(R4/Q4))</f>
        <v>0.93485856500510778</v>
      </c>
      <c r="T4" s="9">
        <f t="shared" ref="T4:T49" si="5">S4/(S4+1)</f>
        <v>0.48316635743483394</v>
      </c>
      <c r="U4" s="11">
        <f t="shared" ref="U4:U49" si="6">1-T4</f>
        <v>0.51683364256516606</v>
      </c>
      <c r="V4" s="5"/>
    </row>
    <row r="5" spans="1:24" x14ac:dyDescent="0.2">
      <c r="A5" t="s">
        <v>2</v>
      </c>
      <c r="B5" s="1">
        <v>1</v>
      </c>
      <c r="C5" s="3">
        <f t="shared" si="0"/>
        <v>4.999068917065904E-2</v>
      </c>
      <c r="D5" s="3">
        <f t="shared" si="1"/>
        <v>0.95000931082934092</v>
      </c>
      <c r="E5" s="14" t="str">
        <f t="shared" si="2"/>
        <v>***</v>
      </c>
      <c r="F5" s="5">
        <f t="shared" si="3"/>
        <v>-0.90001862165868185</v>
      </c>
      <c r="G5" s="22" t="s">
        <v>92</v>
      </c>
      <c r="H5" s="13">
        <f>INT(I5/19)</f>
        <v>2953</v>
      </c>
      <c r="I5" s="6">
        <v>56118</v>
      </c>
      <c r="J5" s="9">
        <f>H5/(H5+I5)</f>
        <v>4.999068917065904E-2</v>
      </c>
      <c r="K5" s="11">
        <f>1-J5</f>
        <v>0.95000931082934092</v>
      </c>
      <c r="L5" s="8">
        <v>0.05</v>
      </c>
      <c r="M5" s="9">
        <f>1-L5</f>
        <v>0.95</v>
      </c>
      <c r="O5" s="7">
        <v>9006398</v>
      </c>
      <c r="P5" s="6">
        <v>9660351</v>
      </c>
      <c r="Q5" s="6">
        <v>55406</v>
      </c>
      <c r="R5" s="6">
        <v>32434</v>
      </c>
      <c r="S5" s="9">
        <f t="shared" si="4"/>
        <v>0.34267895147096267</v>
      </c>
      <c r="T5" s="9">
        <f t="shared" si="5"/>
        <v>0.25522031986540272</v>
      </c>
      <c r="U5" s="11">
        <f t="shared" si="6"/>
        <v>0.74477968013459728</v>
      </c>
      <c r="V5" s="5"/>
    </row>
    <row r="6" spans="1:24" x14ac:dyDescent="0.2">
      <c r="A6" t="s">
        <v>3</v>
      </c>
      <c r="B6" s="1">
        <v>1</v>
      </c>
      <c r="C6" s="3">
        <f t="shared" si="0"/>
        <v>0.34336831292559894</v>
      </c>
      <c r="D6" s="3">
        <f t="shared" si="1"/>
        <v>0.65663168707440112</v>
      </c>
      <c r="E6" s="14" t="str">
        <f t="shared" si="2"/>
        <v>*</v>
      </c>
      <c r="F6" s="5">
        <f t="shared" si="3"/>
        <v>-0.31326337414880218</v>
      </c>
      <c r="G6" s="22" t="s">
        <v>92</v>
      </c>
      <c r="L6" s="8"/>
      <c r="M6" s="9"/>
      <c r="O6" s="7">
        <v>9006398</v>
      </c>
      <c r="P6" s="6">
        <v>60461826</v>
      </c>
      <c r="Q6" s="6">
        <v>55406</v>
      </c>
      <c r="R6" s="6">
        <v>40066</v>
      </c>
      <c r="S6" s="9">
        <f t="shared" si="4"/>
        <v>0.52292376332836477</v>
      </c>
      <c r="T6" s="9">
        <f t="shared" si="5"/>
        <v>0.34336831292559894</v>
      </c>
      <c r="U6" s="11">
        <f t="shared" si="6"/>
        <v>0.65663168707440112</v>
      </c>
      <c r="V6" s="5"/>
    </row>
    <row r="7" spans="1:24" x14ac:dyDescent="0.2">
      <c r="A7" t="s">
        <v>4</v>
      </c>
      <c r="B7" s="1">
        <v>1</v>
      </c>
      <c r="C7" s="3">
        <f t="shared" si="0"/>
        <v>0.05</v>
      </c>
      <c r="D7" s="3">
        <f t="shared" si="1"/>
        <v>0.95</v>
      </c>
      <c r="E7" s="14" t="str">
        <f t="shared" si="2"/>
        <v>**</v>
      </c>
      <c r="F7" s="5">
        <f t="shared" si="3"/>
        <v>-0.89999999999999991</v>
      </c>
      <c r="G7" s="22" t="s">
        <v>92</v>
      </c>
      <c r="L7" s="8">
        <v>0.05</v>
      </c>
      <c r="M7" s="9">
        <f>1-L7</f>
        <v>0.95</v>
      </c>
      <c r="O7" s="7">
        <v>9006398</v>
      </c>
      <c r="P7" s="6">
        <v>5457642</v>
      </c>
      <c r="Q7" s="6">
        <v>55406</v>
      </c>
      <c r="R7" s="6">
        <v>32184</v>
      </c>
      <c r="S7" s="9">
        <f t="shared" si="4"/>
        <v>0.33741659910135674</v>
      </c>
      <c r="T7" s="9">
        <f t="shared" si="5"/>
        <v>0.25228982452294618</v>
      </c>
      <c r="U7" s="11">
        <f t="shared" si="6"/>
        <v>0.74771017547705387</v>
      </c>
      <c r="V7" s="5"/>
    </row>
    <row r="8" spans="1:24" x14ac:dyDescent="0.2">
      <c r="A8" t="s">
        <v>5</v>
      </c>
      <c r="B8" s="1">
        <v>1</v>
      </c>
      <c r="C8" s="3">
        <f t="shared" si="0"/>
        <v>0.05</v>
      </c>
      <c r="D8" s="3">
        <f t="shared" si="1"/>
        <v>0.95</v>
      </c>
      <c r="E8" s="14" t="str">
        <f t="shared" si="2"/>
        <v>**</v>
      </c>
      <c r="F8" s="5">
        <f t="shared" si="3"/>
        <v>-0.89999999999999991</v>
      </c>
      <c r="G8" s="22" t="s">
        <v>92</v>
      </c>
      <c r="L8" s="8">
        <v>0.05</v>
      </c>
      <c r="M8" s="9">
        <f>1-L8</f>
        <v>0.95</v>
      </c>
      <c r="O8" s="7">
        <v>9006398</v>
      </c>
      <c r="P8" s="6">
        <v>2078938</v>
      </c>
      <c r="Q8" s="6">
        <v>55406</v>
      </c>
      <c r="R8" s="6">
        <v>38506</v>
      </c>
      <c r="S8" s="9">
        <f t="shared" si="4"/>
        <v>0.48299564802921552</v>
      </c>
      <c r="T8" s="9">
        <f t="shared" si="5"/>
        <v>0.32568918774042172</v>
      </c>
      <c r="U8" s="11">
        <f t="shared" si="6"/>
        <v>0.67431081225957823</v>
      </c>
      <c r="V8" s="5"/>
    </row>
    <row r="9" spans="1:24" x14ac:dyDescent="0.2">
      <c r="A9" t="s">
        <v>36</v>
      </c>
      <c r="B9" s="1">
        <v>0</v>
      </c>
      <c r="C9" s="3">
        <f t="shared" si="0"/>
        <v>0.91339179387246938</v>
      </c>
      <c r="D9" s="3">
        <f t="shared" si="1"/>
        <v>8.6608206127530618E-2</v>
      </c>
      <c r="E9" s="14" t="str">
        <f t="shared" si="2"/>
        <v>***</v>
      </c>
      <c r="F9" s="5">
        <f t="shared" si="3"/>
        <v>0.82678358774493876</v>
      </c>
      <c r="G9" s="22" t="s">
        <v>92</v>
      </c>
      <c r="H9" s="7">
        <v>8437</v>
      </c>
      <c r="I9" s="6">
        <v>800</v>
      </c>
      <c r="J9" s="9">
        <f>H9/(H9+I9)</f>
        <v>0.91339179387246938</v>
      </c>
      <c r="K9" s="11">
        <f>1-J9</f>
        <v>8.6608206127530618E-2</v>
      </c>
      <c r="L9" s="8"/>
      <c r="M9" s="9"/>
      <c r="O9" s="7">
        <v>9006398</v>
      </c>
      <c r="P9" s="6">
        <v>8654622</v>
      </c>
      <c r="Q9" s="6">
        <v>55406</v>
      </c>
      <c r="R9" s="6">
        <v>68340</v>
      </c>
      <c r="S9" s="9">
        <f t="shared" si="4"/>
        <v>1.521375273673758</v>
      </c>
      <c r="T9" s="9">
        <f t="shared" si="5"/>
        <v>0.60339104993960113</v>
      </c>
      <c r="U9" s="11">
        <f t="shared" si="6"/>
        <v>0.39660895006039887</v>
      </c>
      <c r="V9" s="5"/>
    </row>
    <row r="10" spans="1:24" x14ac:dyDescent="0.2">
      <c r="A10" t="s">
        <v>6</v>
      </c>
      <c r="B10" s="1">
        <v>1</v>
      </c>
      <c r="C10" s="3">
        <f t="shared" si="0"/>
        <v>0.18033285534263244</v>
      </c>
      <c r="D10" s="3">
        <f t="shared" si="1"/>
        <v>0.81966714465736756</v>
      </c>
      <c r="E10" s="14" t="str">
        <f t="shared" si="2"/>
        <v>***</v>
      </c>
      <c r="F10" s="5">
        <f t="shared" si="3"/>
        <v>-0.63933428931473513</v>
      </c>
      <c r="G10" s="22" t="s">
        <v>92</v>
      </c>
      <c r="H10" s="23">
        <v>8300</v>
      </c>
      <c r="I10" s="24">
        <v>37726</v>
      </c>
      <c r="J10" s="9">
        <f>H10/(H10+I10)</f>
        <v>0.18033285534263244</v>
      </c>
      <c r="K10" s="11">
        <f>1-J10</f>
        <v>0.81966714465736756</v>
      </c>
      <c r="L10" s="8">
        <v>0.05</v>
      </c>
      <c r="M10" s="9">
        <f>1-L10</f>
        <v>0.95</v>
      </c>
      <c r="O10" s="7">
        <v>11589623</v>
      </c>
      <c r="P10" s="6">
        <v>65273511</v>
      </c>
      <c r="Q10" s="6">
        <v>50114</v>
      </c>
      <c r="R10" s="6">
        <v>45454</v>
      </c>
      <c r="S10" s="9">
        <f t="shared" si="4"/>
        <v>0.82267079102110363</v>
      </c>
      <c r="T10" s="9">
        <f t="shared" si="5"/>
        <v>0.45135456993866885</v>
      </c>
      <c r="U10" s="11">
        <f t="shared" si="6"/>
        <v>0.54864543006133115</v>
      </c>
      <c r="V10" s="5"/>
      <c r="W10" t="s">
        <v>50</v>
      </c>
      <c r="X10">
        <v>114900</v>
      </c>
    </row>
    <row r="11" spans="1:24" x14ac:dyDescent="0.2">
      <c r="A11" t="s">
        <v>7</v>
      </c>
      <c r="B11" s="1">
        <v>1</v>
      </c>
      <c r="C11" s="3">
        <f t="shared" si="0"/>
        <v>0.84794871794871796</v>
      </c>
      <c r="D11" s="3">
        <f t="shared" si="1"/>
        <v>0.15205128205128204</v>
      </c>
      <c r="E11" s="14" t="str">
        <f t="shared" si="2"/>
        <v>***</v>
      </c>
      <c r="F11" s="5">
        <f t="shared" si="3"/>
        <v>0.69589743589743591</v>
      </c>
      <c r="G11" s="22" t="s">
        <v>92</v>
      </c>
      <c r="H11" s="23">
        <v>6614</v>
      </c>
      <c r="I11" s="24">
        <v>1186</v>
      </c>
      <c r="J11" s="9">
        <f>H11/(H11+I11)</f>
        <v>0.84794871794871796</v>
      </c>
      <c r="K11" s="11">
        <f>1-J11</f>
        <v>0.15205128205128204</v>
      </c>
      <c r="L11" s="8"/>
      <c r="M11" s="9"/>
      <c r="O11" s="7">
        <v>11589623</v>
      </c>
      <c r="P11" s="6">
        <v>83783942</v>
      </c>
      <c r="Q11" s="6">
        <v>50114</v>
      </c>
      <c r="R11" s="6">
        <v>53571</v>
      </c>
      <c r="S11" s="9">
        <f t="shared" si="4"/>
        <v>1.1427240543753243</v>
      </c>
      <c r="T11" s="9">
        <f t="shared" si="5"/>
        <v>0.53330434781928404</v>
      </c>
      <c r="U11" s="11">
        <f t="shared" si="6"/>
        <v>0.46669565218071596</v>
      </c>
      <c r="V11" s="5"/>
    </row>
    <row r="12" spans="1:24" x14ac:dyDescent="0.2">
      <c r="A12" t="s">
        <v>8</v>
      </c>
      <c r="B12" s="1">
        <v>1</v>
      </c>
      <c r="C12" s="3">
        <f t="shared" si="0"/>
        <v>0.98741764174434232</v>
      </c>
      <c r="D12" s="3">
        <f t="shared" si="1"/>
        <v>1.2582358255657677E-2</v>
      </c>
      <c r="E12" s="14" t="str">
        <f t="shared" si="2"/>
        <v>***</v>
      </c>
      <c r="F12" s="5">
        <f t="shared" si="3"/>
        <v>0.97483528348868465</v>
      </c>
      <c r="G12" s="22" t="s">
        <v>92</v>
      </c>
      <c r="H12" s="23">
        <v>44810</v>
      </c>
      <c r="I12" s="24">
        <v>571</v>
      </c>
      <c r="J12" s="9">
        <f>H12/(H12+I12)</f>
        <v>0.98741764174434232</v>
      </c>
      <c r="K12" s="11">
        <f>1-J12</f>
        <v>1.2582358255657677E-2</v>
      </c>
      <c r="L12" s="8"/>
      <c r="M12" s="9"/>
      <c r="O12" s="7">
        <v>11589623</v>
      </c>
      <c r="P12" s="6">
        <v>625978</v>
      </c>
      <c r="Q12" s="6">
        <v>50114</v>
      </c>
      <c r="R12" s="6">
        <v>112875</v>
      </c>
      <c r="S12" s="9">
        <f t="shared" si="4"/>
        <v>5.0731463304890863</v>
      </c>
      <c r="T12" s="9">
        <f t="shared" si="5"/>
        <v>0.83534070388199133</v>
      </c>
      <c r="U12" s="11">
        <f t="shared" si="6"/>
        <v>0.16465929611800867</v>
      </c>
      <c r="V12" s="5"/>
    </row>
    <row r="13" spans="1:24" x14ac:dyDescent="0.2">
      <c r="A13" t="s">
        <v>9</v>
      </c>
      <c r="B13" s="1">
        <v>1</v>
      </c>
      <c r="C13" s="3">
        <f t="shared" si="0"/>
        <v>0.71786769720390997</v>
      </c>
      <c r="D13" s="3">
        <f t="shared" si="1"/>
        <v>0.28213230279609003</v>
      </c>
      <c r="E13" s="14" t="str">
        <f t="shared" si="2"/>
        <v>***</v>
      </c>
      <c r="F13" s="5">
        <f t="shared" si="3"/>
        <v>0.43573539440781994</v>
      </c>
      <c r="G13" s="22" t="s">
        <v>92</v>
      </c>
      <c r="H13" s="23">
        <v>31579</v>
      </c>
      <c r="I13" s="24">
        <v>12411</v>
      </c>
      <c r="J13" s="9">
        <f>H13/(H13+I13)</f>
        <v>0.71786769720390997</v>
      </c>
      <c r="K13" s="11">
        <f>1-J13</f>
        <v>0.28213230279609003</v>
      </c>
      <c r="L13" s="8">
        <v>0.95</v>
      </c>
      <c r="M13" s="9">
        <f>1-L13</f>
        <v>5.0000000000000044E-2</v>
      </c>
      <c r="O13" s="7">
        <v>11589623</v>
      </c>
      <c r="P13" s="6">
        <v>17134872</v>
      </c>
      <c r="Q13" s="6">
        <v>50114</v>
      </c>
      <c r="R13" s="6">
        <v>57101</v>
      </c>
      <c r="S13" s="9">
        <f t="shared" si="4"/>
        <v>1.2982827620121145</v>
      </c>
      <c r="T13" s="9">
        <f t="shared" si="5"/>
        <v>0.56489252909658783</v>
      </c>
      <c r="U13" s="11">
        <f t="shared" si="6"/>
        <v>0.43510747090341217</v>
      </c>
      <c r="V13" s="5"/>
    </row>
    <row r="14" spans="1:24" x14ac:dyDescent="0.2">
      <c r="A14" t="s">
        <v>37</v>
      </c>
      <c r="B14" s="1">
        <v>0</v>
      </c>
      <c r="C14" s="3">
        <f t="shared" si="0"/>
        <v>0.7754667568228345</v>
      </c>
      <c r="D14" s="3">
        <f t="shared" si="1"/>
        <v>0.2245332431771655</v>
      </c>
      <c r="E14" s="14" t="str">
        <f t="shared" si="2"/>
        <v>*</v>
      </c>
      <c r="F14" s="5">
        <f t="shared" si="3"/>
        <v>0.550933513645669</v>
      </c>
      <c r="G14" s="22" t="s">
        <v>92</v>
      </c>
      <c r="L14" s="8"/>
      <c r="M14" s="9"/>
      <c r="O14" s="7">
        <v>3280819</v>
      </c>
      <c r="P14" s="6">
        <v>4105267</v>
      </c>
      <c r="Q14" s="6">
        <v>14895</v>
      </c>
      <c r="R14" s="6">
        <v>27681</v>
      </c>
      <c r="S14" s="9">
        <f t="shared" si="4"/>
        <v>3.4536834984873979</v>
      </c>
      <c r="T14" s="9">
        <f t="shared" si="5"/>
        <v>0.7754667568228345</v>
      </c>
      <c r="U14" s="11">
        <f t="shared" si="6"/>
        <v>0.2245332431771655</v>
      </c>
      <c r="V14" s="5"/>
      <c r="W14" t="s">
        <v>66</v>
      </c>
    </row>
    <row r="15" spans="1:24" x14ac:dyDescent="0.2">
      <c r="A15" t="s">
        <v>38</v>
      </c>
      <c r="B15" s="1">
        <v>0</v>
      </c>
      <c r="C15" s="3">
        <f t="shared" si="0"/>
        <v>0.61536325107222889</v>
      </c>
      <c r="D15" s="3">
        <f t="shared" si="1"/>
        <v>0.38463674892777111</v>
      </c>
      <c r="E15" s="14" t="str">
        <f t="shared" si="2"/>
        <v>*</v>
      </c>
      <c r="F15" s="5">
        <f t="shared" si="3"/>
        <v>0.23072650214445778</v>
      </c>
      <c r="G15" s="22" t="s">
        <v>92</v>
      </c>
      <c r="L15" s="8"/>
      <c r="M15" s="9"/>
      <c r="O15" s="7">
        <v>3280819</v>
      </c>
      <c r="P15" s="6">
        <v>8737371</v>
      </c>
      <c r="Q15" s="6">
        <v>14895</v>
      </c>
      <c r="R15" s="6">
        <v>18840</v>
      </c>
      <c r="S15" s="9">
        <f t="shared" si="4"/>
        <v>1.5998555852701031</v>
      </c>
      <c r="T15" s="9">
        <f t="shared" si="5"/>
        <v>0.61536325107222889</v>
      </c>
      <c r="U15" s="11">
        <f t="shared" si="6"/>
        <v>0.38463674892777111</v>
      </c>
      <c r="V15" s="5"/>
    </row>
    <row r="16" spans="1:24" x14ac:dyDescent="0.2">
      <c r="A16" t="s">
        <v>10</v>
      </c>
      <c r="B16" s="1">
        <v>1</v>
      </c>
      <c r="C16" s="3">
        <f t="shared" si="0"/>
        <v>0.61712563519206987</v>
      </c>
      <c r="D16" s="3">
        <f t="shared" si="1"/>
        <v>0.38287436480793013</v>
      </c>
      <c r="E16" s="14" t="str">
        <f t="shared" si="2"/>
        <v>*</v>
      </c>
      <c r="F16" s="5">
        <f t="shared" si="3"/>
        <v>0.23425127038413973</v>
      </c>
      <c r="G16" s="22" t="s">
        <v>92</v>
      </c>
      <c r="L16" s="8"/>
      <c r="M16" s="9"/>
      <c r="O16" s="7">
        <v>6948445</v>
      </c>
      <c r="P16" s="6">
        <v>19237691</v>
      </c>
      <c r="Q16" s="6">
        <v>23741</v>
      </c>
      <c r="R16" s="6">
        <v>30141</v>
      </c>
      <c r="S16" s="9">
        <f t="shared" si="4"/>
        <v>1.6118228116464592</v>
      </c>
      <c r="T16" s="9">
        <f t="shared" si="5"/>
        <v>0.61712563519206987</v>
      </c>
      <c r="U16" s="11">
        <f t="shared" si="6"/>
        <v>0.38287436480793013</v>
      </c>
      <c r="V16" s="5"/>
      <c r="W16" t="s">
        <v>51</v>
      </c>
      <c r="X16">
        <v>59600</v>
      </c>
    </row>
    <row r="17" spans="1:24" x14ac:dyDescent="0.2">
      <c r="A17" t="s">
        <v>39</v>
      </c>
      <c r="B17" s="1">
        <v>0</v>
      </c>
      <c r="C17" s="3">
        <f t="shared" si="0"/>
        <v>0.38640655888124431</v>
      </c>
      <c r="D17" s="3">
        <f t="shared" si="1"/>
        <v>0.61359344111875569</v>
      </c>
      <c r="E17" s="14" t="str">
        <f t="shared" si="2"/>
        <v>*</v>
      </c>
      <c r="F17" s="5">
        <f t="shared" si="3"/>
        <v>-0.22718688223751138</v>
      </c>
      <c r="G17" s="22" t="s">
        <v>92</v>
      </c>
      <c r="L17" s="8"/>
      <c r="M17" s="9"/>
      <c r="O17" s="7">
        <v>6948445</v>
      </c>
      <c r="P17" s="6">
        <v>8737371</v>
      </c>
      <c r="Q17" s="6">
        <v>23741</v>
      </c>
      <c r="R17" s="6">
        <v>18840</v>
      </c>
      <c r="S17" s="9">
        <f t="shared" si="4"/>
        <v>0.62974362662142391</v>
      </c>
      <c r="T17" s="9">
        <f t="shared" si="5"/>
        <v>0.38640655888124431</v>
      </c>
      <c r="U17" s="11">
        <f t="shared" si="6"/>
        <v>0.61359344111875569</v>
      </c>
      <c r="V17" s="5"/>
    </row>
    <row r="18" spans="1:24" x14ac:dyDescent="0.2">
      <c r="A18" t="s">
        <v>11</v>
      </c>
      <c r="B18" s="1">
        <v>1</v>
      </c>
      <c r="C18" s="3">
        <f t="shared" si="0"/>
        <v>0.05</v>
      </c>
      <c r="D18" s="3">
        <f t="shared" si="1"/>
        <v>0.95</v>
      </c>
      <c r="E18" s="14" t="str">
        <f t="shared" si="2"/>
        <v>**</v>
      </c>
      <c r="F18" s="5">
        <f t="shared" si="3"/>
        <v>-0.89999999999999991</v>
      </c>
      <c r="G18" s="22" t="s">
        <v>92</v>
      </c>
      <c r="L18" s="8">
        <v>0.05</v>
      </c>
      <c r="M18" s="9">
        <f t="shared" ref="M18:M24" si="7">1-L18</f>
        <v>0.95</v>
      </c>
      <c r="O18" s="7">
        <v>4105267</v>
      </c>
      <c r="P18" s="6">
        <v>9660351</v>
      </c>
      <c r="Q18" s="6">
        <v>27681</v>
      </c>
      <c r="R18" s="6">
        <v>32434</v>
      </c>
      <c r="S18" s="9">
        <f t="shared" si="4"/>
        <v>1.3728954764994934</v>
      </c>
      <c r="T18" s="9">
        <f t="shared" si="5"/>
        <v>0.5785739363980732</v>
      </c>
      <c r="U18" s="11">
        <f t="shared" si="6"/>
        <v>0.4214260636019268</v>
      </c>
      <c r="V18" s="5"/>
      <c r="W18" t="s">
        <v>52</v>
      </c>
    </row>
    <row r="19" spans="1:24" x14ac:dyDescent="0.2">
      <c r="A19" t="s">
        <v>40</v>
      </c>
      <c r="B19" s="1">
        <v>0</v>
      </c>
      <c r="C19" s="3">
        <f t="shared" si="0"/>
        <v>0.25</v>
      </c>
      <c r="D19" s="3">
        <f t="shared" si="1"/>
        <v>0.75</v>
      </c>
      <c r="E19" s="14" t="str">
        <f t="shared" si="2"/>
        <v>**</v>
      </c>
      <c r="F19" s="5">
        <f t="shared" si="3"/>
        <v>-0.5</v>
      </c>
      <c r="G19" s="22" t="s">
        <v>92</v>
      </c>
      <c r="L19" s="8">
        <v>0.25</v>
      </c>
      <c r="M19" s="9">
        <f t="shared" si="7"/>
        <v>0.75</v>
      </c>
      <c r="O19" s="7">
        <v>4105267</v>
      </c>
      <c r="P19" s="6">
        <v>8737371</v>
      </c>
      <c r="Q19" s="6">
        <v>27681</v>
      </c>
      <c r="R19" s="6">
        <v>18840</v>
      </c>
      <c r="S19" s="9">
        <f t="shared" si="4"/>
        <v>0.46323167307334001</v>
      </c>
      <c r="T19" s="9">
        <f t="shared" si="5"/>
        <v>0.31658122332766225</v>
      </c>
      <c r="U19" s="11">
        <f t="shared" si="6"/>
        <v>0.68341877667233775</v>
      </c>
      <c r="V19" s="5"/>
    </row>
    <row r="20" spans="1:24" x14ac:dyDescent="0.2">
      <c r="A20" t="s">
        <v>12</v>
      </c>
      <c r="B20" s="1">
        <v>1</v>
      </c>
      <c r="C20" s="3">
        <f t="shared" si="0"/>
        <v>0.25</v>
      </c>
      <c r="D20" s="3">
        <f t="shared" si="1"/>
        <v>0.75</v>
      </c>
      <c r="E20" s="14" t="str">
        <f t="shared" si="2"/>
        <v>**</v>
      </c>
      <c r="F20" s="5">
        <f t="shared" si="3"/>
        <v>-0.5</v>
      </c>
      <c r="G20" s="22" t="s">
        <v>92</v>
      </c>
      <c r="L20" s="8">
        <v>0.25</v>
      </c>
      <c r="M20" s="9">
        <f t="shared" si="7"/>
        <v>0.75</v>
      </c>
      <c r="O20" s="7">
        <v>4105267</v>
      </c>
      <c r="P20" s="6">
        <v>2078938</v>
      </c>
      <c r="Q20" s="6">
        <v>27681</v>
      </c>
      <c r="R20" s="6">
        <v>38506</v>
      </c>
      <c r="S20" s="9">
        <f t="shared" si="4"/>
        <v>1.9350547721179194</v>
      </c>
      <c r="T20" s="9">
        <f t="shared" si="5"/>
        <v>0.65929085565977175</v>
      </c>
      <c r="U20" s="11">
        <f t="shared" si="6"/>
        <v>0.34070914434022825</v>
      </c>
      <c r="V20" s="5"/>
    </row>
    <row r="21" spans="1:24" x14ac:dyDescent="0.2">
      <c r="A21" t="s">
        <v>13</v>
      </c>
      <c r="B21" s="1">
        <v>1</v>
      </c>
      <c r="C21" s="3">
        <f t="shared" si="0"/>
        <v>0.95</v>
      </c>
      <c r="D21" s="3">
        <f t="shared" si="1"/>
        <v>5.0000000000000044E-2</v>
      </c>
      <c r="E21" s="14" t="str">
        <f t="shared" si="2"/>
        <v>**</v>
      </c>
      <c r="F21" s="5">
        <f t="shared" si="3"/>
        <v>0.89999999999999991</v>
      </c>
      <c r="G21" s="22" t="s">
        <v>92</v>
      </c>
      <c r="L21" s="8">
        <v>0.95</v>
      </c>
      <c r="M21" s="9">
        <f t="shared" si="7"/>
        <v>5.0000000000000044E-2</v>
      </c>
      <c r="O21" s="7">
        <v>10708981</v>
      </c>
      <c r="P21" s="6">
        <v>83783942</v>
      </c>
      <c r="Q21" s="6">
        <v>40293</v>
      </c>
      <c r="R21" s="6">
        <v>53571</v>
      </c>
      <c r="S21" s="9">
        <f t="shared" si="4"/>
        <v>1.767666368088729</v>
      </c>
      <c r="T21" s="9">
        <f t="shared" si="5"/>
        <v>0.63868477373933941</v>
      </c>
      <c r="U21" s="11">
        <f t="shared" si="6"/>
        <v>0.36131522626066059</v>
      </c>
      <c r="V21" s="5"/>
      <c r="W21" t="s">
        <v>53</v>
      </c>
      <c r="X21">
        <v>65100</v>
      </c>
    </row>
    <row r="22" spans="1:24" x14ac:dyDescent="0.2">
      <c r="A22" t="s">
        <v>14</v>
      </c>
      <c r="B22" s="1">
        <v>1</v>
      </c>
      <c r="C22" s="3">
        <f t="shared" si="0"/>
        <v>0.25</v>
      </c>
      <c r="D22" s="3">
        <f t="shared" si="1"/>
        <v>0.75</v>
      </c>
      <c r="E22" s="14" t="str">
        <f t="shared" si="2"/>
        <v>**</v>
      </c>
      <c r="F22" s="5">
        <f t="shared" si="3"/>
        <v>-0.5</v>
      </c>
      <c r="G22" s="22" t="s">
        <v>92</v>
      </c>
      <c r="L22" s="8">
        <v>0.25</v>
      </c>
      <c r="M22" s="9">
        <f t="shared" si="7"/>
        <v>0.75</v>
      </c>
      <c r="O22" s="7">
        <v>10708981</v>
      </c>
      <c r="P22" s="6">
        <v>37846611</v>
      </c>
      <c r="Q22" s="6">
        <v>40293</v>
      </c>
      <c r="R22" s="6">
        <v>33739</v>
      </c>
      <c r="S22" s="9">
        <f t="shared" si="4"/>
        <v>0.70114074358664547</v>
      </c>
      <c r="T22" s="9">
        <f t="shared" si="5"/>
        <v>0.41215916215631676</v>
      </c>
      <c r="U22" s="11">
        <f t="shared" si="6"/>
        <v>0.58784083784368324</v>
      </c>
      <c r="V22" s="5"/>
    </row>
    <row r="23" spans="1:24" x14ac:dyDescent="0.2">
      <c r="A23" t="s">
        <v>15</v>
      </c>
      <c r="B23" s="1">
        <v>1</v>
      </c>
      <c r="C23" s="3">
        <f t="shared" si="0"/>
        <v>0.25</v>
      </c>
      <c r="D23" s="3">
        <f t="shared" si="1"/>
        <v>0.75</v>
      </c>
      <c r="E23" s="14" t="str">
        <f t="shared" si="2"/>
        <v>**</v>
      </c>
      <c r="F23" s="5">
        <f t="shared" si="3"/>
        <v>-0.5</v>
      </c>
      <c r="G23" s="22" t="s">
        <v>92</v>
      </c>
      <c r="L23" s="8">
        <v>0.25</v>
      </c>
      <c r="M23" s="9">
        <f t="shared" si="7"/>
        <v>0.75</v>
      </c>
      <c r="O23" s="7">
        <v>10708981</v>
      </c>
      <c r="P23" s="6">
        <v>5457642</v>
      </c>
      <c r="Q23" s="6">
        <v>40293</v>
      </c>
      <c r="R23" s="6">
        <v>32184</v>
      </c>
      <c r="S23" s="9">
        <f t="shared" si="4"/>
        <v>0.63800022441157944</v>
      </c>
      <c r="T23" s="9">
        <f t="shared" si="5"/>
        <v>0.38949947314004119</v>
      </c>
      <c r="U23" s="11">
        <f t="shared" si="6"/>
        <v>0.61050052685995881</v>
      </c>
      <c r="V23" s="5"/>
    </row>
    <row r="24" spans="1:24" x14ac:dyDescent="0.2">
      <c r="A24" t="s">
        <v>16</v>
      </c>
      <c r="B24" s="1">
        <v>1</v>
      </c>
      <c r="C24" s="3">
        <f t="shared" si="0"/>
        <v>0.05</v>
      </c>
      <c r="D24" s="3">
        <f t="shared" si="1"/>
        <v>0.95</v>
      </c>
      <c r="E24" s="14" t="str">
        <f t="shared" si="2"/>
        <v>**</v>
      </c>
      <c r="F24" s="5">
        <f t="shared" si="3"/>
        <v>-0.89999999999999991</v>
      </c>
      <c r="G24" s="22" t="s">
        <v>92</v>
      </c>
      <c r="L24" s="8">
        <v>0.05</v>
      </c>
      <c r="M24" s="9">
        <f t="shared" si="7"/>
        <v>0.95</v>
      </c>
      <c r="O24" s="7">
        <v>5792202</v>
      </c>
      <c r="P24" s="6">
        <v>83783942</v>
      </c>
      <c r="Q24" s="6">
        <v>57781</v>
      </c>
      <c r="R24" s="6">
        <v>53571</v>
      </c>
      <c r="S24" s="9">
        <f t="shared" si="4"/>
        <v>0.8595861297352636</v>
      </c>
      <c r="T24" s="9">
        <f t="shared" si="5"/>
        <v>0.46224593525960367</v>
      </c>
      <c r="U24" s="11">
        <f t="shared" si="6"/>
        <v>0.53775406474039633</v>
      </c>
      <c r="V24" s="5"/>
      <c r="W24" t="s">
        <v>54</v>
      </c>
      <c r="X24">
        <v>17400</v>
      </c>
    </row>
    <row r="25" spans="1:24" x14ac:dyDescent="0.2">
      <c r="A25" t="s">
        <v>17</v>
      </c>
      <c r="B25" s="1">
        <v>1</v>
      </c>
      <c r="C25" s="3">
        <f t="shared" si="0"/>
        <v>0.40540551047777712</v>
      </c>
      <c r="D25" s="3">
        <f t="shared" si="1"/>
        <v>0.59459448952222282</v>
      </c>
      <c r="E25" s="14" t="str">
        <f t="shared" si="2"/>
        <v>*</v>
      </c>
      <c r="F25" s="5">
        <f t="shared" si="3"/>
        <v>-0.1891889790444457</v>
      </c>
      <c r="G25" s="22" t="s">
        <v>92</v>
      </c>
      <c r="L25" s="8"/>
      <c r="M25" s="9"/>
      <c r="O25" s="7">
        <v>1326535</v>
      </c>
      <c r="P25" s="6">
        <v>1886198</v>
      </c>
      <c r="Q25" s="6">
        <v>37033</v>
      </c>
      <c r="R25" s="6">
        <v>30579</v>
      </c>
      <c r="S25" s="9">
        <f t="shared" si="4"/>
        <v>0.68181847901674031</v>
      </c>
      <c r="T25" s="9">
        <f t="shared" si="5"/>
        <v>0.40540551047777712</v>
      </c>
      <c r="U25" s="11">
        <f t="shared" si="6"/>
        <v>0.59459448952222282</v>
      </c>
      <c r="V25" s="5"/>
      <c r="W25" t="s">
        <v>55</v>
      </c>
      <c r="X25">
        <v>14900</v>
      </c>
    </row>
    <row r="26" spans="1:24" x14ac:dyDescent="0.2">
      <c r="A26" t="s">
        <v>18</v>
      </c>
      <c r="B26" s="1">
        <v>1</v>
      </c>
      <c r="C26" s="3">
        <f t="shared" si="0"/>
        <v>0.63346526084797916</v>
      </c>
      <c r="D26" s="3">
        <f t="shared" si="1"/>
        <v>0.36653473915202084</v>
      </c>
      <c r="E26" s="14" t="str">
        <f t="shared" si="2"/>
        <v>*</v>
      </c>
      <c r="F26" s="5">
        <f t="shared" si="3"/>
        <v>0.26693052169595832</v>
      </c>
      <c r="G26" s="22" t="s">
        <v>92</v>
      </c>
      <c r="L26" s="8"/>
      <c r="M26" s="9"/>
      <c r="O26" s="7">
        <v>5540720</v>
      </c>
      <c r="P26" s="6">
        <v>5421241</v>
      </c>
      <c r="Q26" s="6">
        <v>49334</v>
      </c>
      <c r="R26" s="6">
        <v>64856</v>
      </c>
      <c r="S26" s="9">
        <f t="shared" si="4"/>
        <v>1.7282543595008293</v>
      </c>
      <c r="T26" s="9">
        <f t="shared" si="5"/>
        <v>0.63346526084797916</v>
      </c>
      <c r="U26" s="11">
        <f t="shared" si="6"/>
        <v>0.36653473915202084</v>
      </c>
      <c r="V26" s="5"/>
      <c r="W26" t="s">
        <v>56</v>
      </c>
      <c r="X26">
        <v>3800</v>
      </c>
    </row>
    <row r="27" spans="1:24" x14ac:dyDescent="0.2">
      <c r="A27" t="s">
        <v>19</v>
      </c>
      <c r="B27" s="1">
        <v>1</v>
      </c>
      <c r="C27" s="3">
        <f t="shared" si="0"/>
        <v>0.53084153508312104</v>
      </c>
      <c r="D27" s="3">
        <f t="shared" si="1"/>
        <v>0.46915846491687896</v>
      </c>
      <c r="E27" s="14" t="str">
        <f t="shared" si="2"/>
        <v>*</v>
      </c>
      <c r="F27" s="5">
        <f t="shared" si="3"/>
        <v>6.1683070166242082E-2</v>
      </c>
      <c r="G27" s="22" t="s">
        <v>92</v>
      </c>
      <c r="L27" s="8"/>
      <c r="M27" s="9"/>
      <c r="O27" s="7">
        <v>5540720</v>
      </c>
      <c r="P27" s="6">
        <v>10099265</v>
      </c>
      <c r="Q27" s="6">
        <v>49334</v>
      </c>
      <c r="R27" s="6">
        <v>52477</v>
      </c>
      <c r="S27" s="9">
        <f t="shared" si="4"/>
        <v>1.1314759825918739</v>
      </c>
      <c r="T27" s="9">
        <f t="shared" si="5"/>
        <v>0.53084153508312104</v>
      </c>
      <c r="U27" s="11">
        <f t="shared" si="6"/>
        <v>0.46915846491687896</v>
      </c>
      <c r="V27" s="5"/>
    </row>
    <row r="28" spans="1:24" x14ac:dyDescent="0.2">
      <c r="A28" t="s">
        <v>20</v>
      </c>
      <c r="B28" s="1">
        <v>1</v>
      </c>
      <c r="C28" s="3">
        <f t="shared" si="0"/>
        <v>0.96153846153846156</v>
      </c>
      <c r="D28" s="3">
        <f t="shared" si="1"/>
        <v>3.8461538461538436E-2</v>
      </c>
      <c r="E28" s="14" t="str">
        <f t="shared" si="2"/>
        <v>***</v>
      </c>
      <c r="F28" s="5">
        <f t="shared" si="3"/>
        <v>0.92307692307692313</v>
      </c>
      <c r="G28" s="22" t="s">
        <v>92</v>
      </c>
      <c r="H28" s="23">
        <v>50000</v>
      </c>
      <c r="I28" s="24">
        <v>2000</v>
      </c>
      <c r="J28" s="9">
        <f t="shared" ref="J28:J35" si="8">H28/(H28+I28)</f>
        <v>0.96153846153846156</v>
      </c>
      <c r="K28" s="11">
        <f t="shared" ref="K28:K35" si="9">1-J28</f>
        <v>3.8461538461538436E-2</v>
      </c>
      <c r="L28" s="8">
        <v>0.95</v>
      </c>
      <c r="M28" s="9">
        <f>1-L28</f>
        <v>5.0000000000000044E-2</v>
      </c>
      <c r="O28" s="7">
        <v>65273511</v>
      </c>
      <c r="P28" s="6">
        <v>83783942</v>
      </c>
      <c r="Q28" s="6">
        <v>45454</v>
      </c>
      <c r="R28" s="6">
        <v>53571</v>
      </c>
      <c r="S28" s="9">
        <f t="shared" si="4"/>
        <v>1.3890417246453695</v>
      </c>
      <c r="T28" s="9">
        <f t="shared" si="5"/>
        <v>0.58142212851119612</v>
      </c>
      <c r="U28" s="11">
        <f t="shared" si="6"/>
        <v>0.41857787148880388</v>
      </c>
      <c r="V28" s="5"/>
      <c r="W28" t="s">
        <v>57</v>
      </c>
      <c r="X28">
        <v>449500</v>
      </c>
    </row>
    <row r="29" spans="1:24" x14ac:dyDescent="0.2">
      <c r="A29" t="s">
        <v>21</v>
      </c>
      <c r="B29" s="1">
        <v>1</v>
      </c>
      <c r="C29" s="3">
        <f t="shared" si="0"/>
        <v>5.3030303030303032E-2</v>
      </c>
      <c r="D29" s="3">
        <f t="shared" si="1"/>
        <v>0.94696969696969702</v>
      </c>
      <c r="E29" s="14" t="str">
        <f t="shared" si="2"/>
        <v>***</v>
      </c>
      <c r="F29" s="5">
        <f t="shared" si="3"/>
        <v>-0.89393939393939403</v>
      </c>
      <c r="G29" s="22" t="s">
        <v>92</v>
      </c>
      <c r="H29" s="23">
        <v>280</v>
      </c>
      <c r="I29" s="24">
        <v>5000</v>
      </c>
      <c r="J29" s="9">
        <f t="shared" si="8"/>
        <v>5.3030303030303032E-2</v>
      </c>
      <c r="K29" s="11">
        <f t="shared" si="9"/>
        <v>0.94696969696969702</v>
      </c>
      <c r="L29" s="8"/>
      <c r="M29" s="9"/>
      <c r="O29" s="7">
        <v>65273511</v>
      </c>
      <c r="P29" s="6">
        <v>60461826</v>
      </c>
      <c r="Q29" s="6">
        <v>45454</v>
      </c>
      <c r="R29" s="6">
        <v>40066</v>
      </c>
      <c r="S29" s="9">
        <f t="shared" si="4"/>
        <v>0.77697627562273031</v>
      </c>
      <c r="T29" s="9">
        <f t="shared" si="5"/>
        <v>0.43724628532277043</v>
      </c>
      <c r="U29" s="11">
        <f t="shared" si="6"/>
        <v>0.56275371467722957</v>
      </c>
      <c r="V29" s="5"/>
    </row>
    <row r="30" spans="1:24" x14ac:dyDescent="0.2">
      <c r="A30" t="s">
        <v>22</v>
      </c>
      <c r="B30" s="1">
        <v>1</v>
      </c>
      <c r="C30" s="3">
        <f t="shared" si="0"/>
        <v>0.99757187257187252</v>
      </c>
      <c r="D30" s="3">
        <f t="shared" si="1"/>
        <v>2.4281274281274801E-3</v>
      </c>
      <c r="E30" s="14" t="str">
        <f t="shared" si="2"/>
        <v>***</v>
      </c>
      <c r="F30" s="5">
        <f t="shared" si="3"/>
        <v>0.99514374514374504</v>
      </c>
      <c r="G30" s="22" t="s">
        <v>92</v>
      </c>
      <c r="H30" s="23">
        <v>102710</v>
      </c>
      <c r="I30" s="24">
        <v>250</v>
      </c>
      <c r="J30" s="9">
        <f t="shared" si="8"/>
        <v>0.99757187257187252</v>
      </c>
      <c r="K30" s="11">
        <f t="shared" si="9"/>
        <v>2.4281274281274801E-3</v>
      </c>
      <c r="L30" s="8">
        <v>0.95</v>
      </c>
      <c r="M30" s="9">
        <f>1-L30</f>
        <v>5.0000000000000044E-2</v>
      </c>
      <c r="O30" s="7">
        <v>65273511</v>
      </c>
      <c r="P30" s="6">
        <v>625978</v>
      </c>
      <c r="Q30" s="6">
        <v>45454</v>
      </c>
      <c r="R30" s="6">
        <v>112875</v>
      </c>
      <c r="S30" s="9">
        <f t="shared" si="4"/>
        <v>6.1666785618974824</v>
      </c>
      <c r="T30" s="9">
        <f t="shared" si="5"/>
        <v>0.86046534787863638</v>
      </c>
      <c r="U30" s="11">
        <f t="shared" si="6"/>
        <v>0.13953465212136362</v>
      </c>
      <c r="V30" s="5"/>
    </row>
    <row r="31" spans="1:24" x14ac:dyDescent="0.2">
      <c r="A31" t="s">
        <v>23</v>
      </c>
      <c r="B31" s="1">
        <v>1</v>
      </c>
      <c r="C31" s="3">
        <f t="shared" si="0"/>
        <v>0.2</v>
      </c>
      <c r="D31" s="3">
        <f t="shared" si="1"/>
        <v>0.8</v>
      </c>
      <c r="E31" s="14" t="str">
        <f t="shared" si="2"/>
        <v>***</v>
      </c>
      <c r="F31" s="5">
        <f t="shared" si="3"/>
        <v>-0.60000000000000009</v>
      </c>
      <c r="G31" s="22" t="s">
        <v>92</v>
      </c>
      <c r="H31" s="23">
        <v>500</v>
      </c>
      <c r="I31" s="24">
        <v>2000</v>
      </c>
      <c r="J31" s="9">
        <f t="shared" si="8"/>
        <v>0.2</v>
      </c>
      <c r="K31" s="11">
        <f t="shared" si="9"/>
        <v>0.8</v>
      </c>
      <c r="L31" s="8"/>
      <c r="M31" s="9"/>
      <c r="O31" s="7">
        <v>65273511</v>
      </c>
      <c r="P31" s="6">
        <v>46754778</v>
      </c>
      <c r="Q31" s="6">
        <v>45454</v>
      </c>
      <c r="R31" s="6">
        <v>38143</v>
      </c>
      <c r="S31" s="9">
        <f t="shared" si="4"/>
        <v>0.70418290960442831</v>
      </c>
      <c r="T31" s="9">
        <f t="shared" si="5"/>
        <v>0.41320852687572246</v>
      </c>
      <c r="U31" s="11">
        <f t="shared" si="6"/>
        <v>0.5867914731242776</v>
      </c>
      <c r="V31" s="5"/>
    </row>
    <row r="32" spans="1:24" x14ac:dyDescent="0.2">
      <c r="A32" t="s">
        <v>41</v>
      </c>
      <c r="B32" s="1">
        <v>0</v>
      </c>
      <c r="C32" s="3">
        <f t="shared" si="0"/>
        <v>0.99049861174160447</v>
      </c>
      <c r="D32" s="3">
        <f t="shared" si="1"/>
        <v>9.5013882583955267E-3</v>
      </c>
      <c r="E32" s="14" t="str">
        <f t="shared" si="2"/>
        <v>***</v>
      </c>
      <c r="F32" s="5">
        <f t="shared" si="3"/>
        <v>0.98099722348320895</v>
      </c>
      <c r="G32" s="22" t="s">
        <v>92</v>
      </c>
      <c r="H32" s="23">
        <v>187646</v>
      </c>
      <c r="I32" s="24">
        <v>1800</v>
      </c>
      <c r="J32" s="9">
        <f t="shared" si="8"/>
        <v>0.99049861174160447</v>
      </c>
      <c r="K32" s="11">
        <f t="shared" si="9"/>
        <v>9.5013882583955267E-3</v>
      </c>
      <c r="L32" s="8">
        <v>0.95</v>
      </c>
      <c r="M32" s="9">
        <f>1-L32</f>
        <v>5.0000000000000044E-2</v>
      </c>
      <c r="O32" s="7">
        <v>65273511</v>
      </c>
      <c r="P32" s="6">
        <v>8654622</v>
      </c>
      <c r="Q32" s="6">
        <v>45454</v>
      </c>
      <c r="R32" s="6">
        <v>68340</v>
      </c>
      <c r="S32" s="9">
        <f t="shared" si="4"/>
        <v>2.2605063622271802</v>
      </c>
      <c r="T32" s="9">
        <f t="shared" si="5"/>
        <v>0.69329917230496618</v>
      </c>
      <c r="U32" s="11">
        <f t="shared" si="6"/>
        <v>0.30670082769503382</v>
      </c>
      <c r="V32" s="5"/>
    </row>
    <row r="33" spans="1:24" x14ac:dyDescent="0.2">
      <c r="A33" t="s">
        <v>24</v>
      </c>
      <c r="B33" s="1">
        <v>1</v>
      </c>
      <c r="C33" s="3">
        <f t="shared" si="0"/>
        <v>0.99493564043047056</v>
      </c>
      <c r="D33" s="3">
        <f t="shared" si="1"/>
        <v>5.0643595695294419E-3</v>
      </c>
      <c r="E33" s="14" t="str">
        <f t="shared" si="2"/>
        <v>***</v>
      </c>
      <c r="F33" s="5">
        <f t="shared" si="3"/>
        <v>0.98987128086094112</v>
      </c>
      <c r="G33" s="22" t="s">
        <v>92</v>
      </c>
      <c r="H33" s="23">
        <v>47150</v>
      </c>
      <c r="I33" s="24">
        <v>240</v>
      </c>
      <c r="J33" s="9">
        <f t="shared" si="8"/>
        <v>0.99493564043047056</v>
      </c>
      <c r="K33" s="11">
        <f t="shared" si="9"/>
        <v>5.0643595695294419E-3</v>
      </c>
      <c r="L33" s="8">
        <v>0.95</v>
      </c>
      <c r="M33" s="9">
        <f>1-L33</f>
        <v>5.0000000000000044E-2</v>
      </c>
      <c r="O33" s="7">
        <v>83783942</v>
      </c>
      <c r="P33" s="6">
        <v>625978</v>
      </c>
      <c r="Q33" s="6">
        <v>53571</v>
      </c>
      <c r="R33" s="6">
        <v>112875</v>
      </c>
      <c r="S33" s="9">
        <f t="shared" si="4"/>
        <v>4.4395200320363832</v>
      </c>
      <c r="T33" s="9">
        <f t="shared" si="5"/>
        <v>0.81616025051650898</v>
      </c>
      <c r="U33" s="11">
        <f t="shared" si="6"/>
        <v>0.18383974948349102</v>
      </c>
      <c r="V33" s="5"/>
      <c r="W33" t="s">
        <v>58</v>
      </c>
      <c r="X33">
        <v>272200</v>
      </c>
    </row>
    <row r="34" spans="1:24" x14ac:dyDescent="0.2">
      <c r="A34" t="s">
        <v>25</v>
      </c>
      <c r="B34" s="1">
        <v>1</v>
      </c>
      <c r="C34" s="3">
        <f t="shared" si="0"/>
        <v>0.69841269841269837</v>
      </c>
      <c r="D34" s="3">
        <f t="shared" si="1"/>
        <v>0.30158730158730163</v>
      </c>
      <c r="E34" s="14" t="str">
        <f t="shared" si="2"/>
        <v>***</v>
      </c>
      <c r="F34" s="5">
        <f t="shared" si="3"/>
        <v>0.39682539682539675</v>
      </c>
      <c r="G34" s="22" t="s">
        <v>92</v>
      </c>
      <c r="H34" s="23">
        <v>44000</v>
      </c>
      <c r="I34" s="24">
        <v>19000</v>
      </c>
      <c r="J34" s="9">
        <f t="shared" si="8"/>
        <v>0.69841269841269837</v>
      </c>
      <c r="K34" s="11">
        <f t="shared" si="9"/>
        <v>0.30158730158730163</v>
      </c>
      <c r="L34" s="8">
        <v>0.75</v>
      </c>
      <c r="M34" s="9">
        <f>1-L34</f>
        <v>0.25</v>
      </c>
      <c r="O34" s="7">
        <v>83783942</v>
      </c>
      <c r="P34" s="6">
        <v>17134872</v>
      </c>
      <c r="Q34" s="6">
        <v>53571</v>
      </c>
      <c r="R34" s="6">
        <v>57101</v>
      </c>
      <c r="S34" s="9">
        <f t="shared" si="4"/>
        <v>1.1361297218179478</v>
      </c>
      <c r="T34" s="9">
        <f t="shared" si="5"/>
        <v>0.53186363647009571</v>
      </c>
      <c r="U34" s="11">
        <f t="shared" si="6"/>
        <v>0.46813636352990429</v>
      </c>
      <c r="V34" s="5"/>
    </row>
    <row r="35" spans="1:24" x14ac:dyDescent="0.2">
      <c r="A35" t="s">
        <v>26</v>
      </c>
      <c r="B35" s="1">
        <v>1</v>
      </c>
      <c r="C35" s="3">
        <f t="shared" si="0"/>
        <v>9.7797916904369935E-3</v>
      </c>
      <c r="D35" s="3">
        <f t="shared" si="1"/>
        <v>0.99022020830956303</v>
      </c>
      <c r="E35" s="14" t="str">
        <f t="shared" si="2"/>
        <v>***</v>
      </c>
      <c r="F35" s="5">
        <f t="shared" si="3"/>
        <v>-0.98044041661912607</v>
      </c>
      <c r="G35" s="22" t="s">
        <v>92</v>
      </c>
      <c r="H35" s="23">
        <v>1200</v>
      </c>
      <c r="I35" s="24">
        <v>121502</v>
      </c>
      <c r="J35" s="9">
        <f t="shared" si="8"/>
        <v>9.7797916904369935E-3</v>
      </c>
      <c r="K35" s="11">
        <f t="shared" si="9"/>
        <v>0.99022020830956303</v>
      </c>
      <c r="L35" s="8"/>
      <c r="M35" s="9"/>
      <c r="O35" s="7">
        <v>83783942</v>
      </c>
      <c r="P35" s="6">
        <v>37846611</v>
      </c>
      <c r="Q35" s="6">
        <v>53571</v>
      </c>
      <c r="R35" s="6">
        <v>33739</v>
      </c>
      <c r="S35" s="9">
        <f t="shared" si="4"/>
        <v>0.39664766849908828</v>
      </c>
      <c r="T35" s="9">
        <f t="shared" si="5"/>
        <v>0.28399980714201667</v>
      </c>
      <c r="U35" s="11">
        <f t="shared" si="6"/>
        <v>0.71600019285798333</v>
      </c>
      <c r="V35" s="5"/>
    </row>
    <row r="36" spans="1:24" x14ac:dyDescent="0.2">
      <c r="A36" t="s">
        <v>42</v>
      </c>
      <c r="B36" s="1">
        <v>0</v>
      </c>
      <c r="C36" s="3">
        <f t="shared" si="0"/>
        <v>0.95000305885231862</v>
      </c>
      <c r="D36" s="3">
        <f t="shared" si="1"/>
        <v>4.9996941147681384E-2</v>
      </c>
      <c r="E36" s="14" t="str">
        <f t="shared" si="2"/>
        <v>***</v>
      </c>
      <c r="F36" s="5">
        <f t="shared" si="3"/>
        <v>0.90000611770463723</v>
      </c>
      <c r="G36" s="22" t="s">
        <v>92</v>
      </c>
      <c r="H36" s="23">
        <v>62115</v>
      </c>
      <c r="I36" s="24">
        <f>INT(H36/19)</f>
        <v>3269</v>
      </c>
      <c r="J36" s="9">
        <f>H36/(H36+I36)</f>
        <v>0.95000305885231862</v>
      </c>
      <c r="K36" s="11">
        <f>1-J36</f>
        <v>4.9996941147681384E-2</v>
      </c>
      <c r="L36" s="8">
        <v>0.95</v>
      </c>
      <c r="M36" s="9">
        <f>1-L36</f>
        <v>5.0000000000000044E-2</v>
      </c>
      <c r="O36" s="7">
        <v>83783942</v>
      </c>
      <c r="P36" s="6">
        <v>8654622</v>
      </c>
      <c r="Q36" s="6">
        <v>53571</v>
      </c>
      <c r="R36" s="6">
        <v>68340</v>
      </c>
      <c r="S36" s="9">
        <f t="shared" si="4"/>
        <v>1.6273855004638547</v>
      </c>
      <c r="T36" s="9">
        <f t="shared" si="5"/>
        <v>0.61939349980295855</v>
      </c>
      <c r="U36" s="11">
        <f t="shared" si="6"/>
        <v>0.38060650019704145</v>
      </c>
      <c r="V36" s="5"/>
    </row>
    <row r="37" spans="1:24" x14ac:dyDescent="0.2">
      <c r="A37" t="s">
        <v>27</v>
      </c>
      <c r="B37" s="1">
        <v>1</v>
      </c>
      <c r="C37" s="3">
        <f t="shared" si="0"/>
        <v>0.46340511188944367</v>
      </c>
      <c r="D37" s="3">
        <f t="shared" si="1"/>
        <v>0.53659488811055633</v>
      </c>
      <c r="E37" s="14" t="str">
        <f t="shared" si="2"/>
        <v>*</v>
      </c>
      <c r="F37" s="5">
        <f t="shared" si="3"/>
        <v>-7.3189776221112668E-2</v>
      </c>
      <c r="G37" s="22" t="s">
        <v>92</v>
      </c>
      <c r="L37" s="8"/>
      <c r="M37" s="9"/>
      <c r="O37" s="7">
        <v>9660351</v>
      </c>
      <c r="P37" s="6">
        <v>19237691</v>
      </c>
      <c r="Q37" s="6">
        <v>32434</v>
      </c>
      <c r="R37" s="6">
        <v>30141</v>
      </c>
      <c r="S37" s="9">
        <f t="shared" si="4"/>
        <v>0.86360329208720832</v>
      </c>
      <c r="T37" s="9">
        <f t="shared" si="5"/>
        <v>0.46340511188944367</v>
      </c>
      <c r="U37" s="11">
        <f t="shared" si="6"/>
        <v>0.53659488811055633</v>
      </c>
      <c r="V37" s="5"/>
      <c r="W37" t="s">
        <v>59</v>
      </c>
      <c r="X37">
        <v>115900</v>
      </c>
    </row>
    <row r="38" spans="1:24" x14ac:dyDescent="0.2">
      <c r="A38" t="s">
        <v>43</v>
      </c>
      <c r="B38" s="1">
        <v>0</v>
      </c>
      <c r="C38" s="3">
        <f t="shared" si="0"/>
        <v>0.25228736102568317</v>
      </c>
      <c r="D38" s="3">
        <f t="shared" si="1"/>
        <v>0.74771263897431683</v>
      </c>
      <c r="E38" s="14" t="str">
        <f t="shared" si="2"/>
        <v>*</v>
      </c>
      <c r="F38" s="5">
        <f t="shared" si="3"/>
        <v>-0.49542527794863367</v>
      </c>
      <c r="G38" s="22" t="s">
        <v>92</v>
      </c>
      <c r="L38" s="8"/>
      <c r="M38" s="9"/>
      <c r="O38" s="7">
        <v>9660351</v>
      </c>
      <c r="P38" s="6">
        <v>8737371</v>
      </c>
      <c r="Q38" s="6">
        <v>32434</v>
      </c>
      <c r="R38" s="6">
        <v>18840</v>
      </c>
      <c r="S38" s="9">
        <f t="shared" si="4"/>
        <v>0.33741219269980666</v>
      </c>
      <c r="T38" s="9">
        <f t="shared" si="5"/>
        <v>0.25228736102568317</v>
      </c>
      <c r="U38" s="11">
        <f t="shared" si="6"/>
        <v>0.74771263897431683</v>
      </c>
      <c r="V38" s="5"/>
    </row>
    <row r="39" spans="1:24" x14ac:dyDescent="0.2">
      <c r="A39" t="s">
        <v>28</v>
      </c>
      <c r="B39" s="1">
        <v>1</v>
      </c>
      <c r="C39" s="3">
        <f t="shared" si="0"/>
        <v>0.25</v>
      </c>
      <c r="D39" s="3">
        <f t="shared" si="1"/>
        <v>0.75</v>
      </c>
      <c r="E39" s="14" t="str">
        <f t="shared" si="2"/>
        <v>**</v>
      </c>
      <c r="F39" s="5">
        <f t="shared" si="3"/>
        <v>-0.5</v>
      </c>
      <c r="G39" s="22" t="s">
        <v>92</v>
      </c>
      <c r="L39" s="8">
        <v>0.25</v>
      </c>
      <c r="M39" s="9">
        <f>1-L39</f>
        <v>0.75</v>
      </c>
      <c r="O39" s="7">
        <v>9660351</v>
      </c>
      <c r="P39" s="6">
        <v>5457642</v>
      </c>
      <c r="Q39" s="6">
        <v>32434</v>
      </c>
      <c r="R39" s="6">
        <v>32184</v>
      </c>
      <c r="S39" s="9">
        <f t="shared" si="4"/>
        <v>0.98464349109562421</v>
      </c>
      <c r="T39" s="9">
        <f t="shared" si="5"/>
        <v>0.49613116688884551</v>
      </c>
      <c r="U39" s="11">
        <f t="shared" si="6"/>
        <v>0.50386883311115449</v>
      </c>
      <c r="V39" s="5"/>
    </row>
    <row r="40" spans="1:24" x14ac:dyDescent="0.2">
      <c r="A40" t="s">
        <v>29</v>
      </c>
      <c r="B40" s="1">
        <v>1</v>
      </c>
      <c r="C40" s="3">
        <f t="shared" si="0"/>
        <v>0.95</v>
      </c>
      <c r="D40" s="3">
        <f t="shared" si="1"/>
        <v>5.0000000000000044E-2</v>
      </c>
      <c r="E40" s="14" t="str">
        <f t="shared" si="2"/>
        <v>**</v>
      </c>
      <c r="F40" s="5">
        <f t="shared" si="3"/>
        <v>0.89999999999999991</v>
      </c>
      <c r="G40" s="22" t="s">
        <v>92</v>
      </c>
      <c r="L40" s="8">
        <v>0.95</v>
      </c>
      <c r="M40" s="9">
        <f>1-L40</f>
        <v>5.0000000000000044E-2</v>
      </c>
      <c r="O40" s="7">
        <v>9660351</v>
      </c>
      <c r="P40" s="6">
        <v>2078938</v>
      </c>
      <c r="Q40" s="6">
        <v>32434</v>
      </c>
      <c r="R40" s="6">
        <v>38506</v>
      </c>
      <c r="S40" s="9">
        <f t="shared" si="4"/>
        <v>1.4094698432919148</v>
      </c>
      <c r="T40" s="9">
        <f t="shared" si="5"/>
        <v>0.58497094172643394</v>
      </c>
      <c r="U40" s="11">
        <f t="shared" si="6"/>
        <v>0.41502905827356606</v>
      </c>
      <c r="V40" s="5"/>
    </row>
    <row r="41" spans="1:24" x14ac:dyDescent="0.2">
      <c r="A41" t="s">
        <v>44</v>
      </c>
      <c r="B41" s="1">
        <v>0</v>
      </c>
      <c r="C41" s="3">
        <f t="shared" si="0"/>
        <v>0.05</v>
      </c>
      <c r="D41" s="3">
        <f t="shared" si="1"/>
        <v>0.95</v>
      </c>
      <c r="E41" s="14" t="str">
        <f t="shared" si="2"/>
        <v>**</v>
      </c>
      <c r="F41" s="5">
        <f t="shared" si="3"/>
        <v>-0.89999999999999991</v>
      </c>
      <c r="G41" s="22" t="s">
        <v>92</v>
      </c>
      <c r="L41" s="8">
        <v>0.05</v>
      </c>
      <c r="M41" s="9">
        <f>1-L41</f>
        <v>0.95</v>
      </c>
      <c r="O41" s="7">
        <v>4937786</v>
      </c>
      <c r="P41" s="6">
        <v>67886011</v>
      </c>
      <c r="Q41" s="6">
        <v>89393</v>
      </c>
      <c r="R41" s="6">
        <v>44288</v>
      </c>
      <c r="S41" s="9">
        <f t="shared" si="4"/>
        <v>0.24545117320306811</v>
      </c>
      <c r="T41" s="9">
        <f t="shared" si="5"/>
        <v>0.19707811794163996</v>
      </c>
      <c r="U41" s="11">
        <f t="shared" si="6"/>
        <v>0.80292188205836001</v>
      </c>
      <c r="V41" s="5"/>
    </row>
    <row r="42" spans="1:24" x14ac:dyDescent="0.2">
      <c r="A42" t="s">
        <v>30</v>
      </c>
      <c r="B42" s="1">
        <v>1</v>
      </c>
      <c r="C42" s="3">
        <f t="shared" si="0"/>
        <v>0.25</v>
      </c>
      <c r="D42" s="3">
        <f t="shared" si="1"/>
        <v>0.75</v>
      </c>
      <c r="E42" s="14" t="str">
        <f t="shared" si="2"/>
        <v>**</v>
      </c>
      <c r="F42" s="5">
        <f t="shared" si="3"/>
        <v>-0.5</v>
      </c>
      <c r="G42" s="22" t="s">
        <v>92</v>
      </c>
      <c r="L42" s="8">
        <v>0.25</v>
      </c>
      <c r="M42" s="9">
        <f>1-L42</f>
        <v>0.75</v>
      </c>
      <c r="O42" s="7">
        <v>60461826</v>
      </c>
      <c r="P42" s="6">
        <v>2078938</v>
      </c>
      <c r="Q42" s="6">
        <v>40066</v>
      </c>
      <c r="R42" s="6">
        <v>38506</v>
      </c>
      <c r="S42" s="9">
        <f t="shared" si="4"/>
        <v>0.92364448109030228</v>
      </c>
      <c r="T42" s="9">
        <f t="shared" si="5"/>
        <v>0.48015342240723713</v>
      </c>
      <c r="U42" s="11">
        <f t="shared" si="6"/>
        <v>0.51984657759276287</v>
      </c>
      <c r="V42" s="5"/>
      <c r="W42" t="s">
        <v>60</v>
      </c>
      <c r="X42">
        <v>132900</v>
      </c>
    </row>
    <row r="43" spans="1:24" x14ac:dyDescent="0.2">
      <c r="A43" t="s">
        <v>45</v>
      </c>
      <c r="B43" s="1">
        <v>0</v>
      </c>
      <c r="C43" s="3">
        <f t="shared" si="0"/>
        <v>0.95000890154886952</v>
      </c>
      <c r="D43" s="3">
        <f t="shared" si="1"/>
        <v>4.9991098451130478E-2</v>
      </c>
      <c r="E43" s="14" t="str">
        <f t="shared" si="2"/>
        <v>***</v>
      </c>
      <c r="F43" s="5">
        <f t="shared" si="3"/>
        <v>0.90001780309773904</v>
      </c>
      <c r="G43" s="22" t="s">
        <v>92</v>
      </c>
      <c r="H43" s="23">
        <v>80043</v>
      </c>
      <c r="I43" s="24">
        <f>INT(H43/19)</f>
        <v>4212</v>
      </c>
      <c r="J43" s="9">
        <f>H43/(H43+I43)</f>
        <v>0.95000890154886952</v>
      </c>
      <c r="K43" s="11">
        <f>1-J43</f>
        <v>4.9991098451130478E-2</v>
      </c>
      <c r="L43" s="8">
        <v>0.95</v>
      </c>
      <c r="M43" s="9">
        <f>1-L43</f>
        <v>5.0000000000000044E-2</v>
      </c>
      <c r="O43" s="7">
        <v>60461826</v>
      </c>
      <c r="P43" s="6">
        <v>8654622</v>
      </c>
      <c r="Q43" s="6">
        <v>40066</v>
      </c>
      <c r="R43" s="6">
        <v>68340</v>
      </c>
      <c r="S43" s="9">
        <f t="shared" si="4"/>
        <v>2.9093634299392623</v>
      </c>
      <c r="T43" s="9">
        <f t="shared" si="5"/>
        <v>0.74420387924498066</v>
      </c>
      <c r="U43" s="11">
        <f t="shared" si="6"/>
        <v>0.25579612075501934</v>
      </c>
      <c r="V43" s="5"/>
    </row>
    <row r="44" spans="1:24" x14ac:dyDescent="0.2">
      <c r="A44" t="s">
        <v>31</v>
      </c>
      <c r="B44" s="1">
        <v>1</v>
      </c>
      <c r="C44" s="3">
        <f t="shared" si="0"/>
        <v>0.61446893613573184</v>
      </c>
      <c r="D44" s="3">
        <f t="shared" si="1"/>
        <v>0.38553106386426816</v>
      </c>
      <c r="E44" s="14" t="str">
        <f t="shared" si="2"/>
        <v>*</v>
      </c>
      <c r="F44" s="5">
        <f t="shared" si="3"/>
        <v>0.22893787227146367</v>
      </c>
      <c r="G44" s="22" t="s">
        <v>92</v>
      </c>
      <c r="L44" s="8"/>
      <c r="M44" s="9"/>
      <c r="O44" s="7">
        <v>1886198</v>
      </c>
      <c r="P44" s="6">
        <v>2722289</v>
      </c>
      <c r="Q44" s="6">
        <v>30579</v>
      </c>
      <c r="R44" s="6">
        <v>38605</v>
      </c>
      <c r="S44" s="9">
        <f t="shared" si="4"/>
        <v>1.5938247101978396</v>
      </c>
      <c r="T44" s="9">
        <f t="shared" si="5"/>
        <v>0.61446893613573184</v>
      </c>
      <c r="U44" s="11">
        <f t="shared" si="6"/>
        <v>0.38553106386426816</v>
      </c>
      <c r="V44" s="5"/>
      <c r="W44" t="s">
        <v>61</v>
      </c>
      <c r="X44">
        <v>18100</v>
      </c>
    </row>
    <row r="45" spans="1:24" x14ac:dyDescent="0.2">
      <c r="A45" t="s">
        <v>32</v>
      </c>
      <c r="B45" s="1">
        <v>1</v>
      </c>
      <c r="C45" s="3">
        <f t="shared" si="0"/>
        <v>0.43304096365838013</v>
      </c>
      <c r="D45" s="3">
        <f t="shared" si="1"/>
        <v>0.56695903634161993</v>
      </c>
      <c r="E45" s="14" t="str">
        <f t="shared" si="2"/>
        <v>*</v>
      </c>
      <c r="F45" s="5">
        <f t="shared" si="3"/>
        <v>-0.1339180726832398</v>
      </c>
      <c r="G45" s="22" t="s">
        <v>92</v>
      </c>
      <c r="L45" s="8"/>
      <c r="M45" s="9"/>
      <c r="O45" s="7">
        <v>2722289</v>
      </c>
      <c r="P45" s="6">
        <v>37846611</v>
      </c>
      <c r="Q45" s="6">
        <v>38605</v>
      </c>
      <c r="R45" s="6">
        <v>33739</v>
      </c>
      <c r="S45" s="9">
        <f t="shared" si="4"/>
        <v>0.76379585807933437</v>
      </c>
      <c r="T45" s="9">
        <f t="shared" si="5"/>
        <v>0.43304096365838013</v>
      </c>
      <c r="U45" s="11">
        <f t="shared" si="6"/>
        <v>0.56695903634161993</v>
      </c>
      <c r="V45" s="5"/>
      <c r="W45" t="s">
        <v>62</v>
      </c>
      <c r="X45">
        <v>5600</v>
      </c>
    </row>
    <row r="46" spans="1:24" x14ac:dyDescent="0.2">
      <c r="A46" t="s">
        <v>33</v>
      </c>
      <c r="B46" s="1">
        <v>1</v>
      </c>
      <c r="C46" s="3">
        <f t="shared" si="0"/>
        <v>0.25</v>
      </c>
      <c r="D46" s="3">
        <f t="shared" si="1"/>
        <v>0.75</v>
      </c>
      <c r="E46" s="14" t="str">
        <f t="shared" si="2"/>
        <v>**</v>
      </c>
      <c r="F46" s="5">
        <f t="shared" si="3"/>
        <v>-0.5</v>
      </c>
      <c r="G46" s="22" t="s">
        <v>92</v>
      </c>
      <c r="L46" s="8">
        <v>0.25</v>
      </c>
      <c r="M46" s="9">
        <f>1-L46</f>
        <v>0.75</v>
      </c>
      <c r="O46" s="7">
        <v>5421241</v>
      </c>
      <c r="P46" s="6">
        <v>10099265</v>
      </c>
      <c r="Q46" s="6">
        <v>64856</v>
      </c>
      <c r="R46" s="6">
        <v>52477</v>
      </c>
      <c r="S46" s="9">
        <f t="shared" si="4"/>
        <v>0.65469297176758023</v>
      </c>
      <c r="T46" s="9">
        <f t="shared" si="5"/>
        <v>0.39565827796332664</v>
      </c>
      <c r="U46" s="11">
        <f t="shared" si="6"/>
        <v>0.60434172203667336</v>
      </c>
      <c r="V46" s="5"/>
      <c r="W46" t="s">
        <v>63</v>
      </c>
      <c r="X46">
        <v>1200</v>
      </c>
    </row>
    <row r="47" spans="1:24" x14ac:dyDescent="0.2">
      <c r="A47" t="s">
        <v>34</v>
      </c>
      <c r="B47" s="1">
        <v>1</v>
      </c>
      <c r="C47" s="3">
        <f t="shared" si="0"/>
        <v>0.4764249915864161</v>
      </c>
      <c r="D47" s="3">
        <f t="shared" si="1"/>
        <v>0.52357500841358395</v>
      </c>
      <c r="E47" s="14" t="str">
        <f t="shared" si="2"/>
        <v>*</v>
      </c>
      <c r="F47" s="5">
        <f t="shared" si="3"/>
        <v>-4.7150016827167851E-2</v>
      </c>
      <c r="G47" s="22" t="s">
        <v>92</v>
      </c>
      <c r="L47" s="8"/>
      <c r="M47" s="9"/>
      <c r="O47" s="7">
        <v>37846611</v>
      </c>
      <c r="P47" s="6">
        <v>5457642</v>
      </c>
      <c r="Q47" s="6">
        <v>33739</v>
      </c>
      <c r="R47" s="6">
        <v>32184</v>
      </c>
      <c r="S47" s="9">
        <f t="shared" si="4"/>
        <v>0.90994601333239555</v>
      </c>
      <c r="T47" s="9">
        <f t="shared" si="5"/>
        <v>0.4764249915864161</v>
      </c>
      <c r="U47" s="11">
        <f t="shared" si="6"/>
        <v>0.52357500841358395</v>
      </c>
      <c r="V47" s="5"/>
      <c r="W47" t="s">
        <v>64</v>
      </c>
      <c r="X47">
        <v>230200</v>
      </c>
    </row>
    <row r="48" spans="1:24" x14ac:dyDescent="0.2">
      <c r="A48" t="s">
        <v>35</v>
      </c>
      <c r="B48" s="1">
        <v>1</v>
      </c>
      <c r="C48" s="3">
        <f t="shared" si="0"/>
        <v>0.25</v>
      </c>
      <c r="D48" s="3">
        <f t="shared" si="1"/>
        <v>0.75</v>
      </c>
      <c r="E48" s="14" t="str">
        <f t="shared" si="2"/>
        <v>**</v>
      </c>
      <c r="F48" s="5">
        <f t="shared" si="3"/>
        <v>-0.5</v>
      </c>
      <c r="G48" s="22" t="s">
        <v>92</v>
      </c>
      <c r="L48" s="8">
        <v>0.25</v>
      </c>
      <c r="M48" s="9">
        <f>1-L48</f>
        <v>0.75</v>
      </c>
      <c r="O48" s="7">
        <v>70196709</v>
      </c>
      <c r="P48" s="6">
        <v>46754778</v>
      </c>
      <c r="Q48" s="6">
        <v>33131</v>
      </c>
      <c r="R48" s="6">
        <v>38143</v>
      </c>
      <c r="S48" s="9">
        <f t="shared" si="4"/>
        <v>1.3254416297205041</v>
      </c>
      <c r="T48" s="9">
        <f t="shared" si="5"/>
        <v>0.56997415578210386</v>
      </c>
      <c r="U48" s="11">
        <f t="shared" si="6"/>
        <v>0.43002584421789614</v>
      </c>
      <c r="V48" s="5"/>
      <c r="W48" t="s">
        <v>65</v>
      </c>
      <c r="X48">
        <v>29000</v>
      </c>
    </row>
    <row r="49" spans="1:24" x14ac:dyDescent="0.2">
      <c r="A49" t="s">
        <v>46</v>
      </c>
      <c r="B49" s="1">
        <v>0</v>
      </c>
      <c r="C49" s="3">
        <f t="shared" si="0"/>
        <v>0.28093908610982021</v>
      </c>
      <c r="D49" s="3">
        <f t="shared" si="1"/>
        <v>0.71906091389017979</v>
      </c>
      <c r="E49" s="14" t="str">
        <f t="shared" si="2"/>
        <v>*</v>
      </c>
      <c r="F49" s="5">
        <f t="shared" si="3"/>
        <v>-0.43812182778035957</v>
      </c>
      <c r="G49" s="22" t="s">
        <v>92</v>
      </c>
      <c r="L49" s="8"/>
      <c r="M49" s="9"/>
      <c r="O49" s="7">
        <v>19237691</v>
      </c>
      <c r="P49" s="6">
        <v>8737371</v>
      </c>
      <c r="Q49" s="6">
        <v>30141</v>
      </c>
      <c r="R49" s="6">
        <v>18840</v>
      </c>
      <c r="S49" s="9">
        <f t="shared" si="4"/>
        <v>0.39070276339999649</v>
      </c>
      <c r="T49" s="9">
        <f t="shared" si="5"/>
        <v>0.28093908610982021</v>
      </c>
      <c r="U49" s="11">
        <f t="shared" si="6"/>
        <v>0.71906091389017979</v>
      </c>
      <c r="V49" s="5"/>
      <c r="W49" t="s">
        <v>67</v>
      </c>
      <c r="X49">
        <v>149200</v>
      </c>
    </row>
    <row r="51" spans="1:24" x14ac:dyDescent="0.2">
      <c r="W51" t="s">
        <v>68</v>
      </c>
      <c r="X51">
        <v>75800</v>
      </c>
    </row>
    <row r="52" spans="1:24" x14ac:dyDescent="0.2">
      <c r="W52" t="s">
        <v>69</v>
      </c>
      <c r="X52">
        <v>45800</v>
      </c>
    </row>
    <row r="53" spans="1:24" x14ac:dyDescent="0.2">
      <c r="W53" t="s">
        <v>70</v>
      </c>
      <c r="X53">
        <v>22500</v>
      </c>
    </row>
    <row r="54" spans="1:24" x14ac:dyDescent="0.2">
      <c r="W54" t="s">
        <v>71</v>
      </c>
      <c r="X54">
        <v>127700</v>
      </c>
    </row>
    <row r="55" spans="1:24" x14ac:dyDescent="0.2">
      <c r="A55" t="s">
        <v>84</v>
      </c>
      <c r="W55" t="s">
        <v>72</v>
      </c>
      <c r="X55">
        <v>41700</v>
      </c>
    </row>
    <row r="56" spans="1:24" x14ac:dyDescent="0.2">
      <c r="A56" t="s">
        <v>83</v>
      </c>
      <c r="W56" t="s">
        <v>73</v>
      </c>
      <c r="X56">
        <v>21000</v>
      </c>
    </row>
    <row r="57" spans="1:24" x14ac:dyDescent="0.2">
      <c r="A57" s="12" t="s">
        <v>89</v>
      </c>
      <c r="W57" t="s">
        <v>74</v>
      </c>
      <c r="X57">
        <v>38100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workbookViewId="0">
      <selection activeCell="I52" sqref="I52"/>
    </sheetView>
  </sheetViews>
  <sheetFormatPr defaultColWidth="9.140625" defaultRowHeight="12.75" x14ac:dyDescent="0.2"/>
  <cols>
    <col min="1" max="4" width="10" customWidth="1"/>
    <col min="5" max="5" width="25.28515625" customWidth="1"/>
    <col min="6" max="9" width="9.140625" customWidth="1"/>
    <col min="10" max="10" width="10.5703125" customWidth="1"/>
    <col min="11" max="11" width="9.140625" customWidth="1"/>
    <col min="12" max="12" width="9.140625" style="4" customWidth="1"/>
  </cols>
  <sheetData>
    <row r="1" spans="1:19" s="15" customFormat="1" x14ac:dyDescent="0.2">
      <c r="F1" s="28" t="s">
        <v>130</v>
      </c>
      <c r="G1" s="28"/>
      <c r="H1" s="29" t="s">
        <v>131</v>
      </c>
      <c r="I1" s="29"/>
      <c r="K1" s="15" t="s">
        <v>125</v>
      </c>
      <c r="L1" s="20"/>
      <c r="N1" s="15" t="s">
        <v>129</v>
      </c>
      <c r="Q1" s="15" t="s">
        <v>131</v>
      </c>
    </row>
    <row r="2" spans="1:19" s="27" customFormat="1" x14ac:dyDescent="0.2">
      <c r="A2" s="25" t="s">
        <v>112</v>
      </c>
      <c r="B2" s="25" t="s">
        <v>113</v>
      </c>
      <c r="C2" s="25" t="s">
        <v>124</v>
      </c>
      <c r="D2" s="25" t="s">
        <v>134</v>
      </c>
      <c r="E2" s="25" t="s">
        <v>82</v>
      </c>
      <c r="F2" s="30" t="s">
        <v>80</v>
      </c>
      <c r="G2" s="30" t="s">
        <v>81</v>
      </c>
      <c r="H2" s="31" t="s">
        <v>132</v>
      </c>
      <c r="I2" s="31" t="s">
        <v>133</v>
      </c>
      <c r="J2" s="25"/>
      <c r="K2" s="25" t="s">
        <v>126</v>
      </c>
      <c r="L2" s="26" t="s">
        <v>127</v>
      </c>
      <c r="M2" s="25" t="s">
        <v>128</v>
      </c>
      <c r="N2" s="25" t="s">
        <v>126</v>
      </c>
      <c r="O2" s="26" t="s">
        <v>127</v>
      </c>
      <c r="P2" s="25" t="s">
        <v>128</v>
      </c>
      <c r="Q2" s="25" t="s">
        <v>126</v>
      </c>
      <c r="R2" s="26" t="s">
        <v>127</v>
      </c>
      <c r="S2" s="25" t="s">
        <v>128</v>
      </c>
    </row>
    <row r="3" spans="1:19" x14ac:dyDescent="0.2">
      <c r="A3" t="s">
        <v>93</v>
      </c>
      <c r="B3" t="s">
        <v>96</v>
      </c>
      <c r="C3" t="str">
        <f>CONCATENATE(A3,"_",B3)</f>
        <v>AUT_CZE</v>
      </c>
      <c r="D3" t="str">
        <f>CONCATENATE(B3,"_",A3)</f>
        <v>CZE_AUT</v>
      </c>
      <c r="E3" t="s">
        <v>0</v>
      </c>
      <c r="F3" s="32">
        <f>K3/$M3</f>
        <v>0.20520520520520522</v>
      </c>
      <c r="G3" s="32">
        <f>L3/$M3</f>
        <v>0.79479479479479476</v>
      </c>
      <c r="H3" s="33">
        <f>Q3/$S3</f>
        <v>0.30302356041876771</v>
      </c>
      <c r="I3" s="33">
        <f>R3/$S3</f>
        <v>0.69697643958123223</v>
      </c>
      <c r="J3" s="14"/>
      <c r="K3" s="14">
        <f>1000*SUMIF([1]Eurostat_Commuting!$J$9:$J$315,$C3,[1]Eurostat_Commuting!$K$9:$K$315)</f>
        <v>3075</v>
      </c>
      <c r="L3" s="14">
        <f>1000*SUMIF([1]Eurostat_Commuting!$J$9:$J$315,$D3,[1]Eurostat_Commuting!$K$9:$K$315)</f>
        <v>11910</v>
      </c>
      <c r="M3" s="1">
        <f>K3+L3</f>
        <v>14985</v>
      </c>
      <c r="N3" s="1">
        <f>SUMIF([1]AirPassengers!$Q$5:$Q$300,$C3,[1]AirPassengers!$V$5:$V$300)</f>
        <v>5032.628493400206</v>
      </c>
      <c r="O3" s="1">
        <f>SUMIF([1]AirPassengers!$Q$5:$Q$300,$D3,[1]AirPassengers!$V$5:$V$300)</f>
        <v>6738.140867225592</v>
      </c>
      <c r="P3" s="1">
        <f>N3+O3</f>
        <v>11770.769360625798</v>
      </c>
      <c r="Q3" s="1">
        <f>K3+N3</f>
        <v>8107.628493400206</v>
      </c>
      <c r="R3" s="1">
        <f>L3+O3</f>
        <v>18648.140867225593</v>
      </c>
      <c r="S3" s="1">
        <f>Q3+R3</f>
        <v>26755.7693606258</v>
      </c>
    </row>
    <row r="4" spans="1:19" x14ac:dyDescent="0.2">
      <c r="A4" t="s">
        <v>93</v>
      </c>
      <c r="B4" t="s">
        <v>108</v>
      </c>
      <c r="C4" t="str">
        <f t="shared" ref="C4:C50" si="0">CONCATENATE(A4,"_",B4)</f>
        <v>AUT_DEU</v>
      </c>
      <c r="D4" t="str">
        <f t="shared" ref="D4:D50" si="1">CONCATENATE(B4,"_",A4)</f>
        <v>DEU_AUT</v>
      </c>
      <c r="E4" t="s">
        <v>1</v>
      </c>
      <c r="F4" s="32">
        <f t="shared" ref="F4:F49" si="2">K4/$M4</f>
        <v>0.43854324734446126</v>
      </c>
      <c r="G4" s="32">
        <f t="shared" ref="G4:G49" si="3">L4/$M4</f>
        <v>0.56145675265553874</v>
      </c>
      <c r="H4" s="33">
        <f t="shared" ref="H4:H49" si="4">Q4/$S4</f>
        <v>0.34640257591049711</v>
      </c>
      <c r="I4" s="33">
        <f t="shared" ref="I4:I49" si="5">R4/$S4</f>
        <v>0.65359742408950294</v>
      </c>
      <c r="J4" s="14"/>
      <c r="K4" s="14">
        <f>1000*SUMIF([1]Eurostat_Commuting!$J$9:$J$315,$C4,[1]Eurostat_Commuting!$K$9:$K$315)</f>
        <v>23119.999999999996</v>
      </c>
      <c r="L4" s="14">
        <f>1000*SUMIF([1]Eurostat_Commuting!$J$9:$J$315,$D4,[1]Eurostat_Commuting!$K$9:$K$315)</f>
        <v>29600</v>
      </c>
      <c r="M4" s="1">
        <f t="shared" ref="M4:M49" si="6">K4+L4</f>
        <v>52720</v>
      </c>
      <c r="N4" s="1">
        <f>SUMIF([1]AirPassengers!$Q$5:$Q$300,$C4,[1]AirPassengers!$V$5:$V$300)</f>
        <v>34721.478001251438</v>
      </c>
      <c r="O4" s="1">
        <f>SUMIF([1]AirPassengers!$Q$5:$Q$300,$D4,[1]AirPassengers!$V$5:$V$300)</f>
        <v>79536.142904767519</v>
      </c>
      <c r="P4" s="1">
        <f t="shared" ref="P4:P49" si="7">N4+O4</f>
        <v>114257.62090601896</v>
      </c>
      <c r="Q4" s="1">
        <f t="shared" ref="Q4:Q49" si="8">K4+N4</f>
        <v>57841.478001251438</v>
      </c>
      <c r="R4" s="1">
        <f t="shared" ref="R4:R49" si="9">L4+O4</f>
        <v>109136.14290476752</v>
      </c>
      <c r="S4" s="1">
        <f t="shared" ref="S4:S49" si="10">Q4+R4</f>
        <v>166977.62090601894</v>
      </c>
    </row>
    <row r="5" spans="1:19" x14ac:dyDescent="0.2">
      <c r="A5" t="s">
        <v>93</v>
      </c>
      <c r="B5" t="s">
        <v>100</v>
      </c>
      <c r="C5" t="str">
        <f t="shared" si="0"/>
        <v>AUT_HUN</v>
      </c>
      <c r="D5" t="str">
        <f t="shared" si="1"/>
        <v>HUN_AUT</v>
      </c>
      <c r="E5" t="s">
        <v>2</v>
      </c>
      <c r="F5" s="32">
        <f t="shared" si="2"/>
        <v>5.0774986638161414E-2</v>
      </c>
      <c r="G5" s="32">
        <f t="shared" si="3"/>
        <v>0.94922501336183862</v>
      </c>
      <c r="H5" s="33">
        <f t="shared" si="4"/>
        <v>0.12668248950276559</v>
      </c>
      <c r="I5" s="33">
        <f t="shared" si="5"/>
        <v>0.87331751049723449</v>
      </c>
      <c r="J5" s="14"/>
      <c r="K5" s="14">
        <f>1000*SUMIF([1]Eurostat_Commuting!$J$9:$J$315,$C5,[1]Eurostat_Commuting!$K$9:$K$315)</f>
        <v>2375</v>
      </c>
      <c r="L5" s="14">
        <f>1000*SUMIF([1]Eurostat_Commuting!$J$9:$J$315,$D5,[1]Eurostat_Commuting!$K$9:$K$315)</f>
        <v>44400</v>
      </c>
      <c r="M5" s="1">
        <f t="shared" si="6"/>
        <v>46775</v>
      </c>
      <c r="N5" s="1">
        <f>SUMIF([1]AirPassengers!$Q$5:$Q$300,$C5,[1]AirPassengers!$V$5:$V$300)</f>
        <v>5207.4620401544344</v>
      </c>
      <c r="O5" s="1">
        <f>SUMIF([1]AirPassengers!$Q$5:$Q$300,$D5,[1]AirPassengers!$V$5:$V$300)</f>
        <v>7871.6035841945622</v>
      </c>
      <c r="P5" s="1">
        <f t="shared" si="7"/>
        <v>13079.065624348998</v>
      </c>
      <c r="Q5" s="1">
        <f t="shared" si="8"/>
        <v>7582.4620401544344</v>
      </c>
      <c r="R5" s="1">
        <f t="shared" si="9"/>
        <v>52271.603584194563</v>
      </c>
      <c r="S5" s="1">
        <f t="shared" si="10"/>
        <v>59854.065624348994</v>
      </c>
    </row>
    <row r="6" spans="1:19" x14ac:dyDescent="0.2">
      <c r="A6" t="s">
        <v>93</v>
      </c>
      <c r="B6" t="s">
        <v>101</v>
      </c>
      <c r="C6" t="str">
        <f t="shared" si="0"/>
        <v>AUT_ITA</v>
      </c>
      <c r="D6" t="str">
        <f t="shared" si="1"/>
        <v>ITA_AUT</v>
      </c>
      <c r="E6" t="s">
        <v>3</v>
      </c>
      <c r="F6" s="32">
        <f t="shared" si="2"/>
        <v>0.21782486755998753</v>
      </c>
      <c r="G6" s="32">
        <f t="shared" si="3"/>
        <v>0.78217513244001247</v>
      </c>
      <c r="H6" s="33">
        <f t="shared" si="4"/>
        <v>0.15387798780446574</v>
      </c>
      <c r="I6" s="33">
        <f t="shared" si="5"/>
        <v>0.84612201219553429</v>
      </c>
      <c r="J6" s="14"/>
      <c r="K6" s="14">
        <f>1000*SUMIF([1]Eurostat_Commuting!$J$9:$J$315,$C6,[1]Eurostat_Commuting!$K$9:$K$315)</f>
        <v>6990</v>
      </c>
      <c r="L6" s="14">
        <f>1000*SUMIF([1]Eurostat_Commuting!$J$9:$J$315,$D6,[1]Eurostat_Commuting!$K$9:$K$315)</f>
        <v>25100</v>
      </c>
      <c r="M6" s="1">
        <f t="shared" si="6"/>
        <v>32090</v>
      </c>
      <c r="N6" s="1">
        <f>SUMIF([1]AirPassengers!$Q$5:$Q$300,$C6,[1]AirPassengers!$V$5:$V$300)</f>
        <v>0</v>
      </c>
      <c r="O6" s="1">
        <f>SUMIF([1]AirPassengers!$Q$5:$Q$300,$D6,[1]AirPassengers!$V$5:$V$300)</f>
        <v>13335.600501627698</v>
      </c>
      <c r="P6" s="1">
        <f t="shared" si="7"/>
        <v>13335.600501627698</v>
      </c>
      <c r="Q6" s="1">
        <f t="shared" si="8"/>
        <v>6990</v>
      </c>
      <c r="R6" s="1">
        <f t="shared" si="9"/>
        <v>38435.600501627698</v>
      </c>
      <c r="S6" s="1">
        <f t="shared" si="10"/>
        <v>45425.600501627698</v>
      </c>
    </row>
    <row r="7" spans="1:19" x14ac:dyDescent="0.2">
      <c r="A7" t="s">
        <v>93</v>
      </c>
      <c r="B7" t="s">
        <v>115</v>
      </c>
      <c r="C7" t="str">
        <f t="shared" si="0"/>
        <v>AUT_SVK</v>
      </c>
      <c r="D7" t="str">
        <f t="shared" si="1"/>
        <v>SVK_AUT</v>
      </c>
      <c r="E7" t="s">
        <v>4</v>
      </c>
      <c r="F7" s="32">
        <f t="shared" si="2"/>
        <v>7.0700427490956924E-2</v>
      </c>
      <c r="G7" s="32">
        <f t="shared" si="3"/>
        <v>0.92929957250904305</v>
      </c>
      <c r="H7" s="33">
        <f t="shared" si="4"/>
        <v>6.8990887437880954E-2</v>
      </c>
      <c r="I7" s="33">
        <f t="shared" si="5"/>
        <v>0.93100911256211905</v>
      </c>
      <c r="J7" s="14"/>
      <c r="K7" s="14">
        <f>1000*SUMIF([1]Eurostat_Commuting!$J$9:$J$315,$C7,[1]Eurostat_Commuting!$K$9:$K$315)</f>
        <v>2150</v>
      </c>
      <c r="L7" s="14">
        <f>1000*SUMIF([1]Eurostat_Commuting!$J$9:$J$315,$D7,[1]Eurostat_Commuting!$K$9:$K$315)</f>
        <v>28260</v>
      </c>
      <c r="M7" s="1">
        <f t="shared" si="6"/>
        <v>30410</v>
      </c>
      <c r="N7" s="1">
        <f>SUMIF([1]AirPassengers!$Q$5:$Q$300,$C7,[1]AirPassengers!$V$5:$V$300)</f>
        <v>0</v>
      </c>
      <c r="O7" s="1">
        <f>SUMIF([1]AirPassengers!$Q$5:$Q$300,$D7,[1]AirPassengers!$V$5:$V$300)</f>
        <v>753.53593705906451</v>
      </c>
      <c r="P7" s="1">
        <f t="shared" si="7"/>
        <v>753.53593705906451</v>
      </c>
      <c r="Q7" s="1">
        <f t="shared" si="8"/>
        <v>2150</v>
      </c>
      <c r="R7" s="1">
        <f t="shared" si="9"/>
        <v>29013.535937059063</v>
      </c>
      <c r="S7" s="1">
        <f t="shared" si="10"/>
        <v>31163.535937059063</v>
      </c>
    </row>
    <row r="8" spans="1:19" x14ac:dyDescent="0.2">
      <c r="A8" t="s">
        <v>93</v>
      </c>
      <c r="B8" t="s">
        <v>116</v>
      </c>
      <c r="C8" t="str">
        <f t="shared" si="0"/>
        <v>AUT_SVN</v>
      </c>
      <c r="D8" t="str">
        <f t="shared" si="1"/>
        <v>SVN_AUT</v>
      </c>
      <c r="E8" t="s">
        <v>5</v>
      </c>
      <c r="F8" s="32">
        <f t="shared" si="2"/>
        <v>0.28689492325855959</v>
      </c>
      <c r="G8" s="32">
        <f t="shared" si="3"/>
        <v>0.71310507674144041</v>
      </c>
      <c r="H8" s="33">
        <f t="shared" si="4"/>
        <v>0.34183955243171427</v>
      </c>
      <c r="I8" s="33">
        <f t="shared" si="5"/>
        <v>0.65816044756828584</v>
      </c>
      <c r="J8" s="14"/>
      <c r="K8" s="14">
        <f>1000*SUMIF([1]Eurostat_Commuting!$J$9:$J$315,$C8,[1]Eurostat_Commuting!$K$9:$K$315)</f>
        <v>4859.9999999999991</v>
      </c>
      <c r="L8" s="14">
        <f>1000*SUMIF([1]Eurostat_Commuting!$J$9:$J$315,$D8,[1]Eurostat_Commuting!$K$9:$K$315)</f>
        <v>12080</v>
      </c>
      <c r="M8" s="1">
        <f t="shared" si="6"/>
        <v>16940</v>
      </c>
      <c r="N8" s="1">
        <f>SUMIF([1]AirPassengers!$Q$5:$Q$300,$C8,[1]AirPassengers!$V$5:$V$300)</f>
        <v>1414.1871053359991</v>
      </c>
      <c r="O8" s="1">
        <f>SUMIF([1]AirPassengers!$Q$5:$Q$300,$D8,[1]AirPassengers!$V$5:$V$300)</f>
        <v>0</v>
      </c>
      <c r="P8" s="1">
        <f t="shared" si="7"/>
        <v>1414.1871053359991</v>
      </c>
      <c r="Q8" s="1">
        <f t="shared" si="8"/>
        <v>6274.1871053359982</v>
      </c>
      <c r="R8" s="1">
        <f t="shared" si="9"/>
        <v>12080</v>
      </c>
      <c r="S8" s="1">
        <f t="shared" si="10"/>
        <v>18354.187105335997</v>
      </c>
    </row>
    <row r="9" spans="1:19" x14ac:dyDescent="0.2">
      <c r="A9" t="s">
        <v>93</v>
      </c>
      <c r="B9" t="s">
        <v>114</v>
      </c>
      <c r="C9" t="str">
        <f t="shared" si="0"/>
        <v>AUT_CHE</v>
      </c>
      <c r="D9" t="str">
        <f t="shared" si="1"/>
        <v>CHE_AUT</v>
      </c>
      <c r="E9" t="s">
        <v>36</v>
      </c>
      <c r="F9" s="32">
        <f t="shared" si="2"/>
        <v>0.60512993587580155</v>
      </c>
      <c r="G9" s="32">
        <f t="shared" si="3"/>
        <v>0.39487006412419845</v>
      </c>
      <c r="H9" s="33">
        <f t="shared" si="4"/>
        <v>0.59874590603592348</v>
      </c>
      <c r="I9" s="33">
        <f t="shared" si="5"/>
        <v>0.40125409396407657</v>
      </c>
      <c r="J9" s="14"/>
      <c r="K9" s="14">
        <f>1000*SUMIF([1]Eurostat_Commuting!$J$9:$J$315,$C9,[1]Eurostat_Commuting!$K$9:$K$315)</f>
        <v>17930</v>
      </c>
      <c r="L9" s="14">
        <f>1000*SUMIF([1]Eurostat_Commuting!$J$9:$J$315,$D9,[1]Eurostat_Commuting!$K$9:$K$315)</f>
        <v>11700</v>
      </c>
      <c r="M9" s="1">
        <f t="shared" si="6"/>
        <v>29630</v>
      </c>
      <c r="N9" s="1">
        <f>SUMIF([1]AirPassengers!$Q$5:$Q$300,$C9,[1]AirPassengers!$V$5:$V$300)</f>
        <v>0</v>
      </c>
      <c r="O9" s="1">
        <f>SUMIF([1]AirPassengers!$Q$5:$Q$300,$D9,[1]AirPassengers!$V$5:$V$300)</f>
        <v>315.92500633188263</v>
      </c>
      <c r="P9" s="1">
        <f t="shared" si="7"/>
        <v>315.92500633188263</v>
      </c>
      <c r="Q9" s="1">
        <f t="shared" si="8"/>
        <v>17930</v>
      </c>
      <c r="R9" s="1">
        <f t="shared" si="9"/>
        <v>12015.925006331883</v>
      </c>
      <c r="S9" s="1">
        <f t="shared" si="10"/>
        <v>29945.925006331883</v>
      </c>
    </row>
    <row r="10" spans="1:19" x14ac:dyDescent="0.2">
      <c r="A10" t="s">
        <v>95</v>
      </c>
      <c r="B10" t="s">
        <v>99</v>
      </c>
      <c r="C10" t="str">
        <f t="shared" si="0"/>
        <v>BEL_FRA</v>
      </c>
      <c r="D10" t="str">
        <f t="shared" si="1"/>
        <v>FRA_BEL</v>
      </c>
      <c r="E10" t="s">
        <v>6</v>
      </c>
      <c r="F10" s="32">
        <f t="shared" si="2"/>
        <v>0.35056511056511058</v>
      </c>
      <c r="G10" s="32">
        <f t="shared" si="3"/>
        <v>0.64943488943488947</v>
      </c>
      <c r="H10" s="33">
        <f t="shared" si="4"/>
        <v>0.25557649555093764</v>
      </c>
      <c r="I10" s="33">
        <f t="shared" si="5"/>
        <v>0.74442350444906247</v>
      </c>
      <c r="J10" s="14"/>
      <c r="K10" s="14">
        <f>1000*SUMIF([1]Eurostat_Commuting!$J$9:$J$315,$C10,[1]Eurostat_Commuting!$K$9:$K$315)</f>
        <v>17835</v>
      </c>
      <c r="L10" s="14">
        <f>1000*SUMIF([1]Eurostat_Commuting!$J$9:$J$315,$D10,[1]Eurostat_Commuting!$K$9:$K$315)</f>
        <v>33040</v>
      </c>
      <c r="M10" s="1">
        <f t="shared" si="6"/>
        <v>50875</v>
      </c>
      <c r="N10" s="1">
        <f>SUMIF([1]AirPassengers!$Q$5:$Q$300,$C10,[1]AirPassengers!$V$5:$V$300)</f>
        <v>24513.231742118161</v>
      </c>
      <c r="O10" s="1">
        <f>SUMIF([1]AirPassengers!$Q$5:$Q$300,$D10,[1]AirPassengers!$V$5:$V$300)</f>
        <v>90308.663235761211</v>
      </c>
      <c r="P10" s="1">
        <f t="shared" si="7"/>
        <v>114821.89497787938</v>
      </c>
      <c r="Q10" s="1">
        <f t="shared" si="8"/>
        <v>42348.231742118165</v>
      </c>
      <c r="R10" s="1">
        <f t="shared" si="9"/>
        <v>123348.66323576121</v>
      </c>
      <c r="S10" s="1">
        <f t="shared" si="10"/>
        <v>165696.89497787936</v>
      </c>
    </row>
    <row r="11" spans="1:19" x14ac:dyDescent="0.2">
      <c r="A11" t="s">
        <v>95</v>
      </c>
      <c r="B11" t="s">
        <v>108</v>
      </c>
      <c r="C11" t="str">
        <f t="shared" si="0"/>
        <v>BEL_DEU</v>
      </c>
      <c r="D11" t="str">
        <f t="shared" si="1"/>
        <v>DEU_BEL</v>
      </c>
      <c r="E11" t="s">
        <v>7</v>
      </c>
      <c r="F11" s="32">
        <f t="shared" si="2"/>
        <v>0.64010282776349625</v>
      </c>
      <c r="G11" s="32">
        <f t="shared" si="3"/>
        <v>0.35989717223650386</v>
      </c>
      <c r="H11" s="33">
        <f t="shared" si="4"/>
        <v>0.35176146352049797</v>
      </c>
      <c r="I11" s="33">
        <f t="shared" si="5"/>
        <v>0.64823853647950203</v>
      </c>
      <c r="J11" s="14"/>
      <c r="K11" s="14">
        <f>1000*SUMIF([1]Eurostat_Commuting!$J$9:$J$315,$C11,[1]Eurostat_Commuting!$K$9:$K$315)</f>
        <v>14940.000000000002</v>
      </c>
      <c r="L11" s="14">
        <f>1000*SUMIF([1]Eurostat_Commuting!$J$9:$J$315,$D11,[1]Eurostat_Commuting!$K$9:$K$315)</f>
        <v>8400</v>
      </c>
      <c r="M11" s="1">
        <f t="shared" si="6"/>
        <v>23340</v>
      </c>
      <c r="N11" s="1">
        <f>SUMIF([1]AirPassengers!$Q$5:$Q$300,$C11,[1]AirPassengers!$V$5:$V$300)</f>
        <v>5824.8289545421285</v>
      </c>
      <c r="O11" s="1">
        <f>SUMIF([1]AirPassengers!$Q$5:$Q$300,$D11,[1]AirPassengers!$V$5:$V$300)</f>
        <v>29866.165363947537</v>
      </c>
      <c r="P11" s="1">
        <f t="shared" si="7"/>
        <v>35690.994318489669</v>
      </c>
      <c r="Q11" s="1">
        <f t="shared" si="8"/>
        <v>20764.828954542128</v>
      </c>
      <c r="R11" s="1">
        <f t="shared" si="9"/>
        <v>38266.165363947541</v>
      </c>
      <c r="S11" s="1">
        <f t="shared" si="10"/>
        <v>59030.994318489669</v>
      </c>
    </row>
    <row r="12" spans="1:19" x14ac:dyDescent="0.2">
      <c r="A12" t="s">
        <v>95</v>
      </c>
      <c r="B12" t="s">
        <v>118</v>
      </c>
      <c r="C12" t="str">
        <f t="shared" si="0"/>
        <v>BEL_LUX</v>
      </c>
      <c r="D12" t="str">
        <f t="shared" si="1"/>
        <v>LUX_BEL</v>
      </c>
      <c r="E12" t="s">
        <v>8</v>
      </c>
      <c r="F12" s="32">
        <f t="shared" si="2"/>
        <v>0.95138461538461538</v>
      </c>
      <c r="G12" s="32">
        <f t="shared" si="3"/>
        <v>4.8615384615384616E-2</v>
      </c>
      <c r="H12" s="33">
        <f t="shared" si="4"/>
        <v>0.83479880711888843</v>
      </c>
      <c r="I12" s="33">
        <f t="shared" si="5"/>
        <v>0.16520119288111171</v>
      </c>
      <c r="J12" s="14"/>
      <c r="K12" s="14">
        <f>1000*SUMIF([1]Eurostat_Commuting!$J$9:$J$315,$C12,[1]Eurostat_Commuting!$K$9:$K$315)</f>
        <v>38650</v>
      </c>
      <c r="L12" s="14">
        <f>1000*SUMIF([1]Eurostat_Commuting!$J$9:$J$315,$D12,[1]Eurostat_Commuting!$K$9:$K$315)</f>
        <v>1975</v>
      </c>
      <c r="M12" s="1">
        <f t="shared" si="6"/>
        <v>40625</v>
      </c>
      <c r="N12" s="1">
        <f>SUMIF([1]AirPassengers!$Q$5:$Q$300,$C12,[1]AirPassengers!$V$5:$V$300)</f>
        <v>0</v>
      </c>
      <c r="O12" s="1">
        <f>SUMIF([1]AirPassengers!$Q$5:$Q$300,$D12,[1]AirPassengers!$V$5:$V$300)</f>
        <v>5673.5807722837817</v>
      </c>
      <c r="P12" s="1">
        <f t="shared" si="7"/>
        <v>5673.5807722837817</v>
      </c>
      <c r="Q12" s="1">
        <f t="shared" si="8"/>
        <v>38650</v>
      </c>
      <c r="R12" s="1">
        <f t="shared" si="9"/>
        <v>7648.5807722837817</v>
      </c>
      <c r="S12" s="1">
        <f t="shared" si="10"/>
        <v>46298.580772283778</v>
      </c>
    </row>
    <row r="13" spans="1:19" x14ac:dyDescent="0.2">
      <c r="A13" t="s">
        <v>95</v>
      </c>
      <c r="B13" t="s">
        <v>119</v>
      </c>
      <c r="C13" t="str">
        <f t="shared" si="0"/>
        <v>BEL_NLD</v>
      </c>
      <c r="D13" t="str">
        <f t="shared" si="1"/>
        <v>NLD_BEL</v>
      </c>
      <c r="E13" t="s">
        <v>9</v>
      </c>
      <c r="F13" s="32">
        <f t="shared" si="2"/>
        <v>0.60531309297912728</v>
      </c>
      <c r="G13" s="32">
        <f t="shared" si="3"/>
        <v>0.39468690702087289</v>
      </c>
      <c r="H13" s="33">
        <f t="shared" si="4"/>
        <v>0.46232905911307631</v>
      </c>
      <c r="I13" s="33">
        <f t="shared" si="5"/>
        <v>0.53767094088692369</v>
      </c>
      <c r="J13" s="14"/>
      <c r="K13" s="14">
        <f>1000*SUMIF([1]Eurostat_Commuting!$J$9:$J$315,$C13,[1]Eurostat_Commuting!$K$9:$K$315)</f>
        <v>39875.000000000007</v>
      </c>
      <c r="L13" s="14">
        <f>1000*SUMIF([1]Eurostat_Commuting!$J$9:$J$315,$D13,[1]Eurostat_Commuting!$K$9:$K$315)</f>
        <v>26000</v>
      </c>
      <c r="M13" s="1">
        <f t="shared" si="6"/>
        <v>65875</v>
      </c>
      <c r="N13" s="1">
        <f>SUMIF([1]AirPassengers!$Q$5:$Q$300,$C13,[1]AirPassengers!$V$5:$V$300)</f>
        <v>21425.159012823595</v>
      </c>
      <c r="O13" s="1">
        <f>SUMIF([1]AirPassengers!$Q$5:$Q$300,$D13,[1]AirPassengers!$V$5:$V$300)</f>
        <v>45289.730816772477</v>
      </c>
      <c r="P13" s="1">
        <f t="shared" si="7"/>
        <v>66714.889829596068</v>
      </c>
      <c r="Q13" s="1">
        <f t="shared" si="8"/>
        <v>61300.159012823598</v>
      </c>
      <c r="R13" s="1">
        <f t="shared" si="9"/>
        <v>71289.73081677247</v>
      </c>
      <c r="S13" s="1">
        <f t="shared" si="10"/>
        <v>132589.88982959607</v>
      </c>
    </row>
    <row r="14" spans="1:19" x14ac:dyDescent="0.2">
      <c r="A14" t="s">
        <v>103</v>
      </c>
      <c r="B14" t="s">
        <v>105</v>
      </c>
      <c r="C14" t="str">
        <f t="shared" si="0"/>
        <v>BIH_HRV</v>
      </c>
      <c r="D14" t="str">
        <f t="shared" si="1"/>
        <v>HRV_BIH</v>
      </c>
      <c r="E14" t="s">
        <v>37</v>
      </c>
      <c r="F14" s="32">
        <f t="shared" si="2"/>
        <v>0</v>
      </c>
      <c r="G14" s="32">
        <f t="shared" si="3"/>
        <v>1</v>
      </c>
      <c r="H14" s="33">
        <f t="shared" si="4"/>
        <v>0.51784781612985487</v>
      </c>
      <c r="I14" s="33">
        <f t="shared" si="5"/>
        <v>0.48215218387014513</v>
      </c>
      <c r="J14" s="14"/>
      <c r="K14" s="14">
        <f>1000*SUMIF([1]Eurostat_Commuting!$J$9:$J$315,$C14,[1]Eurostat_Commuting!$K$9:$K$315)</f>
        <v>0</v>
      </c>
      <c r="L14" s="14">
        <f>1000*SUMIF([1]Eurostat_Commuting!$J$9:$J$315,$D14,[1]Eurostat_Commuting!$K$9:$K$315)</f>
        <v>9245</v>
      </c>
      <c r="M14" s="1">
        <f t="shared" si="6"/>
        <v>9245</v>
      </c>
      <c r="N14" s="1">
        <f>SUMIF([1]AirPassengers!$Q$5:$Q$300,$C14,[1]AirPassengers!$V$5:$V$300)</f>
        <v>13448.672660742192</v>
      </c>
      <c r="O14" s="1">
        <f>SUMIF([1]AirPassengers!$Q$5:$Q$300,$D14,[1]AirPassengers!$V$5:$V$300)</f>
        <v>3276.6457259434806</v>
      </c>
      <c r="P14" s="1">
        <f t="shared" si="7"/>
        <v>16725.318386685671</v>
      </c>
      <c r="Q14" s="1">
        <f t="shared" si="8"/>
        <v>13448.672660742192</v>
      </c>
      <c r="R14" s="1">
        <f t="shared" si="9"/>
        <v>12521.645725943481</v>
      </c>
      <c r="S14" s="1">
        <f t="shared" si="10"/>
        <v>25970.318386685671</v>
      </c>
    </row>
    <row r="15" spans="1:19" x14ac:dyDescent="0.2">
      <c r="A15" t="s">
        <v>103</v>
      </c>
      <c r="B15" t="s">
        <v>120</v>
      </c>
      <c r="C15" t="str">
        <f t="shared" si="0"/>
        <v>BIH_SRB</v>
      </c>
      <c r="D15" t="str">
        <f t="shared" si="1"/>
        <v>SRB_BIH</v>
      </c>
      <c r="E15" t="s">
        <v>38</v>
      </c>
      <c r="F15" s="32">
        <f t="shared" si="2"/>
        <v>0</v>
      </c>
      <c r="G15" s="32">
        <f t="shared" si="3"/>
        <v>1</v>
      </c>
      <c r="H15" s="33">
        <f t="shared" si="4"/>
        <v>0.31480975656241067</v>
      </c>
      <c r="I15" s="33">
        <f t="shared" si="5"/>
        <v>0.68519024343758939</v>
      </c>
      <c r="J15" s="14"/>
      <c r="K15" s="14">
        <f>1000*SUMIF([1]Eurostat_Commuting!$J$9:$J$315,$C15,[1]Eurostat_Commuting!$K$9:$K$315)</f>
        <v>0</v>
      </c>
      <c r="L15" s="14">
        <f>1000*SUMIF([1]Eurostat_Commuting!$J$9:$J$315,$D15,[1]Eurostat_Commuting!$K$9:$K$315)</f>
        <v>14580</v>
      </c>
      <c r="M15" s="1">
        <f t="shared" si="6"/>
        <v>14580</v>
      </c>
      <c r="N15" s="1">
        <f>SUMIF([1]AirPassengers!$Q$5:$Q$300,$C15,[1]AirPassengers!$V$5:$V$300)</f>
        <v>7539.6987630937629</v>
      </c>
      <c r="O15" s="1">
        <f>SUMIF([1]AirPassengers!$Q$5:$Q$300,$D15,[1]AirPassengers!$V$5:$V$300)</f>
        <v>1830.3174162778171</v>
      </c>
      <c r="P15" s="1">
        <f t="shared" si="7"/>
        <v>9370.0161793715797</v>
      </c>
      <c r="Q15" s="1">
        <f t="shared" si="8"/>
        <v>7539.6987630937629</v>
      </c>
      <c r="R15" s="1">
        <f t="shared" si="9"/>
        <v>16410.317416277816</v>
      </c>
      <c r="S15" s="1">
        <f t="shared" si="10"/>
        <v>23950.016179371578</v>
      </c>
    </row>
    <row r="16" spans="1:19" x14ac:dyDescent="0.2">
      <c r="A16" t="s">
        <v>104</v>
      </c>
      <c r="B16" t="s">
        <v>111</v>
      </c>
      <c r="C16" t="str">
        <f t="shared" si="0"/>
        <v>BGR_ROU</v>
      </c>
      <c r="D16" t="str">
        <f t="shared" si="1"/>
        <v>ROU_BGR</v>
      </c>
      <c r="E16" t="s">
        <v>10</v>
      </c>
      <c r="F16" s="32">
        <f t="shared" si="2"/>
        <v>0.36405529953917048</v>
      </c>
      <c r="G16" s="32">
        <f t="shared" si="3"/>
        <v>0.63594470046082952</v>
      </c>
      <c r="H16" s="33">
        <f t="shared" si="4"/>
        <v>0.36405529953917048</v>
      </c>
      <c r="I16" s="33">
        <f t="shared" si="5"/>
        <v>0.63594470046082952</v>
      </c>
      <c r="J16" s="14"/>
      <c r="K16" s="14">
        <f>1000*SUMIF([1]Eurostat_Commuting!$J$9:$J$315,$C16,[1]Eurostat_Commuting!$K$9:$K$315)</f>
        <v>19750</v>
      </c>
      <c r="L16" s="14">
        <f>1000*SUMIF([1]Eurostat_Commuting!$J$9:$J$315,$D16,[1]Eurostat_Commuting!$K$9:$K$315)</f>
        <v>34500</v>
      </c>
      <c r="M16" s="1">
        <f t="shared" si="6"/>
        <v>54250</v>
      </c>
      <c r="N16" s="1">
        <f>SUMIF([1]AirPassengers!$Q$5:$Q$300,$C16,[1]AirPassengers!$V$5:$V$300)</f>
        <v>0</v>
      </c>
      <c r="O16" s="1">
        <f>SUMIF([1]AirPassengers!$Q$5:$Q$300,$D16,[1]AirPassengers!$V$5:$V$300)</f>
        <v>0</v>
      </c>
      <c r="P16" s="1">
        <f t="shared" si="7"/>
        <v>0</v>
      </c>
      <c r="Q16" s="1">
        <f t="shared" si="8"/>
        <v>19750</v>
      </c>
      <c r="R16" s="1">
        <f t="shared" si="9"/>
        <v>34500</v>
      </c>
      <c r="S16" s="1">
        <f t="shared" si="10"/>
        <v>54250</v>
      </c>
    </row>
    <row r="17" spans="1:19" x14ac:dyDescent="0.2">
      <c r="A17" t="s">
        <v>104</v>
      </c>
      <c r="B17" t="s">
        <v>120</v>
      </c>
      <c r="C17" t="str">
        <f t="shared" si="0"/>
        <v>BGR_SRB</v>
      </c>
      <c r="D17" t="str">
        <f t="shared" si="1"/>
        <v>SRB_BGR</v>
      </c>
      <c r="E17" t="s">
        <v>39</v>
      </c>
      <c r="F17" s="32">
        <f t="shared" si="2"/>
        <v>1</v>
      </c>
      <c r="G17" s="32">
        <f t="shared" si="3"/>
        <v>0</v>
      </c>
      <c r="H17" s="33">
        <f t="shared" si="4"/>
        <v>1</v>
      </c>
      <c r="I17" s="33">
        <f t="shared" si="5"/>
        <v>0</v>
      </c>
      <c r="J17" s="14"/>
      <c r="K17" s="14">
        <f>1000*SUMIF([1]Eurostat_Commuting!$J$9:$J$315,$C17,[1]Eurostat_Commuting!$K$9:$K$315)</f>
        <v>16950</v>
      </c>
      <c r="L17" s="14">
        <f>1000*SUMIF([1]Eurostat_Commuting!$J$9:$J$315,$D17,[1]Eurostat_Commuting!$K$9:$K$315)</f>
        <v>0</v>
      </c>
      <c r="M17" s="1">
        <f t="shared" si="6"/>
        <v>16950</v>
      </c>
      <c r="N17" s="1">
        <f>SUMIF([1]AirPassengers!$Q$5:$Q$300,$C17,[1]AirPassengers!$V$5:$V$300)</f>
        <v>606.55958039686141</v>
      </c>
      <c r="O17" s="1">
        <f>SUMIF([1]AirPassengers!$Q$5:$Q$300,$D17,[1]AirPassengers!$V$5:$V$300)</f>
        <v>0</v>
      </c>
      <c r="P17" s="1">
        <f t="shared" si="7"/>
        <v>606.55958039686141</v>
      </c>
      <c r="Q17" s="1">
        <f t="shared" si="8"/>
        <v>17556.559580396861</v>
      </c>
      <c r="R17" s="1">
        <f t="shared" si="9"/>
        <v>0</v>
      </c>
      <c r="S17" s="1">
        <f t="shared" si="10"/>
        <v>17556.559580396861</v>
      </c>
    </row>
    <row r="18" spans="1:19" x14ac:dyDescent="0.2">
      <c r="A18" t="s">
        <v>105</v>
      </c>
      <c r="B18" t="s">
        <v>100</v>
      </c>
      <c r="C18" t="str">
        <f t="shared" si="0"/>
        <v>HRV_HUN</v>
      </c>
      <c r="D18" t="str">
        <f t="shared" si="1"/>
        <v>HUN_HRV</v>
      </c>
      <c r="E18" t="s">
        <v>11</v>
      </c>
      <c r="F18" s="32">
        <f t="shared" si="2"/>
        <v>0.32626619552414604</v>
      </c>
      <c r="G18" s="32">
        <f t="shared" si="3"/>
        <v>0.67373380447585396</v>
      </c>
      <c r="H18" s="33">
        <f t="shared" si="4"/>
        <v>0.32626619552414604</v>
      </c>
      <c r="I18" s="33">
        <f t="shared" si="5"/>
        <v>0.67373380447585396</v>
      </c>
      <c r="J18" s="14"/>
      <c r="K18" s="14">
        <f>1000*SUMIF([1]Eurostat_Commuting!$J$9:$J$315,$C18,[1]Eurostat_Commuting!$K$9:$K$315)</f>
        <v>6925</v>
      </c>
      <c r="L18" s="14">
        <f>1000*SUMIF([1]Eurostat_Commuting!$J$9:$J$315,$D18,[1]Eurostat_Commuting!$K$9:$K$315)</f>
        <v>14300</v>
      </c>
      <c r="M18" s="1">
        <f t="shared" si="6"/>
        <v>21225</v>
      </c>
      <c r="N18" s="1">
        <f>SUMIF([1]AirPassengers!$Q$5:$Q$300,$C18,[1]AirPassengers!$V$5:$V$300)</f>
        <v>0</v>
      </c>
      <c r="O18" s="1">
        <f>SUMIF([1]AirPassengers!$Q$5:$Q$300,$D18,[1]AirPassengers!$V$5:$V$300)</f>
        <v>0</v>
      </c>
      <c r="P18" s="1">
        <f t="shared" si="7"/>
        <v>0</v>
      </c>
      <c r="Q18" s="1">
        <f t="shared" si="8"/>
        <v>6925</v>
      </c>
      <c r="R18" s="1">
        <f t="shared" si="9"/>
        <v>14300</v>
      </c>
      <c r="S18" s="1">
        <f t="shared" si="10"/>
        <v>21225</v>
      </c>
    </row>
    <row r="19" spans="1:19" x14ac:dyDescent="0.2">
      <c r="A19" t="s">
        <v>105</v>
      </c>
      <c r="B19" t="s">
        <v>120</v>
      </c>
      <c r="C19" t="str">
        <f t="shared" si="0"/>
        <v>HRV_SRB</v>
      </c>
      <c r="D19" t="str">
        <f t="shared" si="1"/>
        <v>SRB_HRV</v>
      </c>
      <c r="E19" t="s">
        <v>40</v>
      </c>
      <c r="F19" s="32">
        <f t="shared" si="2"/>
        <v>0</v>
      </c>
      <c r="G19" s="32">
        <f t="shared" si="3"/>
        <v>1</v>
      </c>
      <c r="H19" s="33">
        <f t="shared" si="4"/>
        <v>0</v>
      </c>
      <c r="I19" s="33">
        <f t="shared" si="5"/>
        <v>1</v>
      </c>
      <c r="J19" s="14"/>
      <c r="K19" s="14">
        <f>1000*SUMIF([1]Eurostat_Commuting!$J$9:$J$315,$C19,[1]Eurostat_Commuting!$K$9:$K$315)</f>
        <v>0</v>
      </c>
      <c r="L19" s="14">
        <f>1000*SUMIF([1]Eurostat_Commuting!$J$9:$J$315,$D19,[1]Eurostat_Commuting!$K$9:$K$315)</f>
        <v>12960</v>
      </c>
      <c r="M19" s="1">
        <f t="shared" si="6"/>
        <v>12960</v>
      </c>
      <c r="N19" s="1">
        <f>SUMIF([1]AirPassengers!$Q$5:$Q$300,$C19,[1]AirPassengers!$V$5:$V$300)</f>
        <v>0</v>
      </c>
      <c r="O19" s="1">
        <f>SUMIF([1]AirPassengers!$Q$5:$Q$300,$D19,[1]AirPassengers!$V$5:$V$300)</f>
        <v>0</v>
      </c>
      <c r="P19" s="1">
        <f t="shared" si="7"/>
        <v>0</v>
      </c>
      <c r="Q19" s="1">
        <f t="shared" si="8"/>
        <v>0</v>
      </c>
      <c r="R19" s="1">
        <f t="shared" si="9"/>
        <v>12960</v>
      </c>
      <c r="S19" s="1">
        <f t="shared" si="10"/>
        <v>12960</v>
      </c>
    </row>
    <row r="20" spans="1:19" x14ac:dyDescent="0.2">
      <c r="A20" t="s">
        <v>105</v>
      </c>
      <c r="B20" t="s">
        <v>116</v>
      </c>
      <c r="C20" t="str">
        <f t="shared" si="0"/>
        <v>HRV_SVN</v>
      </c>
      <c r="D20" t="str">
        <f t="shared" si="1"/>
        <v>SVN_HRV</v>
      </c>
      <c r="E20" t="s">
        <v>12</v>
      </c>
      <c r="F20" s="32">
        <f t="shared" si="2"/>
        <v>0.6126573889993373</v>
      </c>
      <c r="G20" s="32">
        <f t="shared" si="3"/>
        <v>0.3873426110006627</v>
      </c>
      <c r="H20" s="33">
        <f t="shared" si="4"/>
        <v>0.63360317414262168</v>
      </c>
      <c r="I20" s="33">
        <f t="shared" si="5"/>
        <v>0.36639682585737832</v>
      </c>
      <c r="J20" s="14"/>
      <c r="K20" s="14">
        <f>1000*SUMIF([1]Eurostat_Commuting!$J$9:$J$315,$C20,[1]Eurostat_Commuting!$K$9:$K$315)</f>
        <v>9245</v>
      </c>
      <c r="L20" s="14">
        <f>1000*SUMIF([1]Eurostat_Commuting!$J$9:$J$315,$D20,[1]Eurostat_Commuting!$K$9:$K$315)</f>
        <v>5845</v>
      </c>
      <c r="M20" s="1">
        <f t="shared" si="6"/>
        <v>15090</v>
      </c>
      <c r="N20" s="1">
        <f>SUMIF([1]AirPassengers!$Q$5:$Q$300,$C20,[1]AirPassengers!$V$5:$V$300)</f>
        <v>862.64911567545687</v>
      </c>
      <c r="O20" s="1">
        <f>SUMIF([1]AirPassengers!$Q$5:$Q$300,$D20,[1]AirPassengers!$V$5:$V$300)</f>
        <v>0</v>
      </c>
      <c r="P20" s="1">
        <f t="shared" si="7"/>
        <v>862.64911567545687</v>
      </c>
      <c r="Q20" s="1">
        <f t="shared" si="8"/>
        <v>10107.649115675456</v>
      </c>
      <c r="R20" s="1">
        <f t="shared" si="9"/>
        <v>5845</v>
      </c>
      <c r="S20" s="1">
        <f t="shared" si="10"/>
        <v>15952.649115675456</v>
      </c>
    </row>
    <row r="21" spans="1:19" x14ac:dyDescent="0.2">
      <c r="A21" t="s">
        <v>96</v>
      </c>
      <c r="B21" t="s">
        <v>108</v>
      </c>
      <c r="C21" t="str">
        <f t="shared" si="0"/>
        <v>CZE_DEU</v>
      </c>
      <c r="D21" t="str">
        <f t="shared" si="1"/>
        <v>DEU_CZE</v>
      </c>
      <c r="E21" t="s">
        <v>13</v>
      </c>
      <c r="F21" s="32">
        <f t="shared" si="2"/>
        <v>0.68924302788844627</v>
      </c>
      <c r="G21" s="32">
        <f t="shared" si="3"/>
        <v>0.31075697211155379</v>
      </c>
      <c r="H21" s="33">
        <f t="shared" si="4"/>
        <v>0.53270649745452481</v>
      </c>
      <c r="I21" s="33">
        <f t="shared" si="5"/>
        <v>0.46729350254547525</v>
      </c>
      <c r="J21" s="14"/>
      <c r="K21" s="14">
        <f>1000*SUMIF([1]Eurostat_Commuting!$J$9:$J$315,$C21,[1]Eurostat_Commuting!$K$9:$K$315)</f>
        <v>34600</v>
      </c>
      <c r="L21" s="14">
        <f>1000*SUMIF([1]Eurostat_Commuting!$J$9:$J$315,$D21,[1]Eurostat_Commuting!$K$9:$K$315)</f>
        <v>15600</v>
      </c>
      <c r="M21" s="1">
        <f t="shared" si="6"/>
        <v>50200</v>
      </c>
      <c r="N21" s="1">
        <f>SUMIF([1]AirPassengers!$Q$5:$Q$300,$C21,[1]AirPassengers!$V$5:$V$300)</f>
        <v>9603.6934415812339</v>
      </c>
      <c r="O21" s="1">
        <f>SUMIF([1]AirPassengers!$Q$5:$Q$300,$D21,[1]AirPassengers!$V$5:$V$300)</f>
        <v>23175.758945058267</v>
      </c>
      <c r="P21" s="1">
        <f t="shared" si="7"/>
        <v>32779.452386639503</v>
      </c>
      <c r="Q21" s="1">
        <f t="shared" si="8"/>
        <v>44203.693441581236</v>
      </c>
      <c r="R21" s="1">
        <f t="shared" si="9"/>
        <v>38775.758945058267</v>
      </c>
      <c r="S21" s="1">
        <f t="shared" si="10"/>
        <v>82979.452386639503</v>
      </c>
    </row>
    <row r="22" spans="1:19" x14ac:dyDescent="0.2">
      <c r="A22" t="s">
        <v>96</v>
      </c>
      <c r="B22" t="s">
        <v>106</v>
      </c>
      <c r="C22" t="str">
        <f t="shared" si="0"/>
        <v>CZE_POL</v>
      </c>
      <c r="D22" t="str">
        <f t="shared" si="1"/>
        <v>POL_CZE</v>
      </c>
      <c r="E22" t="s">
        <v>14</v>
      </c>
      <c r="F22" s="32">
        <f t="shared" si="2"/>
        <v>7.4979625101874489E-2</v>
      </c>
      <c r="G22" s="32">
        <f t="shared" si="3"/>
        <v>0.9250203748981255</v>
      </c>
      <c r="H22" s="33">
        <f t="shared" si="4"/>
        <v>7.4979625101874489E-2</v>
      </c>
      <c r="I22" s="33">
        <f t="shared" si="5"/>
        <v>0.9250203748981255</v>
      </c>
      <c r="J22" s="14"/>
      <c r="K22" s="14">
        <f>1000*SUMIF([1]Eurostat_Commuting!$J$9:$J$315,$C22,[1]Eurostat_Commuting!$K$9:$K$315)</f>
        <v>4600</v>
      </c>
      <c r="L22" s="14">
        <f>1000*SUMIF([1]Eurostat_Commuting!$J$9:$J$315,$D22,[1]Eurostat_Commuting!$K$9:$K$315)</f>
        <v>56750</v>
      </c>
      <c r="M22" s="1">
        <f t="shared" si="6"/>
        <v>61350</v>
      </c>
      <c r="N22" s="1">
        <f>SUMIF([1]AirPassengers!$Q$5:$Q$300,$C22,[1]AirPassengers!$V$5:$V$300)</f>
        <v>0</v>
      </c>
      <c r="O22" s="1">
        <f>SUMIF([1]AirPassengers!$Q$5:$Q$300,$D22,[1]AirPassengers!$V$5:$V$300)</f>
        <v>0</v>
      </c>
      <c r="P22" s="1">
        <f t="shared" si="7"/>
        <v>0</v>
      </c>
      <c r="Q22" s="1">
        <f t="shared" si="8"/>
        <v>4600</v>
      </c>
      <c r="R22" s="1">
        <f t="shared" si="9"/>
        <v>56750</v>
      </c>
      <c r="S22" s="1">
        <f t="shared" si="10"/>
        <v>61350</v>
      </c>
    </row>
    <row r="23" spans="1:19" x14ac:dyDescent="0.2">
      <c r="A23" t="s">
        <v>96</v>
      </c>
      <c r="B23" t="s">
        <v>115</v>
      </c>
      <c r="C23" t="str">
        <f t="shared" si="0"/>
        <v>CZE_SVK</v>
      </c>
      <c r="D23" t="str">
        <f t="shared" si="1"/>
        <v>SVK_CZE</v>
      </c>
      <c r="E23" t="s">
        <v>15</v>
      </c>
      <c r="F23" s="32">
        <f t="shared" si="2"/>
        <v>0.29285880437311002</v>
      </c>
      <c r="G23" s="32">
        <f t="shared" si="3"/>
        <v>0.70714119562688993</v>
      </c>
      <c r="H23" s="33">
        <f t="shared" si="4"/>
        <v>0.30594109942976944</v>
      </c>
      <c r="I23" s="33">
        <f t="shared" si="5"/>
        <v>0.69405890057023056</v>
      </c>
      <c r="J23" s="14"/>
      <c r="K23" s="14">
        <f>1000*SUMIF([1]Eurostat_Commuting!$J$9:$J$315,$C23,[1]Eurostat_Commuting!$K$9:$K$315)</f>
        <v>12590</v>
      </c>
      <c r="L23" s="14">
        <f>1000*SUMIF([1]Eurostat_Commuting!$J$9:$J$315,$D23,[1]Eurostat_Commuting!$K$9:$K$315)</f>
        <v>30400</v>
      </c>
      <c r="M23" s="1">
        <f t="shared" si="6"/>
        <v>42990</v>
      </c>
      <c r="N23" s="1">
        <f>SUMIF([1]AirPassengers!$Q$5:$Q$300,$C23,[1]AirPassengers!$V$5:$V$300)</f>
        <v>1913.9407095949346</v>
      </c>
      <c r="O23" s="1">
        <f>SUMIF([1]AirPassengers!$Q$5:$Q$300,$D23,[1]AirPassengers!$V$5:$V$300)</f>
        <v>2503.6836227625422</v>
      </c>
      <c r="P23" s="1">
        <f t="shared" si="7"/>
        <v>4417.6243323574763</v>
      </c>
      <c r="Q23" s="1">
        <f t="shared" si="8"/>
        <v>14503.940709594935</v>
      </c>
      <c r="R23" s="1">
        <f t="shared" si="9"/>
        <v>32903.683622762539</v>
      </c>
      <c r="S23" s="1">
        <f t="shared" si="10"/>
        <v>47407.624332357474</v>
      </c>
    </row>
    <row r="24" spans="1:19" x14ac:dyDescent="0.2">
      <c r="A24" t="s">
        <v>107</v>
      </c>
      <c r="B24" t="s">
        <v>108</v>
      </c>
      <c r="C24" t="str">
        <f t="shared" si="0"/>
        <v>DNK_DEU</v>
      </c>
      <c r="D24" t="str">
        <f t="shared" si="1"/>
        <v>DEU_DNK</v>
      </c>
      <c r="E24" t="s">
        <v>16</v>
      </c>
      <c r="F24" s="32">
        <f t="shared" si="2"/>
        <v>0.44550669216061184</v>
      </c>
      <c r="G24" s="32">
        <f t="shared" si="3"/>
        <v>0.55449330783938811</v>
      </c>
      <c r="H24" s="33">
        <f t="shared" si="4"/>
        <v>0.45752175199860379</v>
      </c>
      <c r="I24" s="33">
        <f t="shared" si="5"/>
        <v>0.5424782480013961</v>
      </c>
      <c r="J24" s="14"/>
      <c r="K24" s="14">
        <f>1000*SUMIF([1]Eurostat_Commuting!$J$9:$J$315,$C24,[1]Eurostat_Commuting!$K$9:$K$315)</f>
        <v>9320</v>
      </c>
      <c r="L24" s="14">
        <f>1000*SUMIF([1]Eurostat_Commuting!$J$9:$J$315,$D24,[1]Eurostat_Commuting!$K$9:$K$315)</f>
        <v>11600</v>
      </c>
      <c r="M24" s="1">
        <f t="shared" si="6"/>
        <v>20920</v>
      </c>
      <c r="N24" s="1">
        <f>SUMIF([1]AirPassengers!$Q$5:$Q$300,$C24,[1]AirPassengers!$V$5:$V$300)</f>
        <v>15013.363052612774</v>
      </c>
      <c r="O24" s="1">
        <f>SUMIF([1]AirPassengers!$Q$5:$Q$300,$D24,[1]AirPassengers!$V$5:$V$300)</f>
        <v>17251.78704422247</v>
      </c>
      <c r="P24" s="1">
        <f t="shared" si="7"/>
        <v>32265.150096835245</v>
      </c>
      <c r="Q24" s="1">
        <f t="shared" si="8"/>
        <v>24333.363052612774</v>
      </c>
      <c r="R24" s="1">
        <f t="shared" si="9"/>
        <v>28851.78704422247</v>
      </c>
      <c r="S24" s="1">
        <f t="shared" si="10"/>
        <v>53185.150096835248</v>
      </c>
    </row>
    <row r="25" spans="1:19" x14ac:dyDescent="0.2">
      <c r="A25" t="s">
        <v>97</v>
      </c>
      <c r="B25" t="s">
        <v>117</v>
      </c>
      <c r="C25" t="str">
        <f t="shared" si="0"/>
        <v>EST_LVA</v>
      </c>
      <c r="D25" t="str">
        <f t="shared" si="1"/>
        <v>LVA_EST</v>
      </c>
      <c r="E25" t="s">
        <v>17</v>
      </c>
      <c r="F25" s="32">
        <f t="shared" si="2"/>
        <v>0</v>
      </c>
      <c r="G25" s="32">
        <f t="shared" si="3"/>
        <v>1</v>
      </c>
      <c r="H25" s="33">
        <f t="shared" si="4"/>
        <v>0</v>
      </c>
      <c r="I25" s="33">
        <f t="shared" si="5"/>
        <v>1</v>
      </c>
      <c r="J25" s="14"/>
      <c r="K25" s="14">
        <f>1000*SUMIF([1]Eurostat_Commuting!$J$9:$J$315,$C25,[1]Eurostat_Commuting!$K$9:$K$315)</f>
        <v>0</v>
      </c>
      <c r="L25" s="14">
        <f>1000*SUMIF([1]Eurostat_Commuting!$J$9:$J$315,$D25,[1]Eurostat_Commuting!$K$9:$K$315)</f>
        <v>4525</v>
      </c>
      <c r="M25" s="1">
        <f t="shared" si="6"/>
        <v>4525</v>
      </c>
      <c r="N25" s="1">
        <f>SUMIF([1]AirPassengers!$Q$5:$Q$300,$C25,[1]AirPassengers!$V$5:$V$300)</f>
        <v>0</v>
      </c>
      <c r="O25" s="1">
        <f>SUMIF([1]AirPassengers!$Q$5:$Q$300,$D25,[1]AirPassengers!$V$5:$V$300)</f>
        <v>0</v>
      </c>
      <c r="P25" s="1">
        <f t="shared" si="7"/>
        <v>0</v>
      </c>
      <c r="Q25" s="1">
        <f t="shared" si="8"/>
        <v>0</v>
      </c>
      <c r="R25" s="1">
        <f t="shared" si="9"/>
        <v>4525</v>
      </c>
      <c r="S25" s="1">
        <f t="shared" si="10"/>
        <v>4525</v>
      </c>
    </row>
    <row r="26" spans="1:19" x14ac:dyDescent="0.2">
      <c r="A26" t="s">
        <v>98</v>
      </c>
      <c r="B26" t="s">
        <v>102</v>
      </c>
      <c r="C26" t="str">
        <f t="shared" si="0"/>
        <v>FIN_NOR</v>
      </c>
      <c r="D26" t="str">
        <f t="shared" si="1"/>
        <v>NOR_FIN</v>
      </c>
      <c r="E26" t="s">
        <v>18</v>
      </c>
      <c r="F26" s="32">
        <f t="shared" si="2"/>
        <v>0.5</v>
      </c>
      <c r="G26" s="32">
        <f t="shared" si="3"/>
        <v>0.5</v>
      </c>
      <c r="H26" s="33">
        <f t="shared" si="4"/>
        <v>0.5</v>
      </c>
      <c r="I26" s="33">
        <f t="shared" si="5"/>
        <v>0.5</v>
      </c>
      <c r="J26" s="14"/>
      <c r="K26" s="14">
        <v>1</v>
      </c>
      <c r="L26" s="14">
        <v>1</v>
      </c>
      <c r="M26" s="1">
        <f t="shared" si="6"/>
        <v>2</v>
      </c>
      <c r="N26" s="1">
        <v>1</v>
      </c>
      <c r="O26" s="1">
        <v>1</v>
      </c>
      <c r="P26" s="1">
        <f t="shared" si="7"/>
        <v>2</v>
      </c>
      <c r="Q26" s="1">
        <f t="shared" si="8"/>
        <v>2</v>
      </c>
      <c r="R26" s="1">
        <f t="shared" si="9"/>
        <v>2</v>
      </c>
      <c r="S26" s="1">
        <f t="shared" si="10"/>
        <v>4</v>
      </c>
    </row>
    <row r="27" spans="1:19" x14ac:dyDescent="0.2">
      <c r="A27" t="s">
        <v>98</v>
      </c>
      <c r="B27" t="s">
        <v>122</v>
      </c>
      <c r="C27" t="str">
        <f t="shared" si="0"/>
        <v>FIN_SWE</v>
      </c>
      <c r="D27" t="str">
        <f t="shared" si="1"/>
        <v>SWE_FIN</v>
      </c>
      <c r="E27" t="s">
        <v>19</v>
      </c>
      <c r="F27" s="32">
        <f t="shared" si="2"/>
        <v>0.14035087719298245</v>
      </c>
      <c r="G27" s="32">
        <f t="shared" si="3"/>
        <v>0.85964912280701755</v>
      </c>
      <c r="H27" s="33">
        <f t="shared" si="4"/>
        <v>0.4548755292659114</v>
      </c>
      <c r="I27" s="33">
        <f t="shared" si="5"/>
        <v>0.54512447073408854</v>
      </c>
      <c r="J27" s="14"/>
      <c r="K27" s="14">
        <f>1000*SUMIF([1]Eurostat_Commuting!$J$9:$J$315,$C27,[1]Eurostat_Commuting!$K$9:$K$315)</f>
        <v>3800</v>
      </c>
      <c r="L27" s="14">
        <f>1000*SUMIF([1]Eurostat_Commuting!$J$9:$J$315,$D27,[1]Eurostat_Commuting!$K$9:$K$315)</f>
        <v>23275.000000000004</v>
      </c>
      <c r="M27" s="1">
        <f t="shared" si="6"/>
        <v>27075.000000000004</v>
      </c>
      <c r="N27" s="1">
        <f>SUMIF([1]AirPassengers!$Q$5:$Q$300,$C27,[1]AirPassengers!$V$5:$V$300)</f>
        <v>15621.670667997832</v>
      </c>
      <c r="O27" s="1">
        <f>SUMIF([1]AirPassengers!$Q$5:$Q$300,$D27,[1]AirPassengers!$V$5:$V$300)</f>
        <v>0</v>
      </c>
      <c r="P27" s="1">
        <f t="shared" si="7"/>
        <v>15621.670667997832</v>
      </c>
      <c r="Q27" s="1">
        <f t="shared" si="8"/>
        <v>19421.670667997831</v>
      </c>
      <c r="R27" s="1">
        <f t="shared" si="9"/>
        <v>23275.000000000004</v>
      </c>
      <c r="S27" s="1">
        <f t="shared" si="10"/>
        <v>42696.670667997838</v>
      </c>
    </row>
    <row r="28" spans="1:19" x14ac:dyDescent="0.2">
      <c r="A28" t="s">
        <v>99</v>
      </c>
      <c r="B28" t="s">
        <v>108</v>
      </c>
      <c r="C28" t="str">
        <f t="shared" si="0"/>
        <v>FRA_DEU</v>
      </c>
      <c r="D28" t="str">
        <f t="shared" si="1"/>
        <v>DEU_FRA</v>
      </c>
      <c r="E28" t="s">
        <v>20</v>
      </c>
      <c r="F28" s="32">
        <f t="shared" si="2"/>
        <v>0.82653283875190919</v>
      </c>
      <c r="G28" s="32">
        <f t="shared" si="3"/>
        <v>0.17346716124809078</v>
      </c>
      <c r="H28" s="33">
        <f t="shared" si="4"/>
        <v>0.75758566010996586</v>
      </c>
      <c r="I28" s="33">
        <f t="shared" si="5"/>
        <v>0.24241433989003414</v>
      </c>
      <c r="J28" s="14"/>
      <c r="K28" s="14">
        <f>1000*SUMIF([1]Eurostat_Commuting!$J$9:$J$315,$C28,[1]Eurostat_Commuting!$K$9:$K$315)</f>
        <v>113640</v>
      </c>
      <c r="L28" s="14">
        <f>1000*SUMIF([1]Eurostat_Commuting!$J$9:$J$315,$D28,[1]Eurostat_Commuting!$K$9:$K$315)</f>
        <v>23850</v>
      </c>
      <c r="M28" s="1">
        <f t="shared" si="6"/>
        <v>137490</v>
      </c>
      <c r="N28" s="1">
        <f>SUMIF([1]AirPassengers!$Q$5:$Q$300,$C28,[1]AirPassengers!$V$5:$V$300)</f>
        <v>13560.717305678152</v>
      </c>
      <c r="O28" s="1">
        <f>SUMIF([1]AirPassengers!$Q$5:$Q$300,$D28,[1]AirPassengers!$V$5:$V$300)</f>
        <v>16852.034822991467</v>
      </c>
      <c r="P28" s="1">
        <f t="shared" si="7"/>
        <v>30412.752128669621</v>
      </c>
      <c r="Q28" s="1">
        <f t="shared" si="8"/>
        <v>127200.71730567815</v>
      </c>
      <c r="R28" s="1">
        <f t="shared" si="9"/>
        <v>40702.034822991467</v>
      </c>
      <c r="S28" s="1">
        <f t="shared" si="10"/>
        <v>167902.75212866961</v>
      </c>
    </row>
    <row r="29" spans="1:19" x14ac:dyDescent="0.2">
      <c r="A29" t="s">
        <v>99</v>
      </c>
      <c r="B29" t="s">
        <v>101</v>
      </c>
      <c r="C29" t="str">
        <f t="shared" si="0"/>
        <v>FRA_ITA</v>
      </c>
      <c r="D29" t="str">
        <f t="shared" si="1"/>
        <v>ITA_FRA</v>
      </c>
      <c r="E29" t="s">
        <v>21</v>
      </c>
      <c r="F29" s="32">
        <f t="shared" si="2"/>
        <v>0.7700734048560135</v>
      </c>
      <c r="G29" s="32">
        <f t="shared" si="3"/>
        <v>0.22992659514398645</v>
      </c>
      <c r="H29" s="33">
        <f t="shared" si="4"/>
        <v>0.43544647340644621</v>
      </c>
      <c r="I29" s="33">
        <f t="shared" si="5"/>
        <v>0.56455352659355384</v>
      </c>
      <c r="J29" s="14"/>
      <c r="K29" s="14">
        <f>1000*SUMIF([1]Eurostat_Commuting!$J$9:$J$315,$C29,[1]Eurostat_Commuting!$K$9:$K$315)</f>
        <v>34095</v>
      </c>
      <c r="L29" s="14">
        <f>1000*SUMIF([1]Eurostat_Commuting!$J$9:$J$315,$D29,[1]Eurostat_Commuting!$K$9:$K$315)</f>
        <v>10180</v>
      </c>
      <c r="M29" s="1">
        <f t="shared" si="6"/>
        <v>44275</v>
      </c>
      <c r="N29" s="1">
        <f>SUMIF([1]AirPassengers!$Q$5:$Q$300,$C29,[1]AirPassengers!$V$5:$V$300)</f>
        <v>15210.353493507291</v>
      </c>
      <c r="O29" s="1">
        <f>SUMIF([1]AirPassengers!$Q$5:$Q$300,$D29,[1]AirPassengers!$V$5:$V$300)</f>
        <v>53744.070797835222</v>
      </c>
      <c r="P29" s="1">
        <f t="shared" si="7"/>
        <v>68954.424291342511</v>
      </c>
      <c r="Q29" s="1">
        <f t="shared" si="8"/>
        <v>49305.353493507289</v>
      </c>
      <c r="R29" s="1">
        <f t="shared" si="9"/>
        <v>63924.070797835222</v>
      </c>
      <c r="S29" s="1">
        <f t="shared" si="10"/>
        <v>113229.42429134251</v>
      </c>
    </row>
    <row r="30" spans="1:19" x14ac:dyDescent="0.2">
      <c r="A30" t="s">
        <v>99</v>
      </c>
      <c r="B30" t="s">
        <v>118</v>
      </c>
      <c r="C30" t="str">
        <f t="shared" si="0"/>
        <v>FRA_LUX</v>
      </c>
      <c r="D30" t="str">
        <f t="shared" si="1"/>
        <v>LUX_FRA</v>
      </c>
      <c r="E30" t="s">
        <v>22</v>
      </c>
      <c r="F30" s="32">
        <f t="shared" si="2"/>
        <v>0.9813318209745262</v>
      </c>
      <c r="G30" s="32">
        <f t="shared" si="3"/>
        <v>1.866817902547379E-2</v>
      </c>
      <c r="H30" s="33">
        <f t="shared" si="4"/>
        <v>0.95043342696893196</v>
      </c>
      <c r="I30" s="33">
        <f t="shared" si="5"/>
        <v>4.9566573031068137E-2</v>
      </c>
      <c r="J30" s="14"/>
      <c r="K30" s="14">
        <f>1000*SUMIF([1]Eurostat_Commuting!$J$9:$J$315,$C30,[1]Eurostat_Commuting!$K$9:$K$315)</f>
        <v>103820.00000000001</v>
      </c>
      <c r="L30" s="14">
        <f>1000*SUMIF([1]Eurostat_Commuting!$J$9:$J$315,$D30,[1]Eurostat_Commuting!$K$9:$K$315)</f>
        <v>1975</v>
      </c>
      <c r="M30" s="1">
        <f t="shared" si="6"/>
        <v>105795.00000000001</v>
      </c>
      <c r="N30" s="1">
        <f>SUMIF([1]AirPassengers!$Q$5:$Q$300,$C30,[1]AirPassengers!$V$5:$V$300)</f>
        <v>4829.1122793591749</v>
      </c>
      <c r="O30" s="1">
        <f>SUMIF([1]AirPassengers!$Q$5:$Q$300,$D30,[1]AirPassengers!$V$5:$V$300)</f>
        <v>3691.219227716218</v>
      </c>
      <c r="P30" s="1">
        <f t="shared" si="7"/>
        <v>8520.3315070753924</v>
      </c>
      <c r="Q30" s="1">
        <f t="shared" si="8"/>
        <v>108649.11227935919</v>
      </c>
      <c r="R30" s="1">
        <f t="shared" si="9"/>
        <v>5666.2192277162176</v>
      </c>
      <c r="S30" s="1">
        <f t="shared" si="10"/>
        <v>114315.3315070754</v>
      </c>
    </row>
    <row r="31" spans="1:19" x14ac:dyDescent="0.2">
      <c r="A31" t="s">
        <v>99</v>
      </c>
      <c r="B31" t="s">
        <v>121</v>
      </c>
      <c r="C31" t="str">
        <f t="shared" si="0"/>
        <v>FRA_ESP</v>
      </c>
      <c r="D31" t="str">
        <f t="shared" si="1"/>
        <v>ESP_FRA</v>
      </c>
      <c r="E31" t="s">
        <v>23</v>
      </c>
      <c r="F31" s="32">
        <f t="shared" si="2"/>
        <v>0.21661721068249259</v>
      </c>
      <c r="G31" s="32">
        <f t="shared" si="3"/>
        <v>0.78338278931750738</v>
      </c>
      <c r="H31" s="33">
        <f t="shared" si="4"/>
        <v>0.34945894862682864</v>
      </c>
      <c r="I31" s="33">
        <f t="shared" si="5"/>
        <v>0.65054105137317142</v>
      </c>
      <c r="J31" s="14"/>
      <c r="K31" s="14">
        <f>1000*SUMIF([1]Eurostat_Commuting!$J$9:$J$315,$C31,[1]Eurostat_Commuting!$K$9:$K$315)</f>
        <v>7300</v>
      </c>
      <c r="L31" s="14">
        <f>1000*SUMIF([1]Eurostat_Commuting!$J$9:$J$315,$D31,[1]Eurostat_Commuting!$K$9:$K$315)</f>
        <v>26400</v>
      </c>
      <c r="M31" s="1">
        <f t="shared" si="6"/>
        <v>33700</v>
      </c>
      <c r="N31" s="1">
        <f>SUMIF([1]AirPassengers!$Q$5:$Q$300,$C31,[1]AirPassengers!$V$5:$V$300)</f>
        <v>66156.326575803061</v>
      </c>
      <c r="O31" s="1">
        <f>SUMIF([1]AirPassengers!$Q$5:$Q$300,$D31,[1]AirPassengers!$V$5:$V$300)</f>
        <v>110343.83245415999</v>
      </c>
      <c r="P31" s="1">
        <f t="shared" si="7"/>
        <v>176500.15902996305</v>
      </c>
      <c r="Q31" s="1">
        <f t="shared" si="8"/>
        <v>73456.326575803061</v>
      </c>
      <c r="R31" s="1">
        <f t="shared" si="9"/>
        <v>136743.83245415997</v>
      </c>
      <c r="S31" s="1">
        <f t="shared" si="10"/>
        <v>210200.15902996302</v>
      </c>
    </row>
    <row r="32" spans="1:19" x14ac:dyDescent="0.2">
      <c r="A32" t="s">
        <v>99</v>
      </c>
      <c r="B32" t="s">
        <v>114</v>
      </c>
      <c r="C32" t="str">
        <f t="shared" si="0"/>
        <v>FRA_CHE</v>
      </c>
      <c r="D32" t="str">
        <f t="shared" si="1"/>
        <v>CHE_FRA</v>
      </c>
      <c r="E32" t="s">
        <v>41</v>
      </c>
      <c r="F32" s="32">
        <f t="shared" si="2"/>
        <v>0.98221497647189593</v>
      </c>
      <c r="G32" s="32">
        <f t="shared" si="3"/>
        <v>1.778502352810404E-2</v>
      </c>
      <c r="H32" s="33">
        <f t="shared" si="4"/>
        <v>0.72764185348587285</v>
      </c>
      <c r="I32" s="33">
        <f t="shared" si="5"/>
        <v>0.27235814651412715</v>
      </c>
      <c r="J32" s="14"/>
      <c r="K32" s="14">
        <f>1000*SUMIF([1]Eurostat_Commuting!$J$9:$J$315,$C32,[1]Eurostat_Commuting!$K$9:$K$315)</f>
        <v>132545.00000000003</v>
      </c>
      <c r="L32" s="14">
        <f>1000*SUMIF([1]Eurostat_Commuting!$J$9:$J$315,$D32,[1]Eurostat_Commuting!$K$9:$K$315)</f>
        <v>2400</v>
      </c>
      <c r="M32" s="1">
        <f t="shared" si="6"/>
        <v>134945.00000000003</v>
      </c>
      <c r="N32" s="1">
        <f>SUMIF([1]AirPassengers!$Q$5:$Q$300,$C32,[1]AirPassengers!$V$5:$V$300)</f>
        <v>50707.014167348389</v>
      </c>
      <c r="O32" s="1">
        <f>SUMIF([1]AirPassengers!$Q$5:$Q$300,$D32,[1]AirPassengers!$V$5:$V$300)</f>
        <v>66191.682411474409</v>
      </c>
      <c r="P32" s="1">
        <f t="shared" si="7"/>
        <v>116898.6965788228</v>
      </c>
      <c r="Q32" s="1">
        <f t="shared" si="8"/>
        <v>183252.01416734842</v>
      </c>
      <c r="R32" s="1">
        <f t="shared" si="9"/>
        <v>68591.682411474409</v>
      </c>
      <c r="S32" s="1">
        <f t="shared" si="10"/>
        <v>251843.69657882283</v>
      </c>
    </row>
    <row r="33" spans="1:19" x14ac:dyDescent="0.2">
      <c r="A33" t="s">
        <v>108</v>
      </c>
      <c r="B33" t="s">
        <v>118</v>
      </c>
      <c r="C33" t="str">
        <f t="shared" si="0"/>
        <v>DEU_LUX</v>
      </c>
      <c r="D33" t="str">
        <f t="shared" si="1"/>
        <v>LUX_DEU</v>
      </c>
      <c r="E33" t="s">
        <v>24</v>
      </c>
      <c r="F33" s="32">
        <f t="shared" si="2"/>
        <v>0.94100074682598955</v>
      </c>
      <c r="G33" s="32">
        <f t="shared" si="3"/>
        <v>5.8999253174010453E-2</v>
      </c>
      <c r="H33" s="33">
        <f t="shared" si="4"/>
        <v>0.94100074682598955</v>
      </c>
      <c r="I33" s="33">
        <f t="shared" si="5"/>
        <v>5.8999253174010453E-2</v>
      </c>
      <c r="J33" s="14"/>
      <c r="K33" s="14">
        <f>1000*SUMIF([1]Eurostat_Commuting!$J$9:$J$315,$C33,[1]Eurostat_Commuting!$K$9:$K$315)</f>
        <v>63000</v>
      </c>
      <c r="L33" s="14">
        <f>1000*SUMIF([1]Eurostat_Commuting!$J$9:$J$315,$D33,[1]Eurostat_Commuting!$K$9:$K$315)</f>
        <v>3950</v>
      </c>
      <c r="M33" s="1">
        <f t="shared" si="6"/>
        <v>66950</v>
      </c>
      <c r="N33" s="1">
        <f>SUMIF([1]AirPassengers!$Q$5:$Q$300,$C33,[1]AirPassengers!$V$5:$V$300)</f>
        <v>0</v>
      </c>
      <c r="O33" s="1">
        <f>SUMIF([1]AirPassengers!$Q$5:$Q$300,$D33,[1]AirPassengers!$V$5:$V$300)</f>
        <v>0</v>
      </c>
      <c r="P33" s="1">
        <f t="shared" si="7"/>
        <v>0</v>
      </c>
      <c r="Q33" s="1">
        <f t="shared" si="8"/>
        <v>63000</v>
      </c>
      <c r="R33" s="1">
        <f t="shared" si="9"/>
        <v>3950</v>
      </c>
      <c r="S33" s="1">
        <f t="shared" si="10"/>
        <v>66950</v>
      </c>
    </row>
    <row r="34" spans="1:19" x14ac:dyDescent="0.2">
      <c r="A34" t="s">
        <v>108</v>
      </c>
      <c r="B34" t="s">
        <v>119</v>
      </c>
      <c r="C34" t="str">
        <f t="shared" si="0"/>
        <v>DEU_NLD</v>
      </c>
      <c r="D34" t="str">
        <f t="shared" si="1"/>
        <v>NLD_DEU</v>
      </c>
      <c r="E34" t="s">
        <v>25</v>
      </c>
      <c r="F34" s="32">
        <f t="shared" si="2"/>
        <v>0.73457675753228124</v>
      </c>
      <c r="G34" s="32">
        <f t="shared" si="3"/>
        <v>0.26542324246771881</v>
      </c>
      <c r="H34" s="33">
        <f t="shared" si="4"/>
        <v>0.70261057818148054</v>
      </c>
      <c r="I34" s="33">
        <f t="shared" si="5"/>
        <v>0.29738942181851941</v>
      </c>
      <c r="J34" s="14"/>
      <c r="K34" s="14">
        <f>1000*SUMIF([1]Eurostat_Commuting!$J$9:$J$315,$C34,[1]Eurostat_Commuting!$K$9:$K$315)</f>
        <v>51200</v>
      </c>
      <c r="L34" s="14">
        <f>1000*SUMIF([1]Eurostat_Commuting!$J$9:$J$315,$D34,[1]Eurostat_Commuting!$K$9:$K$315)</f>
        <v>18500</v>
      </c>
      <c r="M34" s="1">
        <f t="shared" si="6"/>
        <v>69700</v>
      </c>
      <c r="N34" s="1">
        <f>SUMIF([1]AirPassengers!$Q$5:$Q$300,$C34,[1]AirPassengers!$V$5:$V$300)</f>
        <v>89421.417347759314</v>
      </c>
      <c r="O34" s="1">
        <f>SUMIF([1]AirPassengers!$Q$5:$Q$300,$D34,[1]AirPassengers!$V$5:$V$300)</f>
        <v>41019.915154976712</v>
      </c>
      <c r="P34" s="1">
        <f t="shared" si="7"/>
        <v>130441.33250273603</v>
      </c>
      <c r="Q34" s="1">
        <f t="shared" si="8"/>
        <v>140621.4173477593</v>
      </c>
      <c r="R34" s="1">
        <f t="shared" si="9"/>
        <v>59519.915154976712</v>
      </c>
      <c r="S34" s="1">
        <f t="shared" si="10"/>
        <v>200141.33250273601</v>
      </c>
    </row>
    <row r="35" spans="1:19" x14ac:dyDescent="0.2">
      <c r="A35" t="s">
        <v>108</v>
      </c>
      <c r="B35" t="s">
        <v>106</v>
      </c>
      <c r="C35" t="str">
        <f t="shared" si="0"/>
        <v>DEU_POL</v>
      </c>
      <c r="D35" t="str">
        <f t="shared" si="1"/>
        <v>POL_DEU</v>
      </c>
      <c r="E35" t="s">
        <v>26</v>
      </c>
      <c r="F35" s="32">
        <f t="shared" si="2"/>
        <v>6.7268763625038933E-2</v>
      </c>
      <c r="G35" s="32">
        <f t="shared" si="3"/>
        <v>0.93273123637496103</v>
      </c>
      <c r="H35" s="33">
        <f t="shared" si="4"/>
        <v>0.18283029272116305</v>
      </c>
      <c r="I35" s="33">
        <f t="shared" si="5"/>
        <v>0.81716970727883698</v>
      </c>
      <c r="J35" s="14"/>
      <c r="K35" s="14">
        <f>1000*SUMIF([1]Eurostat_Commuting!$J$9:$J$315,$C35,[1]Eurostat_Commuting!$K$9:$K$315)</f>
        <v>10800</v>
      </c>
      <c r="L35" s="14">
        <f>1000*SUMIF([1]Eurostat_Commuting!$J$9:$J$315,$D35,[1]Eurostat_Commuting!$K$9:$K$315)</f>
        <v>149750</v>
      </c>
      <c r="M35" s="1">
        <f t="shared" si="6"/>
        <v>160550</v>
      </c>
      <c r="N35" s="1">
        <f>SUMIF([1]AirPassengers!$Q$5:$Q$300,$C35,[1]AirPassengers!$V$5:$V$300)</f>
        <v>27019.731296172191</v>
      </c>
      <c r="O35" s="1">
        <f>SUMIF([1]AirPassengers!$Q$5:$Q$300,$D35,[1]AirPassengers!$V$5:$V$300)</f>
        <v>19287.29842948477</v>
      </c>
      <c r="P35" s="1">
        <f t="shared" si="7"/>
        <v>46307.029725656961</v>
      </c>
      <c r="Q35" s="1">
        <f t="shared" si="8"/>
        <v>37819.731296172191</v>
      </c>
      <c r="R35" s="1">
        <f t="shared" si="9"/>
        <v>169037.29842948477</v>
      </c>
      <c r="S35" s="1">
        <f t="shared" si="10"/>
        <v>206857.02972565696</v>
      </c>
    </row>
    <row r="36" spans="1:19" x14ac:dyDescent="0.2">
      <c r="A36" t="s">
        <v>108</v>
      </c>
      <c r="B36" t="s">
        <v>114</v>
      </c>
      <c r="C36" t="str">
        <f t="shared" si="0"/>
        <v>DEU_CHE</v>
      </c>
      <c r="D36" t="str">
        <f t="shared" si="1"/>
        <v>CHE_DEU</v>
      </c>
      <c r="E36" t="s">
        <v>42</v>
      </c>
      <c r="F36" s="32">
        <f t="shared" si="2"/>
        <v>0.92326530612244895</v>
      </c>
      <c r="G36" s="32">
        <f t="shared" si="3"/>
        <v>7.6734693877551011E-2</v>
      </c>
      <c r="H36" s="33">
        <f t="shared" si="4"/>
        <v>0.70564811392531546</v>
      </c>
      <c r="I36" s="33">
        <f t="shared" si="5"/>
        <v>0.29435188607468454</v>
      </c>
      <c r="J36" s="14"/>
      <c r="K36" s="14">
        <f>1000*SUMIF([1]Eurostat_Commuting!$J$9:$J$315,$C36,[1]Eurostat_Commuting!$K$9:$K$315)</f>
        <v>56550.000000000007</v>
      </c>
      <c r="L36" s="14">
        <f>1000*SUMIF([1]Eurostat_Commuting!$J$9:$J$315,$D36,[1]Eurostat_Commuting!$K$9:$K$315)</f>
        <v>4700</v>
      </c>
      <c r="M36" s="1">
        <f t="shared" si="6"/>
        <v>61250.000000000007</v>
      </c>
      <c r="N36" s="1">
        <f>SUMIF([1]AirPassengers!$Q$5:$Q$300,$C36,[1]AirPassengers!$V$5:$V$300)</f>
        <v>21249.254326624661</v>
      </c>
      <c r="O36" s="1">
        <f>SUMIF([1]AirPassengers!$Q$5:$Q$300,$D36,[1]AirPassengers!$V$5:$V$300)</f>
        <v>27752.941904511015</v>
      </c>
      <c r="P36" s="1">
        <f t="shared" si="7"/>
        <v>49002.196231135676</v>
      </c>
      <c r="Q36" s="1">
        <f t="shared" si="8"/>
        <v>77799.254326624665</v>
      </c>
      <c r="R36" s="1">
        <f t="shared" si="9"/>
        <v>32452.941904511015</v>
      </c>
      <c r="S36" s="1">
        <f t="shared" si="10"/>
        <v>110252.19623113568</v>
      </c>
    </row>
    <row r="37" spans="1:19" x14ac:dyDescent="0.2">
      <c r="A37" t="s">
        <v>100</v>
      </c>
      <c r="B37" t="s">
        <v>111</v>
      </c>
      <c r="C37" t="str">
        <f t="shared" si="0"/>
        <v>HUN_ROU</v>
      </c>
      <c r="D37" t="str">
        <f t="shared" si="1"/>
        <v>ROU_HUN</v>
      </c>
      <c r="E37" t="s">
        <v>27</v>
      </c>
      <c r="F37" s="32">
        <f t="shared" si="2"/>
        <v>0.36771300448430494</v>
      </c>
      <c r="G37" s="32">
        <f t="shared" si="3"/>
        <v>0.63228699551569512</v>
      </c>
      <c r="H37" s="33">
        <f t="shared" si="4"/>
        <v>0.40577784790236432</v>
      </c>
      <c r="I37" s="33">
        <f t="shared" si="5"/>
        <v>0.59422215209763574</v>
      </c>
      <c r="J37" s="14"/>
      <c r="K37" s="14">
        <f>1000*SUMIF([1]Eurostat_Commuting!$J$9:$J$315,$C37,[1]Eurostat_Commuting!$K$9:$K$315)</f>
        <v>8200</v>
      </c>
      <c r="L37" s="14">
        <f>1000*SUMIF([1]Eurostat_Commuting!$J$9:$J$315,$D37,[1]Eurostat_Commuting!$K$9:$K$315)</f>
        <v>14100</v>
      </c>
      <c r="M37" s="1">
        <f t="shared" si="6"/>
        <v>22300</v>
      </c>
      <c r="N37" s="1">
        <f>SUMIF([1]AirPassengers!$Q$5:$Q$300,$C37,[1]AirPassengers!$V$5:$V$300)</f>
        <v>5032.1069380016161</v>
      </c>
      <c r="O37" s="1">
        <f>SUMIF([1]AirPassengers!$Q$5:$Q$300,$D37,[1]AirPassengers!$V$5:$V$300)</f>
        <v>5277.1323450295322</v>
      </c>
      <c r="P37" s="1">
        <f t="shared" si="7"/>
        <v>10309.239283031147</v>
      </c>
      <c r="Q37" s="1">
        <f t="shared" si="8"/>
        <v>13232.106938001616</v>
      </c>
      <c r="R37" s="1">
        <f t="shared" si="9"/>
        <v>19377.132345029531</v>
      </c>
      <c r="S37" s="1">
        <f t="shared" si="10"/>
        <v>32609.239283031147</v>
      </c>
    </row>
    <row r="38" spans="1:19" x14ac:dyDescent="0.2">
      <c r="A38" t="s">
        <v>100</v>
      </c>
      <c r="B38" t="s">
        <v>120</v>
      </c>
      <c r="C38" t="str">
        <f t="shared" si="0"/>
        <v>HUN_SRB</v>
      </c>
      <c r="D38" t="str">
        <f t="shared" si="1"/>
        <v>SRB_HUN</v>
      </c>
      <c r="E38" t="s">
        <v>43</v>
      </c>
      <c r="F38" s="32">
        <f t="shared" si="2"/>
        <v>0.75393537696768853</v>
      </c>
      <c r="G38" s="32">
        <f t="shared" si="3"/>
        <v>0.24606462303231152</v>
      </c>
      <c r="H38" s="33">
        <f t="shared" si="4"/>
        <v>0.7271847596595985</v>
      </c>
      <c r="I38" s="33">
        <f t="shared" si="5"/>
        <v>0.27281524034040144</v>
      </c>
      <c r="J38" s="14"/>
      <c r="K38" s="14">
        <f>1000*SUMIF([1]Eurostat_Commuting!$J$9:$J$315,$C38,[1]Eurostat_Commuting!$K$9:$K$315)</f>
        <v>9100</v>
      </c>
      <c r="L38" s="14">
        <f>1000*SUMIF([1]Eurostat_Commuting!$J$9:$J$315,$D38,[1]Eurostat_Commuting!$K$9:$K$315)</f>
        <v>2970</v>
      </c>
      <c r="M38" s="1">
        <f t="shared" si="6"/>
        <v>12070</v>
      </c>
      <c r="N38" s="1">
        <f>SUMIF([1]AirPassengers!$Q$5:$Q$300,$C38,[1]AirPassengers!$V$5:$V$300)</f>
        <v>0</v>
      </c>
      <c r="O38" s="1">
        <f>SUMIF([1]AirPassengers!$Q$5:$Q$300,$D38,[1]AirPassengers!$V$5:$V$300)</f>
        <v>444.01363837683959</v>
      </c>
      <c r="P38" s="1">
        <f t="shared" si="7"/>
        <v>444.01363837683959</v>
      </c>
      <c r="Q38" s="1">
        <f t="shared" si="8"/>
        <v>9100</v>
      </c>
      <c r="R38" s="1">
        <f t="shared" si="9"/>
        <v>3414.0136383768395</v>
      </c>
      <c r="S38" s="1">
        <f t="shared" si="10"/>
        <v>12514.01363837684</v>
      </c>
    </row>
    <row r="39" spans="1:19" x14ac:dyDescent="0.2">
      <c r="A39" t="s">
        <v>100</v>
      </c>
      <c r="B39" t="s">
        <v>115</v>
      </c>
      <c r="C39" t="str">
        <f t="shared" si="0"/>
        <v>HUN_SVK</v>
      </c>
      <c r="D39" t="str">
        <f t="shared" si="1"/>
        <v>SVK_HUN</v>
      </c>
      <c r="E39" t="s">
        <v>28</v>
      </c>
      <c r="F39" s="32">
        <f t="shared" si="2"/>
        <v>0.67478437341451036</v>
      </c>
      <c r="G39" s="32">
        <f t="shared" si="3"/>
        <v>0.32521562658548958</v>
      </c>
      <c r="H39" s="33">
        <f t="shared" si="4"/>
        <v>0.67478437341451036</v>
      </c>
      <c r="I39" s="33">
        <f t="shared" si="5"/>
        <v>0.32521562658548958</v>
      </c>
      <c r="J39" s="14"/>
      <c r="K39" s="14">
        <f>1000*SUMIF([1]Eurostat_Commuting!$J$9:$J$315,$C39,[1]Eurostat_Commuting!$K$9:$K$315)</f>
        <v>39900</v>
      </c>
      <c r="L39" s="14">
        <f>1000*SUMIF([1]Eurostat_Commuting!$J$9:$J$315,$D39,[1]Eurostat_Commuting!$K$9:$K$315)</f>
        <v>19230</v>
      </c>
      <c r="M39" s="1">
        <f t="shared" si="6"/>
        <v>59130</v>
      </c>
      <c r="N39" s="1">
        <f>SUMIF([1]AirPassengers!$Q$5:$Q$300,$C39,[1]AirPassengers!$V$5:$V$300)</f>
        <v>0</v>
      </c>
      <c r="O39" s="1">
        <f>SUMIF([1]AirPassengers!$Q$5:$Q$300,$D39,[1]AirPassengers!$V$5:$V$300)</f>
        <v>0</v>
      </c>
      <c r="P39" s="1">
        <f t="shared" si="7"/>
        <v>0</v>
      </c>
      <c r="Q39" s="1">
        <f t="shared" si="8"/>
        <v>39900</v>
      </c>
      <c r="R39" s="1">
        <f t="shared" si="9"/>
        <v>19230</v>
      </c>
      <c r="S39" s="1">
        <f t="shared" si="10"/>
        <v>59130</v>
      </c>
    </row>
    <row r="40" spans="1:19" x14ac:dyDescent="0.2">
      <c r="A40" t="s">
        <v>100</v>
      </c>
      <c r="B40" t="s">
        <v>116</v>
      </c>
      <c r="C40" t="str">
        <f t="shared" si="0"/>
        <v>HUN_SVN</v>
      </c>
      <c r="D40" t="str">
        <f t="shared" si="1"/>
        <v>SVN_HUN</v>
      </c>
      <c r="E40" t="s">
        <v>29</v>
      </c>
      <c r="F40" s="32">
        <f t="shared" si="2"/>
        <v>0.5</v>
      </c>
      <c r="G40" s="32">
        <f t="shared" si="3"/>
        <v>0.5</v>
      </c>
      <c r="H40" s="33">
        <f t="shared" si="4"/>
        <v>0.5</v>
      </c>
      <c r="I40" s="33">
        <f t="shared" si="5"/>
        <v>0.5</v>
      </c>
      <c r="J40" s="14"/>
      <c r="K40" s="14">
        <v>1</v>
      </c>
      <c r="L40" s="14">
        <v>1</v>
      </c>
      <c r="M40" s="1">
        <f t="shared" ref="M40" si="11">K40+L40</f>
        <v>2</v>
      </c>
      <c r="N40" s="1">
        <v>1</v>
      </c>
      <c r="O40" s="1">
        <v>1</v>
      </c>
      <c r="P40" s="1">
        <f t="shared" ref="P40" si="12">N40+O40</f>
        <v>2</v>
      </c>
      <c r="Q40" s="1">
        <f t="shared" ref="Q40" si="13">K40+N40</f>
        <v>2</v>
      </c>
      <c r="R40" s="1">
        <f t="shared" ref="R40" si="14">L40+O40</f>
        <v>2</v>
      </c>
      <c r="S40" s="1">
        <f t="shared" ref="S40" si="15">Q40+R40</f>
        <v>4</v>
      </c>
    </row>
    <row r="41" spans="1:19" x14ac:dyDescent="0.2">
      <c r="A41" t="s">
        <v>94</v>
      </c>
      <c r="B41" t="s">
        <v>123</v>
      </c>
      <c r="C41" t="str">
        <f t="shared" si="0"/>
        <v>IRL_GBR</v>
      </c>
      <c r="D41" t="str">
        <f t="shared" si="1"/>
        <v>GBR_IRL</v>
      </c>
      <c r="E41" t="s">
        <v>44</v>
      </c>
      <c r="F41" s="32">
        <f t="shared" si="2"/>
        <v>0.29895366218236175</v>
      </c>
      <c r="G41" s="32">
        <f t="shared" si="3"/>
        <v>0.70104633781763825</v>
      </c>
      <c r="H41" s="33">
        <f t="shared" si="4"/>
        <v>0.38309143535972451</v>
      </c>
      <c r="I41" s="33">
        <f t="shared" si="5"/>
        <v>0.61690856464027544</v>
      </c>
      <c r="J41" s="14"/>
      <c r="K41" s="14">
        <f>1000*SUMIF([1]Eurostat_Commuting!$J$9:$J$315,$C41,[1]Eurostat_Commuting!$K$9:$K$315)</f>
        <v>10000</v>
      </c>
      <c r="L41" s="14">
        <f>1000*SUMIF([1]Eurostat_Commuting!$J$9:$J$315,$D41,[1]Eurostat_Commuting!$K$9:$K$315)</f>
        <v>23450</v>
      </c>
      <c r="M41" s="1">
        <f t="shared" si="6"/>
        <v>33450</v>
      </c>
      <c r="N41" s="1">
        <f>SUMIF([1]AirPassengers!$Q$5:$Q$300,$C41,[1]AirPassengers!$V$5:$V$300)</f>
        <v>60311.705720541613</v>
      </c>
      <c r="O41" s="1">
        <f>SUMIF([1]AirPassengers!$Q$5:$Q$300,$D41,[1]AirPassengers!$V$5:$V$300)</f>
        <v>89775.954562880332</v>
      </c>
      <c r="P41" s="1">
        <f t="shared" si="7"/>
        <v>150087.66028342195</v>
      </c>
      <c r="Q41" s="1">
        <f t="shared" si="8"/>
        <v>70311.70572054162</v>
      </c>
      <c r="R41" s="1">
        <f t="shared" si="9"/>
        <v>113225.95456288033</v>
      </c>
      <c r="S41" s="1">
        <f t="shared" si="10"/>
        <v>183537.66028342195</v>
      </c>
    </row>
    <row r="42" spans="1:19" x14ac:dyDescent="0.2">
      <c r="A42" t="s">
        <v>101</v>
      </c>
      <c r="B42" t="s">
        <v>116</v>
      </c>
      <c r="C42" t="str">
        <f t="shared" si="0"/>
        <v>ITA_SVN</v>
      </c>
      <c r="D42" t="str">
        <f t="shared" si="1"/>
        <v>SVN_ITA</v>
      </c>
      <c r="E42" t="s">
        <v>30</v>
      </c>
      <c r="F42" s="32">
        <f t="shared" si="2"/>
        <v>0.2109704641350211</v>
      </c>
      <c r="G42" s="32">
        <f t="shared" si="3"/>
        <v>0.78902953586497893</v>
      </c>
      <c r="H42" s="33">
        <f t="shared" si="4"/>
        <v>0.78729618178063254</v>
      </c>
      <c r="I42" s="33">
        <f t="shared" si="5"/>
        <v>0.21270381821936754</v>
      </c>
      <c r="J42" s="14"/>
      <c r="K42" s="14">
        <f>1000*SUMIF([1]Eurostat_Commuting!$J$9:$J$315,$C42,[1]Eurostat_Commuting!$K$9:$K$315)</f>
        <v>1250</v>
      </c>
      <c r="L42" s="14">
        <f>1000*SUMIF([1]Eurostat_Commuting!$J$9:$J$315,$D42,[1]Eurostat_Commuting!$K$9:$K$315)</f>
        <v>4675</v>
      </c>
      <c r="M42" s="1">
        <f t="shared" si="6"/>
        <v>5925</v>
      </c>
      <c r="N42" s="1">
        <f>SUMIF([1]AirPassengers!$Q$5:$Q$300,$C42,[1]AirPassengers!$V$5:$V$300)</f>
        <v>18069.010168035442</v>
      </c>
      <c r="O42" s="1">
        <f>SUMIF([1]AirPassengers!$Q$5:$Q$300,$D42,[1]AirPassengers!$V$5:$V$300)</f>
        <v>544.41719273432761</v>
      </c>
      <c r="P42" s="1">
        <f t="shared" si="7"/>
        <v>18613.427360769769</v>
      </c>
      <c r="Q42" s="1">
        <f t="shared" si="8"/>
        <v>19319.010168035442</v>
      </c>
      <c r="R42" s="1">
        <f t="shared" si="9"/>
        <v>5219.4171927343277</v>
      </c>
      <c r="S42" s="1">
        <f t="shared" si="10"/>
        <v>24538.427360769769</v>
      </c>
    </row>
    <row r="43" spans="1:19" x14ac:dyDescent="0.2">
      <c r="A43" t="s">
        <v>101</v>
      </c>
      <c r="B43" t="s">
        <v>114</v>
      </c>
      <c r="C43" t="str">
        <f t="shared" si="0"/>
        <v>ITA_CHE</v>
      </c>
      <c r="D43" t="str">
        <f t="shared" si="1"/>
        <v>CHE_ITA</v>
      </c>
      <c r="E43" t="s">
        <v>45</v>
      </c>
      <c r="F43" s="32">
        <f t="shared" si="2"/>
        <v>0.97671711292200236</v>
      </c>
      <c r="G43" s="32">
        <f t="shared" si="3"/>
        <v>2.3282887077997673E-2</v>
      </c>
      <c r="H43" s="33">
        <f t="shared" si="4"/>
        <v>0.97927871038247905</v>
      </c>
      <c r="I43" s="33">
        <f t="shared" si="5"/>
        <v>2.0721289617520879E-2</v>
      </c>
      <c r="J43" s="14"/>
      <c r="K43" s="14">
        <f>1000*SUMIF([1]Eurostat_Commuting!$J$9:$J$315,$C43,[1]Eurostat_Commuting!$K$9:$K$315)</f>
        <v>92290</v>
      </c>
      <c r="L43" s="14">
        <f>1000*SUMIF([1]Eurostat_Commuting!$J$9:$J$315,$D43,[1]Eurostat_Commuting!$K$9:$K$315)</f>
        <v>2200</v>
      </c>
      <c r="M43" s="1">
        <f t="shared" si="6"/>
        <v>94490</v>
      </c>
      <c r="N43" s="1">
        <f>SUMIF([1]AirPassengers!$Q$5:$Q$300,$C43,[1]AirPassengers!$V$5:$V$300)</f>
        <v>29806.499279295644</v>
      </c>
      <c r="O43" s="1">
        <f>SUMIF([1]AirPassengers!$Q$5:$Q$300,$D43,[1]AirPassengers!$V$5:$V$300)</f>
        <v>383.53101729697329</v>
      </c>
      <c r="P43" s="1">
        <f t="shared" si="7"/>
        <v>30190.030296592617</v>
      </c>
      <c r="Q43" s="1">
        <f t="shared" si="8"/>
        <v>122096.49927929565</v>
      </c>
      <c r="R43" s="1">
        <f t="shared" si="9"/>
        <v>2583.5310172969735</v>
      </c>
      <c r="S43" s="1">
        <f t="shared" si="10"/>
        <v>124680.03029659262</v>
      </c>
    </row>
    <row r="44" spans="1:19" x14ac:dyDescent="0.2">
      <c r="A44" t="s">
        <v>117</v>
      </c>
      <c r="B44" t="s">
        <v>110</v>
      </c>
      <c r="C44" t="str">
        <f t="shared" si="0"/>
        <v>LVA_LTU</v>
      </c>
      <c r="D44" t="str">
        <f t="shared" si="1"/>
        <v>LTU_LVA</v>
      </c>
      <c r="E44" t="s">
        <v>31</v>
      </c>
      <c r="F44" s="32">
        <f t="shared" si="2"/>
        <v>0.97837837837837838</v>
      </c>
      <c r="G44" s="32">
        <f t="shared" si="3"/>
        <v>2.1621621621621623E-2</v>
      </c>
      <c r="H44" s="33">
        <f t="shared" si="4"/>
        <v>0.97837837837837838</v>
      </c>
      <c r="I44" s="33">
        <f t="shared" si="5"/>
        <v>2.1621621621621623E-2</v>
      </c>
      <c r="J44" s="14"/>
      <c r="K44" s="14">
        <f>1000*SUMIF([1]Eurostat_Commuting!$J$9:$J$315,$C44,[1]Eurostat_Commuting!$K$9:$K$315)</f>
        <v>4525</v>
      </c>
      <c r="L44" s="14">
        <f>1000*SUMIF([1]Eurostat_Commuting!$J$9:$J$315,$D44,[1]Eurostat_Commuting!$K$9:$K$315)</f>
        <v>100</v>
      </c>
      <c r="M44" s="1">
        <f t="shared" si="6"/>
        <v>4625</v>
      </c>
      <c r="N44" s="1">
        <f>SUMIF([1]AirPassengers!$Q$5:$Q$300,$C44,[1]AirPassengers!$V$5:$V$300)</f>
        <v>0</v>
      </c>
      <c r="O44" s="1">
        <f>SUMIF([1]AirPassengers!$Q$5:$Q$300,$D44,[1]AirPassengers!$V$5:$V$300)</f>
        <v>0</v>
      </c>
      <c r="P44" s="1">
        <f t="shared" si="7"/>
        <v>0</v>
      </c>
      <c r="Q44" s="1">
        <f t="shared" si="8"/>
        <v>4525</v>
      </c>
      <c r="R44" s="1">
        <f t="shared" si="9"/>
        <v>100</v>
      </c>
      <c r="S44" s="1">
        <f t="shared" si="10"/>
        <v>4625</v>
      </c>
    </row>
    <row r="45" spans="1:19" x14ac:dyDescent="0.2">
      <c r="A45" t="s">
        <v>110</v>
      </c>
      <c r="B45" t="s">
        <v>106</v>
      </c>
      <c r="C45" t="str">
        <f t="shared" si="0"/>
        <v>LTU_POL</v>
      </c>
      <c r="D45" t="str">
        <f t="shared" si="1"/>
        <v>POL_LTU</v>
      </c>
      <c r="E45" t="s">
        <v>32</v>
      </c>
      <c r="F45" s="32">
        <f t="shared" si="2"/>
        <v>1</v>
      </c>
      <c r="G45" s="32">
        <f t="shared" si="3"/>
        <v>0</v>
      </c>
      <c r="H45" s="33">
        <f t="shared" si="4"/>
        <v>0.62906368165936599</v>
      </c>
      <c r="I45" s="33">
        <f t="shared" si="5"/>
        <v>0.37093631834063406</v>
      </c>
      <c r="J45" s="14"/>
      <c r="K45" s="14">
        <f>1000*SUMIF([1]Eurostat_Commuting!$J$9:$J$315,$C45,[1]Eurostat_Commuting!$K$9:$K$315)</f>
        <v>3380</v>
      </c>
      <c r="L45" s="14">
        <f>1000*SUMIF([1]Eurostat_Commuting!$J$9:$J$315,$D45,[1]Eurostat_Commuting!$K$9:$K$315)</f>
        <v>0</v>
      </c>
      <c r="M45" s="1">
        <f t="shared" si="6"/>
        <v>3380</v>
      </c>
      <c r="N45" s="1">
        <f>SUMIF([1]AirPassengers!$Q$5:$Q$300,$C45,[1]AirPassengers!$V$5:$V$300)</f>
        <v>5453.5832415448858</v>
      </c>
      <c r="O45" s="1">
        <f>SUMIF([1]AirPassengers!$Q$5:$Q$300,$D45,[1]AirPassengers!$V$5:$V$300)</f>
        <v>5208.8475950968896</v>
      </c>
      <c r="P45" s="1">
        <f t="shared" si="7"/>
        <v>10662.430836641775</v>
      </c>
      <c r="Q45" s="1">
        <f t="shared" si="8"/>
        <v>8833.5832415448858</v>
      </c>
      <c r="R45" s="1">
        <f t="shared" si="9"/>
        <v>5208.8475950968896</v>
      </c>
      <c r="S45" s="1">
        <f t="shared" si="10"/>
        <v>14042.430836641775</v>
      </c>
    </row>
    <row r="46" spans="1:19" x14ac:dyDescent="0.2">
      <c r="A46" t="s">
        <v>102</v>
      </c>
      <c r="B46" t="s">
        <v>122</v>
      </c>
      <c r="C46" t="str">
        <f t="shared" si="0"/>
        <v>NOR_SWE</v>
      </c>
      <c r="D46" t="str">
        <f t="shared" si="1"/>
        <v>SWE_NOR</v>
      </c>
      <c r="E46" t="s">
        <v>33</v>
      </c>
      <c r="F46" s="32">
        <f t="shared" si="2"/>
        <v>3.4582132564841501E-2</v>
      </c>
      <c r="G46" s="32">
        <f t="shared" si="3"/>
        <v>0.96541786743515845</v>
      </c>
      <c r="H46" s="33">
        <f t="shared" si="4"/>
        <v>0.31702268676922873</v>
      </c>
      <c r="I46" s="33">
        <f t="shared" si="5"/>
        <v>0.68297731323077127</v>
      </c>
      <c r="J46" s="14"/>
      <c r="K46" s="14">
        <f>1000*SUMIF([1]Eurostat_Commuting!$J$9:$J$315,$C46,[1]Eurostat_Commuting!$K$9:$K$315)</f>
        <v>300</v>
      </c>
      <c r="L46" s="14">
        <f>1000*SUMIF([1]Eurostat_Commuting!$J$9:$J$315,$D46,[1]Eurostat_Commuting!$K$9:$K$315)</f>
        <v>8375</v>
      </c>
      <c r="M46" s="1">
        <f t="shared" si="6"/>
        <v>8675</v>
      </c>
      <c r="N46" s="1">
        <f>SUMIF([1]AirPassengers!$Q$5:$Q$300,$C46,[1]AirPassengers!$V$5:$V$300)</f>
        <v>3587.4863780360597</v>
      </c>
      <c r="O46" s="1">
        <f>SUMIF([1]AirPassengers!$Q$5:$Q$300,$D46,[1]AirPassengers!$V$5:$V$300)</f>
        <v>0</v>
      </c>
      <c r="P46" s="1">
        <f t="shared" si="7"/>
        <v>3587.4863780360597</v>
      </c>
      <c r="Q46" s="1">
        <f t="shared" si="8"/>
        <v>3887.4863780360597</v>
      </c>
      <c r="R46" s="1">
        <f t="shared" si="9"/>
        <v>8375</v>
      </c>
      <c r="S46" s="1">
        <f t="shared" si="10"/>
        <v>12262.486378036059</v>
      </c>
    </row>
    <row r="47" spans="1:19" x14ac:dyDescent="0.2">
      <c r="A47" t="s">
        <v>106</v>
      </c>
      <c r="B47" t="s">
        <v>115</v>
      </c>
      <c r="C47" t="str">
        <f t="shared" si="0"/>
        <v>POL_SVK</v>
      </c>
      <c r="D47" t="str">
        <f t="shared" si="1"/>
        <v>SVK_POL</v>
      </c>
      <c r="E47" t="s">
        <v>34</v>
      </c>
      <c r="F47" s="32">
        <f t="shared" si="2"/>
        <v>0.23781212841854935</v>
      </c>
      <c r="G47" s="32">
        <f t="shared" si="3"/>
        <v>0.76218787158145063</v>
      </c>
      <c r="H47" s="33">
        <f t="shared" si="4"/>
        <v>0.23781212841854935</v>
      </c>
      <c r="I47" s="33">
        <f t="shared" si="5"/>
        <v>0.76218787158145063</v>
      </c>
      <c r="J47" s="14"/>
      <c r="K47" s="14">
        <f>1000*SUMIF([1]Eurostat_Commuting!$J$9:$J$315,$C47,[1]Eurostat_Commuting!$K$9:$K$315)</f>
        <v>12000</v>
      </c>
      <c r="L47" s="14">
        <f>1000*SUMIF([1]Eurostat_Commuting!$J$9:$J$315,$D47,[1]Eurostat_Commuting!$K$9:$K$315)</f>
        <v>38460</v>
      </c>
      <c r="M47" s="1">
        <f t="shared" si="6"/>
        <v>50460</v>
      </c>
      <c r="N47" s="1">
        <f>SUMIF([1]AirPassengers!$Q$5:$Q$300,$C47,[1]AirPassengers!$V$5:$V$300)</f>
        <v>0</v>
      </c>
      <c r="O47" s="1">
        <f>SUMIF([1]AirPassengers!$Q$5:$Q$300,$D47,[1]AirPassengers!$V$5:$V$300)</f>
        <v>0</v>
      </c>
      <c r="P47" s="1">
        <f t="shared" si="7"/>
        <v>0</v>
      </c>
      <c r="Q47" s="1">
        <f t="shared" si="8"/>
        <v>12000</v>
      </c>
      <c r="R47" s="1">
        <f t="shared" si="9"/>
        <v>38460</v>
      </c>
      <c r="S47" s="1">
        <f t="shared" si="10"/>
        <v>50460</v>
      </c>
    </row>
    <row r="48" spans="1:19" x14ac:dyDescent="0.2">
      <c r="A48" t="s">
        <v>109</v>
      </c>
      <c r="B48" t="s">
        <v>121</v>
      </c>
      <c r="C48" t="str">
        <f t="shared" si="0"/>
        <v>PRT_ESP</v>
      </c>
      <c r="D48" t="str">
        <f t="shared" si="1"/>
        <v>ESP_PRT</v>
      </c>
      <c r="E48" t="s">
        <v>35</v>
      </c>
      <c r="F48" s="32">
        <f t="shared" si="2"/>
        <v>0.37131882202304739</v>
      </c>
      <c r="G48" s="32">
        <f t="shared" si="3"/>
        <v>0.62868117797695267</v>
      </c>
      <c r="H48" s="33">
        <f t="shared" si="4"/>
        <v>0.42799365263020678</v>
      </c>
      <c r="I48" s="33">
        <f t="shared" si="5"/>
        <v>0.57200634736979317</v>
      </c>
      <c r="J48" s="14"/>
      <c r="K48" s="14">
        <f>1000*SUMIF([1]Eurostat_Commuting!$J$9:$J$315,$C48,[1]Eurostat_Commuting!$K$9:$K$315)</f>
        <v>29000</v>
      </c>
      <c r="L48" s="14">
        <f>1000*SUMIF([1]Eurostat_Commuting!$J$9:$J$315,$D48,[1]Eurostat_Commuting!$K$9:$K$315)</f>
        <v>49100</v>
      </c>
      <c r="M48" s="1">
        <f t="shared" si="6"/>
        <v>78100</v>
      </c>
      <c r="N48" s="1">
        <f>SUMIF([1]AirPassengers!$Q$5:$Q$300,$C48,[1]AirPassengers!$V$5:$V$300)</f>
        <v>29808.967388052886</v>
      </c>
      <c r="O48" s="1">
        <f>SUMIF([1]AirPassengers!$Q$5:$Q$300,$D48,[1]AirPassengers!$V$5:$V$300)</f>
        <v>29497.199798414127</v>
      </c>
      <c r="P48" s="1">
        <f t="shared" si="7"/>
        <v>59306.167186467013</v>
      </c>
      <c r="Q48" s="1">
        <f t="shared" si="8"/>
        <v>58808.967388052886</v>
      </c>
      <c r="R48" s="1">
        <f t="shared" si="9"/>
        <v>78597.199798414134</v>
      </c>
      <c r="S48" s="1">
        <f t="shared" si="10"/>
        <v>137406.16718646704</v>
      </c>
    </row>
    <row r="49" spans="1:19" x14ac:dyDescent="0.2">
      <c r="A49" t="s">
        <v>111</v>
      </c>
      <c r="B49" t="s">
        <v>120</v>
      </c>
      <c r="C49" t="str">
        <f t="shared" si="0"/>
        <v>ROU_SRB</v>
      </c>
      <c r="D49" t="str">
        <f t="shared" si="1"/>
        <v>SRB_ROU</v>
      </c>
      <c r="E49" t="s">
        <v>46</v>
      </c>
      <c r="F49" s="32">
        <f t="shared" si="2"/>
        <v>0.6964520367936925</v>
      </c>
      <c r="G49" s="32">
        <f t="shared" si="3"/>
        <v>0.3035479632063075</v>
      </c>
      <c r="H49" s="33">
        <f t="shared" si="4"/>
        <v>0.6964520367936925</v>
      </c>
      <c r="I49" s="33">
        <f t="shared" si="5"/>
        <v>0.3035479632063075</v>
      </c>
      <c r="J49" s="14"/>
      <c r="K49" s="14">
        <f>1000*SUMIF([1]Eurostat_Commuting!$J$9:$J$315,$C49,[1]Eurostat_Commuting!$K$9:$K$315)</f>
        <v>10600</v>
      </c>
      <c r="L49" s="14">
        <f>1000*SUMIF([1]Eurostat_Commuting!$J$9:$J$315,$D49,[1]Eurostat_Commuting!$K$9:$K$315)</f>
        <v>4620</v>
      </c>
      <c r="M49" s="1">
        <f t="shared" si="6"/>
        <v>15220</v>
      </c>
      <c r="N49" s="1">
        <f>SUMIF([1]AirPassengers!$Q$5:$Q$300,$C49,[1]AirPassengers!$V$5:$V$300)</f>
        <v>0</v>
      </c>
      <c r="O49" s="1">
        <f>SUMIF([1]AirPassengers!$Q$5:$Q$300,$D49,[1]AirPassengers!$V$5:$V$300)</f>
        <v>0</v>
      </c>
      <c r="P49" s="1">
        <f t="shared" si="7"/>
        <v>0</v>
      </c>
      <c r="Q49" s="1">
        <f t="shared" si="8"/>
        <v>10600</v>
      </c>
      <c r="R49" s="1">
        <f t="shared" si="9"/>
        <v>4620</v>
      </c>
      <c r="S49" s="1">
        <f t="shared" si="10"/>
        <v>15220</v>
      </c>
    </row>
    <row r="50" spans="1:19" x14ac:dyDescent="0.2">
      <c r="A50" t="s">
        <v>104</v>
      </c>
      <c r="B50" t="s">
        <v>135</v>
      </c>
      <c r="C50" t="str">
        <f t="shared" si="0"/>
        <v>BGR_GRC</v>
      </c>
      <c r="D50" t="str">
        <f t="shared" si="1"/>
        <v>GRC_BGR</v>
      </c>
      <c r="E50" t="s">
        <v>136</v>
      </c>
      <c r="H50">
        <v>0.30299999999999999</v>
      </c>
      <c r="I50">
        <v>0.69699999999999995</v>
      </c>
    </row>
    <row r="55" spans="1:19" x14ac:dyDescent="0.2">
      <c r="E55" t="s">
        <v>84</v>
      </c>
    </row>
    <row r="56" spans="1:19" x14ac:dyDescent="0.2">
      <c r="E56" t="s">
        <v>83</v>
      </c>
    </row>
    <row r="57" spans="1:19" x14ac:dyDescent="0.2">
      <c r="A57" s="12"/>
      <c r="B57" s="12"/>
      <c r="C57" s="12"/>
      <c r="D57" s="12"/>
      <c r="E57" s="1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OldWeights</vt:lpstr>
      <vt:lpstr>NewWeights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Docquier</dc:creator>
  <cp:lastModifiedBy>Felix Stips</cp:lastModifiedBy>
  <dcterms:created xsi:type="dcterms:W3CDTF">2020-12-17T17:32:20Z</dcterms:created>
  <dcterms:modified xsi:type="dcterms:W3CDTF">2021-02-15T16:00:55Z</dcterms:modified>
</cp:coreProperties>
</file>