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defaultThemeVersion="166925"/>
  <mc:AlternateContent xmlns:mc="http://schemas.openxmlformats.org/markup-compatibility/2006">
    <mc:Choice Requires="x15">
      <x15ac:absPath xmlns:x15ac="http://schemas.microsoft.com/office/spreadsheetml/2010/11/ac" url="E:\TRABAJO\2-Página Web\CONSULTOBRA\Tablas Consultobra\"/>
    </mc:Choice>
  </mc:AlternateContent>
  <xr:revisionPtr revIDLastSave="0" documentId="13_ncr:1_{2A36A099-EDB5-400A-AD17-EA4451B7665F}" xr6:coauthVersionLast="47" xr6:coauthVersionMax="47" xr10:uidLastSave="{00000000-0000-0000-0000-000000000000}"/>
  <bookViews>
    <workbookView xWindow="-108" yWindow="-108" windowWidth="23256" windowHeight="12576" tabRatio="940" xr2:uid="{EA4442BD-62B4-470A-AA00-80263685D416}"/>
  </bookViews>
  <sheets>
    <sheet name="Tabla" sheetId="1" r:id="rId1"/>
    <sheet name="Alta" sheetId="2" r:id="rId2"/>
    <sheet name="Programables" sheetId="3" r:id="rId3"/>
  </sheets>
  <definedNames>
    <definedName name="AISLACIONES_HIDROTÉRMICAS_Y_ACÚSTICAS">Alta!$J$20:$J$118</definedName>
    <definedName name="BARANDAS_BALCONES_PASAMANOS_CUPERTINAS">Alta!$AF$20:$AF$118</definedName>
    <definedName name="CALEFACCIÓN">Alta!$AV$20:$AV$118</definedName>
    <definedName name="CARPINTERÍA_DE_MADERA">Alta!$AH$20:$AH$118</definedName>
    <definedName name="CARPINTERÍA_DE_PVC">Alta!$AL$20:$AL$118</definedName>
    <definedName name="CARPINTERÍA_METÁLICA_Y_HERRERÍA">Alta!$AJ$20:$AJ$118</definedName>
    <definedName name="CARPINTERÍAS_COMBINADAS">Alta!$AN$20:$AN$118</definedName>
    <definedName name="CIELOS_RASOS_INDEPENDIENTES">Alta!$R$20:$R$118</definedName>
    <definedName name="CIRCULACIÓN_VERTICAL_MECÁNICA">Alta!$BB$20:$BB$118</definedName>
    <definedName name="CONDUCTOS_HÚMEROS_Y_VENTILACIONES">Alta!$AD$20:$AD$118</definedName>
    <definedName name="CONTRAPISOS">Alta!$T$20:$T$118</definedName>
    <definedName name="DERECHOS_Y_SEGUROS">Alta!$BP$20:$BP$118</definedName>
    <definedName name="DOMÓTICA">Alta!$BN$20:$BN$118</definedName>
    <definedName name="ELIMINACIÓN_DE_RESIDUOS">Alta!$AZ$20:$AZ$118</definedName>
    <definedName name="ESCALERAS_UMBRALES_SOLIAS_ALFÉIZARES">Alta!$AB$20:$AB$118</definedName>
    <definedName name="ESTRUCTURA_RESISTENTE">Alta!$F$20:$F$118</definedName>
    <definedName name="INMÓTICA">Alta!$BL$20:$BL$118</definedName>
    <definedName name="INSTALACIÓN_CONTRA_INCENDIO">Alta!$BD$20:$BD$118</definedName>
    <definedName name="INSTALACIÓN_DE_GAS">Alta!$AT$20:$AT$118</definedName>
    <definedName name="INSTALACIÓN_ELÉCTRICA">Alta!$AP$20:$AP$118</definedName>
    <definedName name="INSTALACIÓN_SANITARIA">Alta!$AR$20:$AR$118</definedName>
    <definedName name="ÍTEMS">Tabla2[ÍTEMS]</definedName>
    <definedName name="MOV_TIE_UN">Alta!$D$20:$D$118</definedName>
    <definedName name="MOVIMIENTOS_DE_TIERRA">Alta!$D$20:$D$118</definedName>
    <definedName name="MUROS_Y_TABIQUES">Alta!$H$20:$H$118</definedName>
    <definedName name="OBRAS_VARIAS">Alta!$BJ$20:$BJ$118</definedName>
    <definedName name="OTROS_GASTOS_DIRECTOS_DE_OBRA">Alta!$BR$20:$BR$118</definedName>
    <definedName name="PINTURA">Alta!$BH$20:$BH$118</definedName>
    <definedName name="PISOS">Alta!$V$20:$V$118</definedName>
    <definedName name="REFRIGERACIÓN">Alta!$AX$20:$AX$118</definedName>
    <definedName name="REVESTIMIENTOS">Alta!$Z$20:$Z$118</definedName>
    <definedName name="REVOQUES">Alta!$N$20:$N$118</definedName>
    <definedName name="RUBRADO">Alta!$B$18:$BR$18</definedName>
    <definedName name="RUBRADO_SELECCIÓN">Tabla2[RUBROS]</definedName>
    <definedName name="TECHOS_Y_CUBIERTAS">Alta!$L$20:$L$118</definedName>
    <definedName name="TRAB_PREP_UN">Alta!$B$20:$B$118</definedName>
    <definedName name="TRABAJOS_PREPARATORIOS">Alta!$B$20:$B$118</definedName>
    <definedName name="Unidades">UNIDADES2[UNIDADES]</definedName>
    <definedName name="VIDRIOS_CRISTALES_ESPEJOS_ACRÍLICOS_POLICARBONATOS">Alta!$BF$20:$BF$118</definedName>
    <definedName name="YESERÍA">Alta!$P$20:$P$118</definedName>
    <definedName name="ZÓCALOS">Alta!$X$20:$X$118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J2" i="1" l="1" a="1"/>
  <c r="BJ2" i="1" s="1"/>
  <c r="BJ3" i="1" a="1"/>
  <c r="BJ3" i="1" s="1"/>
  <c r="BJ4" i="1" a="1"/>
  <c r="BJ4" i="1" s="1"/>
  <c r="BJ5" i="1" a="1"/>
  <c r="BJ5" i="1" s="1"/>
  <c r="BJ6" i="1" a="1"/>
  <c r="BJ6" i="1" s="1"/>
  <c r="BJ7" i="1" a="1"/>
  <c r="BJ7" i="1" s="1"/>
  <c r="BJ8" i="1" a="1"/>
  <c r="BJ8" i="1" s="1"/>
  <c r="BJ9" i="1" a="1"/>
  <c r="BJ9" i="1" s="1"/>
  <c r="BJ10" i="1" a="1"/>
  <c r="BJ10" i="1" s="1"/>
  <c r="BJ11" i="1" a="1"/>
  <c r="BJ11" i="1" s="1"/>
  <c r="BJ12" i="1" a="1"/>
  <c r="BJ12" i="1" s="1"/>
  <c r="BJ13" i="1" a="1"/>
  <c r="BJ13" i="1" s="1"/>
  <c r="BJ14" i="1" a="1"/>
  <c r="BJ14" i="1" s="1"/>
  <c r="BJ15" i="1" a="1"/>
  <c r="BJ15" i="1" s="1"/>
  <c r="BJ16" i="1" a="1"/>
  <c r="BJ16" i="1" s="1"/>
  <c r="BJ17" i="1" a="1"/>
  <c r="BJ17" i="1" s="1"/>
  <c r="BJ18" i="1" a="1"/>
  <c r="BJ18" i="1" s="1"/>
  <c r="BJ19" i="1" a="1"/>
  <c r="BJ19" i="1" s="1"/>
  <c r="BJ20" i="1" a="1"/>
  <c r="BJ20" i="1" s="1"/>
  <c r="BJ21" i="1" a="1"/>
  <c r="BJ21" i="1" s="1"/>
  <c r="BJ22" i="1" a="1"/>
  <c r="BJ22" i="1" s="1"/>
  <c r="BJ23" i="1" a="1"/>
  <c r="BJ23" i="1" s="1"/>
  <c r="BJ24" i="1" a="1"/>
  <c r="BJ24" i="1" s="1"/>
  <c r="BJ25" i="1" a="1"/>
  <c r="BJ25" i="1" s="1"/>
  <c r="BJ26" i="1" a="1"/>
  <c r="BJ26" i="1" s="1"/>
  <c r="BJ27" i="1" a="1"/>
  <c r="BJ27" i="1" s="1"/>
  <c r="BJ28" i="1" a="1"/>
  <c r="BJ28" i="1" s="1"/>
  <c r="BJ29" i="1" a="1"/>
  <c r="BJ29" i="1" s="1"/>
  <c r="BJ30" i="1" a="1"/>
  <c r="BJ30" i="1" s="1"/>
  <c r="BJ31" i="1" a="1"/>
  <c r="BJ31" i="1" s="1"/>
  <c r="BJ32" i="1" a="1"/>
  <c r="BJ32" i="1" s="1"/>
  <c r="BJ33" i="1" a="1"/>
  <c r="BJ33" i="1" s="1"/>
  <c r="BJ34" i="1" a="1"/>
  <c r="BJ34" i="1" s="1"/>
  <c r="BJ35" i="1" a="1"/>
  <c r="BJ35" i="1" s="1"/>
  <c r="BJ36" i="1" a="1"/>
  <c r="BJ36" i="1" s="1"/>
  <c r="BJ37" i="1" a="1"/>
  <c r="BJ37" i="1" s="1"/>
  <c r="BJ38" i="1" a="1"/>
  <c r="BJ38" i="1" s="1"/>
  <c r="BJ39" i="1" a="1"/>
  <c r="BJ39" i="1" s="1"/>
  <c r="BJ40" i="1" a="1"/>
  <c r="BJ40" i="1" s="1"/>
  <c r="BJ41" i="1" a="1"/>
  <c r="BJ41" i="1" s="1"/>
  <c r="BJ42" i="1" a="1"/>
  <c r="BJ42" i="1" s="1"/>
  <c r="BJ43" i="1" a="1"/>
  <c r="BJ43" i="1" s="1"/>
  <c r="BJ44" i="1" a="1"/>
  <c r="BJ44" i="1" s="1"/>
  <c r="BJ45" i="1" a="1"/>
  <c r="BJ45" i="1" s="1"/>
  <c r="BJ46" i="1" a="1"/>
  <c r="BJ46" i="1" s="1"/>
  <c r="BJ47" i="1" a="1"/>
  <c r="BJ47" i="1" s="1"/>
  <c r="BJ48" i="1" a="1"/>
  <c r="BJ48" i="1" s="1"/>
  <c r="BJ49" i="1" a="1"/>
  <c r="BJ49" i="1" s="1"/>
  <c r="BJ50" i="1" a="1"/>
  <c r="BJ50" i="1" s="1"/>
  <c r="BJ51" i="1" a="1"/>
  <c r="BJ51" i="1" s="1"/>
  <c r="BJ52" i="1" a="1"/>
  <c r="BJ52" i="1" s="1"/>
  <c r="BJ53" i="1" a="1"/>
  <c r="BJ53" i="1" s="1"/>
  <c r="BJ54" i="1" a="1"/>
  <c r="BJ54" i="1" s="1"/>
  <c r="BJ55" i="1" a="1"/>
  <c r="BJ55" i="1" s="1"/>
  <c r="BJ56" i="1" a="1"/>
  <c r="BJ56" i="1" s="1"/>
  <c r="BJ57" i="1" a="1"/>
  <c r="BJ57" i="1" s="1"/>
  <c r="BJ58" i="1" a="1"/>
  <c r="BJ58" i="1" s="1"/>
  <c r="BJ59" i="1" a="1"/>
  <c r="BJ59" i="1" s="1"/>
  <c r="BJ60" i="1" a="1"/>
  <c r="BJ60" i="1" s="1"/>
  <c r="BJ61" i="1" a="1"/>
  <c r="BJ61" i="1" s="1"/>
  <c r="BJ62" i="1" a="1"/>
  <c r="BJ62" i="1" s="1"/>
  <c r="BJ63" i="1" a="1"/>
  <c r="BJ63" i="1" s="1"/>
  <c r="BJ64" i="1" a="1"/>
  <c r="BJ64" i="1" s="1"/>
  <c r="BJ65" i="1" a="1"/>
  <c r="BJ65" i="1" s="1"/>
  <c r="BJ66" i="1" a="1"/>
  <c r="BJ66" i="1" s="1"/>
  <c r="BJ67" i="1" a="1"/>
  <c r="BJ67" i="1" s="1"/>
  <c r="BJ68" i="1" a="1"/>
  <c r="BJ68" i="1" s="1"/>
  <c r="BJ69" i="1" a="1"/>
  <c r="BJ69" i="1" s="1"/>
  <c r="BJ70" i="1" a="1"/>
  <c r="BJ70" i="1" s="1"/>
  <c r="BJ71" i="1" a="1"/>
  <c r="BJ71" i="1" s="1"/>
  <c r="BJ72" i="1" a="1"/>
  <c r="BJ72" i="1" s="1"/>
  <c r="BJ73" i="1" a="1"/>
  <c r="BJ73" i="1" s="1"/>
  <c r="BJ74" i="1" a="1"/>
  <c r="BJ74" i="1" s="1"/>
  <c r="BJ75" i="1" a="1"/>
  <c r="BJ75" i="1" s="1"/>
  <c r="BJ76" i="1" a="1"/>
  <c r="BJ76" i="1" s="1"/>
  <c r="BJ77" i="1" a="1"/>
  <c r="BJ77" i="1" s="1"/>
  <c r="BJ78" i="1" a="1"/>
  <c r="BJ78" i="1" s="1"/>
  <c r="BJ79" i="1" a="1"/>
  <c r="BJ79" i="1" s="1"/>
  <c r="BJ80" i="1" a="1"/>
  <c r="BJ80" i="1" s="1"/>
  <c r="BJ81" i="1" a="1"/>
  <c r="BJ81" i="1" s="1"/>
  <c r="BJ82" i="1" a="1"/>
  <c r="BJ82" i="1" s="1"/>
  <c r="BJ83" i="1" a="1"/>
  <c r="BJ83" i="1" s="1"/>
  <c r="BJ84" i="1" a="1"/>
  <c r="BJ84" i="1" s="1"/>
  <c r="BJ85" i="1" a="1"/>
  <c r="BJ85" i="1" s="1"/>
  <c r="BJ86" i="1" a="1"/>
  <c r="BJ86" i="1" s="1"/>
  <c r="BJ87" i="1" a="1"/>
  <c r="BJ87" i="1" s="1"/>
  <c r="BJ88" i="1" a="1"/>
  <c r="BJ88" i="1" s="1"/>
  <c r="BJ89" i="1" a="1"/>
  <c r="BJ89" i="1" s="1"/>
  <c r="BJ90" i="1" a="1"/>
  <c r="BJ90" i="1" s="1"/>
  <c r="BJ91" i="1" a="1"/>
  <c r="BJ91" i="1" s="1"/>
  <c r="BJ92" i="1" a="1"/>
  <c r="BJ92" i="1" s="1"/>
  <c r="BJ93" i="1" a="1"/>
  <c r="BJ93" i="1" s="1"/>
  <c r="BJ94" i="1" a="1"/>
  <c r="BJ94" i="1" s="1"/>
  <c r="BJ95" i="1" a="1"/>
  <c r="BJ95" i="1" s="1"/>
  <c r="BJ96" i="1" a="1"/>
  <c r="BJ96" i="1" s="1"/>
  <c r="BJ97" i="1" a="1"/>
  <c r="BJ97" i="1" s="1"/>
  <c r="BJ98" i="1" a="1"/>
  <c r="BJ98" i="1" s="1"/>
  <c r="BJ99" i="1" a="1"/>
  <c r="BJ99" i="1" s="1"/>
  <c r="BJ100" i="1" a="1"/>
  <c r="BJ100" i="1" s="1"/>
  <c r="BJ101" i="1" a="1"/>
  <c r="BJ101" i="1" s="1"/>
  <c r="BJ102" i="1" a="1"/>
  <c r="BJ102" i="1" s="1"/>
  <c r="BJ103" i="1" a="1"/>
  <c r="BJ103" i="1" s="1"/>
  <c r="BJ104" i="1" a="1"/>
  <c r="BJ104" i="1" s="1"/>
  <c r="BJ105" i="1" a="1"/>
  <c r="BJ105" i="1" s="1"/>
  <c r="BJ106" i="1" a="1"/>
  <c r="BJ106" i="1" s="1"/>
  <c r="BJ107" i="1" a="1"/>
  <c r="BJ107" i="1" s="1"/>
  <c r="BJ108" i="1" a="1"/>
  <c r="BJ108" i="1" s="1"/>
  <c r="BJ109" i="1" a="1"/>
  <c r="BJ109" i="1" s="1"/>
  <c r="BJ110" i="1" a="1"/>
  <c r="BJ110" i="1" s="1"/>
  <c r="BJ111" i="1" a="1"/>
  <c r="BJ111" i="1" s="1"/>
  <c r="BJ112" i="1" a="1"/>
  <c r="BJ112" i="1" s="1"/>
  <c r="BJ113" i="1" a="1"/>
  <c r="BJ113" i="1" s="1"/>
  <c r="BJ114" i="1" a="1"/>
  <c r="BJ114" i="1" s="1"/>
  <c r="BJ115" i="1" a="1"/>
  <c r="BJ115" i="1" s="1"/>
  <c r="BJ116" i="1" a="1"/>
  <c r="BJ116" i="1" s="1"/>
  <c r="BJ117" i="1" a="1"/>
  <c r="BJ117" i="1" s="1"/>
  <c r="BJ118" i="1" a="1"/>
  <c r="BJ118" i="1" s="1"/>
  <c r="BJ119" i="1" a="1"/>
  <c r="BJ119" i="1" s="1"/>
  <c r="BJ120" i="1" a="1"/>
  <c r="BJ120" i="1" s="1"/>
  <c r="BJ121" i="1" a="1"/>
  <c r="BJ121" i="1" s="1"/>
  <c r="BJ122" i="1" a="1"/>
  <c r="BJ122" i="1" s="1"/>
  <c r="BJ123" i="1" a="1"/>
  <c r="BJ123" i="1" s="1"/>
  <c r="BJ124" i="1" a="1"/>
  <c r="BJ124" i="1" s="1"/>
  <c r="BJ125" i="1" a="1"/>
  <c r="BJ125" i="1" s="1"/>
  <c r="BJ126" i="1" a="1"/>
  <c r="BJ126" i="1" s="1"/>
  <c r="BJ127" i="1" a="1"/>
  <c r="BJ127" i="1" s="1"/>
  <c r="BJ128" i="1" a="1"/>
  <c r="BJ128" i="1" s="1"/>
  <c r="BJ129" i="1" a="1"/>
  <c r="BJ129" i="1" s="1"/>
  <c r="BJ130" i="1" a="1"/>
  <c r="BJ130" i="1" s="1"/>
  <c r="BJ131" i="1" a="1"/>
  <c r="BJ131" i="1" s="1"/>
  <c r="BJ132" i="1" a="1"/>
  <c r="BJ132" i="1" s="1"/>
  <c r="BJ133" i="1" a="1"/>
  <c r="BJ133" i="1" s="1"/>
  <c r="BJ134" i="1" a="1"/>
  <c r="BJ134" i="1" s="1"/>
  <c r="BJ135" i="1" a="1"/>
  <c r="BJ135" i="1" s="1"/>
  <c r="BJ136" i="1" a="1"/>
  <c r="BJ136" i="1" s="1"/>
  <c r="BJ137" i="1" a="1"/>
  <c r="BJ137" i="1" s="1"/>
  <c r="BJ138" i="1" a="1"/>
  <c r="BJ138" i="1" s="1"/>
  <c r="BJ139" i="1" a="1"/>
  <c r="BJ139" i="1" s="1"/>
  <c r="BJ140" i="1" a="1"/>
  <c r="BJ140" i="1" s="1"/>
  <c r="BJ141" i="1" a="1"/>
  <c r="BJ141" i="1" s="1"/>
  <c r="BJ142" i="1" a="1"/>
  <c r="BJ142" i="1" s="1"/>
  <c r="BJ143" i="1" a="1"/>
  <c r="BJ143" i="1" s="1"/>
  <c r="BJ144" i="1" a="1"/>
  <c r="BJ144" i="1" s="1"/>
  <c r="BJ145" i="1" a="1"/>
  <c r="BJ145" i="1" s="1"/>
  <c r="BJ146" i="1" a="1"/>
  <c r="BJ146" i="1" s="1"/>
  <c r="BJ147" i="1" a="1"/>
  <c r="BJ147" i="1" s="1"/>
  <c r="BJ148" i="1" a="1"/>
  <c r="BJ148" i="1" s="1"/>
  <c r="BJ149" i="1" a="1"/>
  <c r="BJ149" i="1" s="1"/>
  <c r="BJ150" i="1" a="1"/>
  <c r="BJ150" i="1" s="1"/>
  <c r="BJ151" i="1" a="1"/>
  <c r="BJ151" i="1" s="1"/>
  <c r="BJ152" i="1" a="1"/>
  <c r="BJ152" i="1" s="1"/>
  <c r="BJ153" i="1" a="1"/>
  <c r="BJ153" i="1" s="1"/>
  <c r="BJ154" i="1" a="1"/>
  <c r="BJ154" i="1" s="1"/>
  <c r="BJ155" i="1" a="1"/>
  <c r="BJ155" i="1" s="1"/>
  <c r="BJ156" i="1" a="1"/>
  <c r="BJ156" i="1" s="1"/>
  <c r="BJ157" i="1" a="1"/>
  <c r="BJ157" i="1" s="1"/>
  <c r="BJ158" i="1" a="1"/>
  <c r="BJ158" i="1" s="1"/>
  <c r="BJ159" i="1" a="1"/>
  <c r="BJ159" i="1" s="1"/>
  <c r="BJ160" i="1" a="1"/>
  <c r="BJ160" i="1" s="1"/>
  <c r="BJ161" i="1" a="1"/>
  <c r="BJ161" i="1" s="1"/>
  <c r="BJ162" i="1" a="1"/>
  <c r="BJ162" i="1" s="1"/>
  <c r="BJ163" i="1" a="1"/>
  <c r="BJ163" i="1" s="1"/>
  <c r="BJ164" i="1" a="1"/>
  <c r="BJ164" i="1" s="1"/>
  <c r="BJ165" i="1" a="1"/>
  <c r="BJ165" i="1" s="1"/>
  <c r="BJ166" i="1" a="1"/>
  <c r="BJ166" i="1" s="1"/>
  <c r="BJ167" i="1" a="1"/>
  <c r="BJ167" i="1" s="1"/>
  <c r="BJ168" i="1" a="1"/>
  <c r="BJ168" i="1" s="1"/>
  <c r="BJ169" i="1" a="1"/>
  <c r="BJ169" i="1" s="1"/>
  <c r="BJ170" i="1" a="1"/>
  <c r="BJ170" i="1" s="1"/>
  <c r="BJ171" i="1" a="1"/>
  <c r="BJ171" i="1" s="1"/>
  <c r="BJ172" i="1" a="1"/>
  <c r="BJ172" i="1" s="1"/>
  <c r="BJ173" i="1" a="1"/>
  <c r="BJ173" i="1" s="1"/>
  <c r="BJ174" i="1" a="1"/>
  <c r="BJ174" i="1" s="1"/>
  <c r="BJ175" i="1" a="1"/>
  <c r="BJ175" i="1" s="1"/>
  <c r="BJ176" i="1" a="1"/>
  <c r="BJ176" i="1" s="1"/>
  <c r="BJ177" i="1" a="1"/>
  <c r="BJ177" i="1" s="1"/>
  <c r="BJ178" i="1" a="1"/>
  <c r="BJ178" i="1" s="1"/>
  <c r="BM2" i="1" a="1"/>
  <c r="BM2" i="1" s="1"/>
  <c r="BM3" i="1" a="1"/>
  <c r="BM3" i="1" s="1"/>
  <c r="BM4" i="1" a="1"/>
  <c r="BM4" i="1" s="1"/>
  <c r="BM5" i="1" a="1"/>
  <c r="BM5" i="1" s="1"/>
  <c r="BM6" i="1" a="1"/>
  <c r="BM6" i="1" s="1"/>
  <c r="BM7" i="1" a="1"/>
  <c r="BM7" i="1" s="1"/>
  <c r="BM8" i="1" a="1"/>
  <c r="BM8" i="1" s="1"/>
  <c r="BM9" i="1" a="1"/>
  <c r="BM9" i="1" s="1"/>
  <c r="BM10" i="1" a="1"/>
  <c r="BM10" i="1" s="1"/>
  <c r="BM11" i="1" a="1"/>
  <c r="BM11" i="1" s="1"/>
  <c r="BM12" i="1" a="1"/>
  <c r="BM12" i="1" s="1"/>
  <c r="BM13" i="1" a="1"/>
  <c r="BM13" i="1" s="1"/>
  <c r="BM14" i="1" a="1"/>
  <c r="BM14" i="1" s="1"/>
  <c r="BM15" i="1" a="1"/>
  <c r="BM15" i="1" s="1"/>
  <c r="BM16" i="1" a="1"/>
  <c r="BM16" i="1" s="1"/>
  <c r="BM17" i="1" a="1"/>
  <c r="BM17" i="1" s="1"/>
  <c r="BM18" i="1" a="1"/>
  <c r="BM18" i="1" s="1"/>
  <c r="BM19" i="1" a="1"/>
  <c r="BM19" i="1" s="1"/>
  <c r="BM20" i="1" a="1"/>
  <c r="BM20" i="1" s="1"/>
  <c r="BM21" i="1" a="1"/>
  <c r="BM21" i="1" s="1"/>
  <c r="BM22" i="1" a="1"/>
  <c r="BM22" i="1" s="1"/>
  <c r="BM23" i="1" a="1"/>
  <c r="BM23" i="1" s="1"/>
  <c r="BM24" i="1" a="1"/>
  <c r="BM24" i="1" s="1"/>
  <c r="BM25" i="1" a="1"/>
  <c r="BM25" i="1" s="1"/>
  <c r="BM26" i="1" a="1"/>
  <c r="BM26" i="1" s="1"/>
  <c r="BM27" i="1" a="1"/>
  <c r="BM27" i="1" s="1"/>
  <c r="BM28" i="1" a="1"/>
  <c r="BM28" i="1" s="1"/>
  <c r="BM29" i="1" a="1"/>
  <c r="BM29" i="1" s="1"/>
  <c r="BM30" i="1" a="1"/>
  <c r="BM30" i="1" s="1"/>
  <c r="BM31" i="1" a="1"/>
  <c r="BM31" i="1" s="1"/>
  <c r="BM32" i="1" a="1"/>
  <c r="BM32" i="1" s="1"/>
  <c r="BM33" i="1" a="1"/>
  <c r="BM33" i="1" s="1"/>
  <c r="BM34" i="1" a="1"/>
  <c r="BM34" i="1" s="1"/>
  <c r="BM35" i="1" a="1"/>
  <c r="BM35" i="1" s="1"/>
  <c r="BM36" i="1" a="1"/>
  <c r="BM36" i="1" s="1"/>
  <c r="BM37" i="1" a="1"/>
  <c r="BM37" i="1" s="1"/>
  <c r="BM38" i="1" a="1"/>
  <c r="BM38" i="1" s="1"/>
  <c r="BM39" i="1" a="1"/>
  <c r="BM39" i="1" s="1"/>
  <c r="BM40" i="1" a="1"/>
  <c r="BM40" i="1" s="1"/>
  <c r="BM41" i="1" a="1"/>
  <c r="BM41" i="1" s="1"/>
  <c r="BM42" i="1" a="1"/>
  <c r="BM42" i="1" s="1"/>
  <c r="BM43" i="1" a="1"/>
  <c r="BM43" i="1" s="1"/>
  <c r="BM44" i="1" a="1"/>
  <c r="BM44" i="1" s="1"/>
  <c r="BM45" i="1" a="1"/>
  <c r="BM45" i="1" s="1"/>
  <c r="BM46" i="1" a="1"/>
  <c r="BM46" i="1" s="1"/>
  <c r="BM47" i="1" a="1"/>
  <c r="BM47" i="1" s="1"/>
  <c r="BM48" i="1" a="1"/>
  <c r="BM48" i="1" s="1"/>
  <c r="BM49" i="1" a="1"/>
  <c r="BM49" i="1" s="1"/>
  <c r="BM50" i="1" a="1"/>
  <c r="BM50" i="1" s="1"/>
  <c r="BM51" i="1" a="1"/>
  <c r="BM51" i="1" s="1"/>
  <c r="BM52" i="1" a="1"/>
  <c r="BM52" i="1" s="1"/>
  <c r="BM53" i="1" a="1"/>
  <c r="BM53" i="1" s="1"/>
  <c r="BM54" i="1" a="1"/>
  <c r="BM54" i="1" s="1"/>
  <c r="BM55" i="1" a="1"/>
  <c r="BM55" i="1" s="1"/>
  <c r="BM56" i="1" a="1"/>
  <c r="BM56" i="1" s="1"/>
  <c r="BM57" i="1" a="1"/>
  <c r="BM57" i="1" s="1"/>
  <c r="BM58" i="1" a="1"/>
  <c r="BM58" i="1" s="1"/>
  <c r="BM59" i="1" a="1"/>
  <c r="BM59" i="1" s="1"/>
  <c r="BM60" i="1" a="1"/>
  <c r="BM60" i="1" s="1"/>
  <c r="BM61" i="1" a="1"/>
  <c r="BM61" i="1" s="1"/>
  <c r="BM62" i="1" a="1"/>
  <c r="BM62" i="1" s="1"/>
  <c r="BM63" i="1" a="1"/>
  <c r="BM63" i="1" s="1"/>
  <c r="BM64" i="1" a="1"/>
  <c r="BM64" i="1" s="1"/>
  <c r="BM65" i="1" a="1"/>
  <c r="BM65" i="1" s="1"/>
  <c r="BM66" i="1" a="1"/>
  <c r="BM66" i="1" s="1"/>
  <c r="BM67" i="1" a="1"/>
  <c r="BM67" i="1" s="1"/>
  <c r="BM68" i="1" a="1"/>
  <c r="BM68" i="1" s="1"/>
  <c r="BM69" i="1" a="1"/>
  <c r="BM69" i="1" s="1"/>
  <c r="BM70" i="1" a="1"/>
  <c r="BM70" i="1" s="1"/>
  <c r="BM71" i="1" a="1"/>
  <c r="BM71" i="1" s="1"/>
  <c r="BM72" i="1" a="1"/>
  <c r="BM72" i="1" s="1"/>
  <c r="BM73" i="1" a="1"/>
  <c r="BM73" i="1" s="1"/>
  <c r="BM74" i="1" a="1"/>
  <c r="BM74" i="1" s="1"/>
  <c r="BM75" i="1" a="1"/>
  <c r="BM75" i="1" s="1"/>
  <c r="BM76" i="1" a="1"/>
  <c r="BM76" i="1" s="1"/>
  <c r="BM77" i="1" a="1"/>
  <c r="BM77" i="1" s="1"/>
  <c r="BM78" i="1" a="1"/>
  <c r="BM78" i="1" s="1"/>
  <c r="BM79" i="1" a="1"/>
  <c r="BM79" i="1" s="1"/>
  <c r="BM80" i="1" a="1"/>
  <c r="BM80" i="1" s="1"/>
  <c r="BM81" i="1" a="1"/>
  <c r="BM81" i="1" s="1"/>
  <c r="BM82" i="1" a="1"/>
  <c r="BM82" i="1" s="1"/>
  <c r="BM83" i="1" a="1"/>
  <c r="BM83" i="1" s="1"/>
  <c r="BM84" i="1" a="1"/>
  <c r="BM84" i="1" s="1"/>
  <c r="BM85" i="1" a="1"/>
  <c r="BM85" i="1" s="1"/>
  <c r="BM86" i="1" a="1"/>
  <c r="BM86" i="1" s="1"/>
  <c r="BM87" i="1" a="1"/>
  <c r="BM87" i="1" s="1"/>
  <c r="BM88" i="1" a="1"/>
  <c r="BM88" i="1" s="1"/>
  <c r="BM89" i="1" a="1"/>
  <c r="BM89" i="1" s="1"/>
  <c r="BM90" i="1" a="1"/>
  <c r="BM90" i="1" s="1"/>
  <c r="BM91" i="1" a="1"/>
  <c r="BM91" i="1" s="1"/>
  <c r="BM92" i="1" a="1"/>
  <c r="BM92" i="1" s="1"/>
  <c r="BM93" i="1" a="1"/>
  <c r="BM93" i="1" s="1"/>
  <c r="BM94" i="1" a="1"/>
  <c r="BM94" i="1" s="1"/>
  <c r="BM95" i="1" a="1"/>
  <c r="BM95" i="1" s="1"/>
  <c r="BM96" i="1" a="1"/>
  <c r="BM96" i="1" s="1"/>
  <c r="BM97" i="1" a="1"/>
  <c r="BM97" i="1" s="1"/>
  <c r="BM98" i="1" a="1"/>
  <c r="BM98" i="1" s="1"/>
  <c r="BM99" i="1" a="1"/>
  <c r="BM99" i="1" s="1"/>
  <c r="BM100" i="1" a="1"/>
  <c r="BM100" i="1" s="1"/>
  <c r="BM101" i="1" a="1"/>
  <c r="BM101" i="1" s="1"/>
  <c r="BM102" i="1" a="1"/>
  <c r="BM102" i="1" s="1"/>
  <c r="BM103" i="1" a="1"/>
  <c r="BM103" i="1" s="1"/>
  <c r="BM104" i="1" a="1"/>
  <c r="BM104" i="1" s="1"/>
  <c r="BM105" i="1" a="1"/>
  <c r="BM105" i="1" s="1"/>
  <c r="BM106" i="1" a="1"/>
  <c r="BM106" i="1" s="1"/>
  <c r="BM107" i="1" a="1"/>
  <c r="BM107" i="1" s="1"/>
  <c r="BM108" i="1" a="1"/>
  <c r="BM108" i="1" s="1"/>
  <c r="BM109" i="1" a="1"/>
  <c r="BM109" i="1" s="1"/>
  <c r="BM110" i="1" a="1"/>
  <c r="BM110" i="1" s="1"/>
  <c r="BM111" i="1" a="1"/>
  <c r="BM111" i="1" s="1"/>
  <c r="BM112" i="1" a="1"/>
  <c r="BM112" i="1" s="1"/>
  <c r="BM113" i="1" a="1"/>
  <c r="BM113" i="1" s="1"/>
  <c r="BM114" i="1" a="1"/>
  <c r="BM114" i="1" s="1"/>
  <c r="BM115" i="1" a="1"/>
  <c r="BM115" i="1" s="1"/>
  <c r="BM116" i="1" a="1"/>
  <c r="BM116" i="1" s="1"/>
  <c r="BM117" i="1" a="1"/>
  <c r="BM117" i="1" s="1"/>
  <c r="BM118" i="1" a="1"/>
  <c r="BM118" i="1" s="1"/>
  <c r="BM119" i="1" a="1"/>
  <c r="BM119" i="1" s="1"/>
  <c r="BM120" i="1" a="1"/>
  <c r="BM120" i="1" s="1"/>
  <c r="BM121" i="1" a="1"/>
  <c r="BM121" i="1" s="1"/>
  <c r="BM122" i="1" a="1"/>
  <c r="BM122" i="1" s="1"/>
  <c r="BM123" i="1" a="1"/>
  <c r="BM123" i="1" s="1"/>
  <c r="BM124" i="1" a="1"/>
  <c r="BM124" i="1" s="1"/>
  <c r="BM125" i="1" a="1"/>
  <c r="BM125" i="1" s="1"/>
  <c r="BM126" i="1" a="1"/>
  <c r="BM126" i="1" s="1"/>
  <c r="BM127" i="1" a="1"/>
  <c r="BM127" i="1" s="1"/>
  <c r="BM128" i="1" a="1"/>
  <c r="BM128" i="1" s="1"/>
  <c r="BM129" i="1" a="1"/>
  <c r="BM129" i="1" s="1"/>
  <c r="BM130" i="1" a="1"/>
  <c r="BM130" i="1" s="1"/>
  <c r="BM131" i="1" a="1"/>
  <c r="BM131" i="1" s="1"/>
  <c r="BM132" i="1" a="1"/>
  <c r="BM132" i="1" s="1"/>
  <c r="BM133" i="1" a="1"/>
  <c r="BM133" i="1" s="1"/>
  <c r="BM134" i="1" a="1"/>
  <c r="BM134" i="1" s="1"/>
  <c r="BM135" i="1" a="1"/>
  <c r="BM135" i="1" s="1"/>
  <c r="BM136" i="1" a="1"/>
  <c r="BM136" i="1" s="1"/>
  <c r="BM137" i="1" a="1"/>
  <c r="BM137" i="1" s="1"/>
  <c r="BM138" i="1" a="1"/>
  <c r="BM138" i="1" s="1"/>
  <c r="BM139" i="1" a="1"/>
  <c r="BM139" i="1" s="1"/>
  <c r="BM140" i="1" a="1"/>
  <c r="BM140" i="1" s="1"/>
  <c r="BM141" i="1" a="1"/>
  <c r="BM141" i="1" s="1"/>
  <c r="BM142" i="1" a="1"/>
  <c r="BM142" i="1" s="1"/>
  <c r="BM143" i="1" a="1"/>
  <c r="BM143" i="1" s="1"/>
  <c r="BM144" i="1" a="1"/>
  <c r="BM144" i="1" s="1"/>
  <c r="BM145" i="1" a="1"/>
  <c r="BM145" i="1" s="1"/>
  <c r="BM146" i="1" a="1"/>
  <c r="BM146" i="1" s="1"/>
  <c r="BM147" i="1" a="1"/>
  <c r="BM147" i="1" s="1"/>
  <c r="BM148" i="1" a="1"/>
  <c r="BM148" i="1" s="1"/>
  <c r="BM149" i="1" a="1"/>
  <c r="BM149" i="1" s="1"/>
  <c r="BM150" i="1" a="1"/>
  <c r="BM150" i="1" s="1"/>
  <c r="BM151" i="1" a="1"/>
  <c r="BM151" i="1" s="1"/>
  <c r="BM152" i="1" a="1"/>
  <c r="BM152" i="1" s="1"/>
  <c r="BM153" i="1" a="1"/>
  <c r="BM153" i="1" s="1"/>
  <c r="BM154" i="1" a="1"/>
  <c r="BM154" i="1" s="1"/>
  <c r="BM155" i="1" a="1"/>
  <c r="BM155" i="1" s="1"/>
  <c r="BM156" i="1" a="1"/>
  <c r="BM156" i="1" s="1"/>
  <c r="BM157" i="1" a="1"/>
  <c r="BM157" i="1" s="1"/>
  <c r="BM158" i="1" a="1"/>
  <c r="BM158" i="1" s="1"/>
  <c r="BM159" i="1" a="1"/>
  <c r="BM159" i="1" s="1"/>
  <c r="BM160" i="1" a="1"/>
  <c r="BM160" i="1" s="1"/>
  <c r="BM161" i="1" a="1"/>
  <c r="BM161" i="1" s="1"/>
  <c r="BM162" i="1" a="1"/>
  <c r="BM162" i="1" s="1"/>
  <c r="BM163" i="1" a="1"/>
  <c r="BM163" i="1" s="1"/>
  <c r="BM164" i="1" a="1"/>
  <c r="BM164" i="1" s="1"/>
  <c r="BM165" i="1" a="1"/>
  <c r="BM165" i="1" s="1"/>
  <c r="BM166" i="1" a="1"/>
  <c r="BM166" i="1" s="1"/>
  <c r="BM167" i="1" a="1"/>
  <c r="BM167" i="1" s="1"/>
  <c r="BM168" i="1" a="1"/>
  <c r="BM168" i="1" s="1"/>
  <c r="BM169" i="1" a="1"/>
  <c r="BM169" i="1" s="1"/>
  <c r="BM170" i="1" a="1"/>
  <c r="BM170" i="1" s="1"/>
  <c r="BM171" i="1" a="1"/>
  <c r="BM171" i="1" s="1"/>
  <c r="BM172" i="1" a="1"/>
  <c r="BM172" i="1" s="1"/>
  <c r="BM173" i="1" a="1"/>
  <c r="BM173" i="1" s="1"/>
  <c r="BM174" i="1" a="1"/>
  <c r="BM174" i="1" s="1"/>
  <c r="BM175" i="1" a="1"/>
  <c r="BM175" i="1" s="1"/>
  <c r="BM176" i="1" a="1"/>
  <c r="BM176" i="1" s="1"/>
  <c r="BM177" i="1" a="1"/>
  <c r="BM177" i="1" s="1"/>
  <c r="BM178" i="1" a="1"/>
  <c r="BM178" i="1" s="1"/>
  <c r="BL2" i="1" a="1"/>
  <c r="BL2" i="1" s="1"/>
  <c r="BL3" i="1" a="1"/>
  <c r="BL3" i="1" s="1"/>
  <c r="BL4" i="1" a="1"/>
  <c r="BL4" i="1" s="1"/>
  <c r="BL5" i="1" a="1"/>
  <c r="BL5" i="1" s="1"/>
  <c r="BL6" i="1" a="1"/>
  <c r="BL6" i="1" s="1"/>
  <c r="BL7" i="1" a="1"/>
  <c r="BL7" i="1" s="1"/>
  <c r="BL8" i="1" a="1"/>
  <c r="BL8" i="1" s="1"/>
  <c r="BL9" i="1" a="1"/>
  <c r="BL9" i="1" s="1"/>
  <c r="BL10" i="1" a="1"/>
  <c r="BL10" i="1" s="1"/>
  <c r="BL11" i="1" a="1"/>
  <c r="BL11" i="1" s="1"/>
  <c r="BL12" i="1" a="1"/>
  <c r="BL12" i="1" s="1"/>
  <c r="BL13" i="1" a="1"/>
  <c r="BL13" i="1" s="1"/>
  <c r="BL14" i="1" a="1"/>
  <c r="BL14" i="1" s="1"/>
  <c r="BL15" i="1" a="1"/>
  <c r="BL15" i="1" s="1"/>
  <c r="BL16" i="1" a="1"/>
  <c r="BL16" i="1" s="1"/>
  <c r="BL17" i="1" a="1"/>
  <c r="BL17" i="1" s="1"/>
  <c r="BL18" i="1" a="1"/>
  <c r="BL18" i="1" s="1"/>
  <c r="BL19" i="1" a="1"/>
  <c r="BL19" i="1" s="1"/>
  <c r="BL20" i="1" a="1"/>
  <c r="BL20" i="1" s="1"/>
  <c r="BL21" i="1" a="1"/>
  <c r="BL21" i="1" s="1"/>
  <c r="BL22" i="1" a="1"/>
  <c r="BL22" i="1" s="1"/>
  <c r="BL23" i="1" a="1"/>
  <c r="BL23" i="1" s="1"/>
  <c r="BL24" i="1" a="1"/>
  <c r="BL24" i="1" s="1"/>
  <c r="BL25" i="1" a="1"/>
  <c r="BL25" i="1" s="1"/>
  <c r="BL26" i="1" a="1"/>
  <c r="BL26" i="1" s="1"/>
  <c r="BL27" i="1" a="1"/>
  <c r="BL27" i="1" s="1"/>
  <c r="BL28" i="1" a="1"/>
  <c r="BL28" i="1" s="1"/>
  <c r="BL29" i="1" a="1"/>
  <c r="BL29" i="1" s="1"/>
  <c r="BL30" i="1" a="1"/>
  <c r="BL30" i="1" s="1"/>
  <c r="BL31" i="1" a="1"/>
  <c r="BL31" i="1" s="1"/>
  <c r="BL32" i="1" a="1"/>
  <c r="BL32" i="1" s="1"/>
  <c r="BL33" i="1" a="1"/>
  <c r="BL33" i="1" s="1"/>
  <c r="BL34" i="1" a="1"/>
  <c r="BL34" i="1" s="1"/>
  <c r="BL35" i="1" a="1"/>
  <c r="BL35" i="1" s="1"/>
  <c r="BL36" i="1" a="1"/>
  <c r="BL36" i="1" s="1"/>
  <c r="BL37" i="1" a="1"/>
  <c r="BL37" i="1" s="1"/>
  <c r="BL38" i="1" a="1"/>
  <c r="BL38" i="1" s="1"/>
  <c r="BL39" i="1" a="1"/>
  <c r="BL39" i="1" s="1"/>
  <c r="BL40" i="1" a="1"/>
  <c r="BL40" i="1" s="1"/>
  <c r="BL41" i="1" a="1"/>
  <c r="BL41" i="1" s="1"/>
  <c r="BL42" i="1" a="1"/>
  <c r="BL42" i="1" s="1"/>
  <c r="BL43" i="1" a="1"/>
  <c r="BL43" i="1" s="1"/>
  <c r="BL44" i="1" a="1"/>
  <c r="BL44" i="1" s="1"/>
  <c r="BL45" i="1" a="1"/>
  <c r="BL45" i="1" s="1"/>
  <c r="BL46" i="1" a="1"/>
  <c r="BL46" i="1" s="1"/>
  <c r="BL47" i="1" a="1"/>
  <c r="BL47" i="1" s="1"/>
  <c r="BL48" i="1" a="1"/>
  <c r="BL48" i="1" s="1"/>
  <c r="BL49" i="1" a="1"/>
  <c r="BL49" i="1" s="1"/>
  <c r="BL50" i="1" a="1"/>
  <c r="BL50" i="1" s="1"/>
  <c r="BL51" i="1" a="1"/>
  <c r="BL51" i="1" s="1"/>
  <c r="BL52" i="1" a="1"/>
  <c r="BL52" i="1" s="1"/>
  <c r="BL53" i="1" a="1"/>
  <c r="BL53" i="1" s="1"/>
  <c r="BL54" i="1" a="1"/>
  <c r="BL54" i="1" s="1"/>
  <c r="BL55" i="1" a="1"/>
  <c r="BL55" i="1" s="1"/>
  <c r="BL56" i="1" a="1"/>
  <c r="BL56" i="1" s="1"/>
  <c r="BL57" i="1" a="1"/>
  <c r="BL57" i="1" s="1"/>
  <c r="BL58" i="1" a="1"/>
  <c r="BL58" i="1" s="1"/>
  <c r="BL59" i="1" a="1"/>
  <c r="BL59" i="1" s="1"/>
  <c r="BL60" i="1" a="1"/>
  <c r="BL60" i="1" s="1"/>
  <c r="BL61" i="1" a="1"/>
  <c r="BL61" i="1" s="1"/>
  <c r="BL62" i="1" a="1"/>
  <c r="BL62" i="1" s="1"/>
  <c r="BL63" i="1" a="1"/>
  <c r="BL63" i="1" s="1"/>
  <c r="BL64" i="1" a="1"/>
  <c r="BL64" i="1" s="1"/>
  <c r="BL65" i="1" a="1"/>
  <c r="BL65" i="1" s="1"/>
  <c r="BL66" i="1" a="1"/>
  <c r="BL66" i="1" s="1"/>
  <c r="BL67" i="1" a="1"/>
  <c r="BL67" i="1" s="1"/>
  <c r="BL68" i="1" a="1"/>
  <c r="BL68" i="1" s="1"/>
  <c r="BL69" i="1" a="1"/>
  <c r="BL69" i="1" s="1"/>
  <c r="BL70" i="1" a="1"/>
  <c r="BL70" i="1" s="1"/>
  <c r="BL71" i="1" a="1"/>
  <c r="BL71" i="1" s="1"/>
  <c r="BL72" i="1" a="1"/>
  <c r="BL72" i="1" s="1"/>
  <c r="BL73" i="1" a="1"/>
  <c r="BL73" i="1" s="1"/>
  <c r="BL74" i="1" a="1"/>
  <c r="BL74" i="1" s="1"/>
  <c r="BL75" i="1" a="1"/>
  <c r="BL75" i="1" s="1"/>
  <c r="BL76" i="1" a="1"/>
  <c r="BL76" i="1" s="1"/>
  <c r="BL77" i="1" a="1"/>
  <c r="BL77" i="1" s="1"/>
  <c r="BL78" i="1" a="1"/>
  <c r="BL78" i="1" s="1"/>
  <c r="BL79" i="1" a="1"/>
  <c r="BL79" i="1" s="1"/>
  <c r="BL80" i="1" a="1"/>
  <c r="BL80" i="1" s="1"/>
  <c r="BL81" i="1" a="1"/>
  <c r="BL81" i="1" s="1"/>
  <c r="BL82" i="1" a="1"/>
  <c r="BL82" i="1" s="1"/>
  <c r="BL83" i="1" a="1"/>
  <c r="BL83" i="1" s="1"/>
  <c r="BL84" i="1" a="1"/>
  <c r="BL84" i="1" s="1"/>
  <c r="BL85" i="1" a="1"/>
  <c r="BL85" i="1" s="1"/>
  <c r="BL86" i="1" a="1"/>
  <c r="BL86" i="1" s="1"/>
  <c r="BL87" i="1" a="1"/>
  <c r="BL87" i="1" s="1"/>
  <c r="BL88" i="1" a="1"/>
  <c r="BL88" i="1" s="1"/>
  <c r="BL89" i="1" a="1"/>
  <c r="BL89" i="1" s="1"/>
  <c r="BL90" i="1" a="1"/>
  <c r="BL90" i="1" s="1"/>
  <c r="BL91" i="1" a="1"/>
  <c r="BL91" i="1" s="1"/>
  <c r="BL92" i="1" a="1"/>
  <c r="BL92" i="1" s="1"/>
  <c r="BL93" i="1" a="1"/>
  <c r="BL93" i="1" s="1"/>
  <c r="BL94" i="1" a="1"/>
  <c r="BL94" i="1" s="1"/>
  <c r="BL95" i="1" a="1"/>
  <c r="BL95" i="1" s="1"/>
  <c r="BL96" i="1" a="1"/>
  <c r="BL96" i="1" s="1"/>
  <c r="BL97" i="1" a="1"/>
  <c r="BL97" i="1" s="1"/>
  <c r="BL98" i="1" a="1"/>
  <c r="BL98" i="1" s="1"/>
  <c r="BL99" i="1" a="1"/>
  <c r="BL99" i="1" s="1"/>
  <c r="BL100" i="1" a="1"/>
  <c r="BL100" i="1" s="1"/>
  <c r="BL101" i="1" a="1"/>
  <c r="BL101" i="1" s="1"/>
  <c r="BL102" i="1" a="1"/>
  <c r="BL102" i="1" s="1"/>
  <c r="BL103" i="1" a="1"/>
  <c r="BL103" i="1" s="1"/>
  <c r="BL104" i="1" a="1"/>
  <c r="BL104" i="1" s="1"/>
  <c r="BL105" i="1" a="1"/>
  <c r="BL105" i="1" s="1"/>
  <c r="BL106" i="1" a="1"/>
  <c r="BL106" i="1" s="1"/>
  <c r="BL107" i="1" a="1"/>
  <c r="BL107" i="1" s="1"/>
  <c r="BL108" i="1" a="1"/>
  <c r="BL108" i="1" s="1"/>
  <c r="BL109" i="1" a="1"/>
  <c r="BL109" i="1" s="1"/>
  <c r="BL110" i="1" a="1"/>
  <c r="BL110" i="1" s="1"/>
  <c r="BL111" i="1" a="1"/>
  <c r="BL111" i="1" s="1"/>
  <c r="BL112" i="1" a="1"/>
  <c r="BL112" i="1" s="1"/>
  <c r="BL113" i="1" a="1"/>
  <c r="BL113" i="1" s="1"/>
  <c r="BL114" i="1" a="1"/>
  <c r="BL114" i="1" s="1"/>
  <c r="BL115" i="1" a="1"/>
  <c r="BL115" i="1" s="1"/>
  <c r="BL116" i="1" a="1"/>
  <c r="BL116" i="1" s="1"/>
  <c r="BL117" i="1" a="1"/>
  <c r="BL117" i="1" s="1"/>
  <c r="BL118" i="1" a="1"/>
  <c r="BL118" i="1" s="1"/>
  <c r="BL119" i="1" a="1"/>
  <c r="BL119" i="1" s="1"/>
  <c r="BL120" i="1" a="1"/>
  <c r="BL120" i="1" s="1"/>
  <c r="BL121" i="1" a="1"/>
  <c r="BL121" i="1" s="1"/>
  <c r="BL122" i="1" a="1"/>
  <c r="BL122" i="1" s="1"/>
  <c r="BL123" i="1" a="1"/>
  <c r="BL123" i="1" s="1"/>
  <c r="BL124" i="1" a="1"/>
  <c r="BL124" i="1" s="1"/>
  <c r="BL125" i="1" a="1"/>
  <c r="BL125" i="1" s="1"/>
  <c r="BL126" i="1" a="1"/>
  <c r="BL126" i="1" s="1"/>
  <c r="BL127" i="1" a="1"/>
  <c r="BL127" i="1" s="1"/>
  <c r="BL128" i="1" a="1"/>
  <c r="BL128" i="1" s="1"/>
  <c r="BL129" i="1" a="1"/>
  <c r="BL129" i="1" s="1"/>
  <c r="BL130" i="1" a="1"/>
  <c r="BL130" i="1" s="1"/>
  <c r="BL131" i="1" a="1"/>
  <c r="BL131" i="1" s="1"/>
  <c r="BL132" i="1" a="1"/>
  <c r="BL132" i="1" s="1"/>
  <c r="BL133" i="1" a="1"/>
  <c r="BL133" i="1" s="1"/>
  <c r="BL134" i="1" a="1"/>
  <c r="BL134" i="1" s="1"/>
  <c r="BL135" i="1" a="1"/>
  <c r="BL135" i="1" s="1"/>
  <c r="BL136" i="1" a="1"/>
  <c r="BL136" i="1" s="1"/>
  <c r="BL137" i="1" a="1"/>
  <c r="BL137" i="1" s="1"/>
  <c r="BL138" i="1" a="1"/>
  <c r="BL138" i="1" s="1"/>
  <c r="BL139" i="1" a="1"/>
  <c r="BL139" i="1" s="1"/>
  <c r="BL140" i="1" a="1"/>
  <c r="BL140" i="1" s="1"/>
  <c r="BL141" i="1" a="1"/>
  <c r="BL141" i="1" s="1"/>
  <c r="BL142" i="1" a="1"/>
  <c r="BL142" i="1" s="1"/>
  <c r="BL143" i="1" a="1"/>
  <c r="BL143" i="1" s="1"/>
  <c r="BL144" i="1" a="1"/>
  <c r="BL144" i="1" s="1"/>
  <c r="BL145" i="1" a="1"/>
  <c r="BL145" i="1" s="1"/>
  <c r="BL146" i="1" a="1"/>
  <c r="BL146" i="1" s="1"/>
  <c r="BL147" i="1" a="1"/>
  <c r="BL147" i="1" s="1"/>
  <c r="BL148" i="1" a="1"/>
  <c r="BL148" i="1" s="1"/>
  <c r="BL149" i="1" a="1"/>
  <c r="BL149" i="1" s="1"/>
  <c r="BL150" i="1" a="1"/>
  <c r="BL150" i="1" s="1"/>
  <c r="BL151" i="1" a="1"/>
  <c r="BL151" i="1" s="1"/>
  <c r="BL152" i="1" a="1"/>
  <c r="BL152" i="1" s="1"/>
  <c r="BL153" i="1" a="1"/>
  <c r="BL153" i="1" s="1"/>
  <c r="BL154" i="1" a="1"/>
  <c r="BL154" i="1" s="1"/>
  <c r="BL155" i="1" a="1"/>
  <c r="BL155" i="1" s="1"/>
  <c r="BL156" i="1" a="1"/>
  <c r="BL156" i="1" s="1"/>
  <c r="BL157" i="1" a="1"/>
  <c r="BL157" i="1" s="1"/>
  <c r="BL158" i="1" a="1"/>
  <c r="BL158" i="1" s="1"/>
  <c r="BL159" i="1" a="1"/>
  <c r="BL159" i="1" s="1"/>
  <c r="BL160" i="1" a="1"/>
  <c r="BL160" i="1" s="1"/>
  <c r="BL161" i="1" a="1"/>
  <c r="BL161" i="1" s="1"/>
  <c r="BL162" i="1" a="1"/>
  <c r="BL162" i="1" s="1"/>
  <c r="BL163" i="1" a="1"/>
  <c r="BL163" i="1" s="1"/>
  <c r="BL164" i="1" a="1"/>
  <c r="BL164" i="1" s="1"/>
  <c r="BL165" i="1" a="1"/>
  <c r="BL165" i="1" s="1"/>
  <c r="BL166" i="1" a="1"/>
  <c r="BL166" i="1" s="1"/>
  <c r="BL167" i="1" a="1"/>
  <c r="BL167" i="1" s="1"/>
  <c r="BL168" i="1" a="1"/>
  <c r="BL168" i="1" s="1"/>
  <c r="BL169" i="1" a="1"/>
  <c r="BL169" i="1" s="1"/>
  <c r="BL170" i="1" a="1"/>
  <c r="BL170" i="1" s="1"/>
  <c r="BL171" i="1" a="1"/>
  <c r="BL171" i="1" s="1"/>
  <c r="BL172" i="1" a="1"/>
  <c r="BL172" i="1" s="1"/>
  <c r="BL173" i="1" a="1"/>
  <c r="BL173" i="1" s="1"/>
  <c r="BL174" i="1" a="1"/>
  <c r="BL174" i="1" s="1"/>
  <c r="BL175" i="1" a="1"/>
  <c r="BL175" i="1" s="1"/>
  <c r="BL176" i="1" a="1"/>
  <c r="BL176" i="1" s="1"/>
  <c r="BL177" i="1" a="1"/>
  <c r="BL177" i="1" s="1"/>
  <c r="BL178" i="1" a="1"/>
  <c r="BL178" i="1" s="1"/>
  <c r="BK2" i="1" a="1"/>
  <c r="BK2" i="1" s="1"/>
  <c r="BK3" i="1" a="1"/>
  <c r="BK3" i="1" s="1"/>
  <c r="BK4" i="1" a="1"/>
  <c r="BK4" i="1" s="1"/>
  <c r="BK5" i="1" a="1"/>
  <c r="BK5" i="1" s="1"/>
  <c r="BK6" i="1" a="1"/>
  <c r="BK6" i="1" s="1"/>
  <c r="BK7" i="1" a="1"/>
  <c r="BK7" i="1" s="1"/>
  <c r="BK8" i="1" a="1"/>
  <c r="BK8" i="1" s="1"/>
  <c r="BK9" i="1" a="1"/>
  <c r="BK9" i="1" s="1"/>
  <c r="BK10" i="1" a="1"/>
  <c r="BK10" i="1" s="1"/>
  <c r="BK11" i="1" a="1"/>
  <c r="BK11" i="1" s="1"/>
  <c r="BK12" i="1" a="1"/>
  <c r="BK12" i="1" s="1"/>
  <c r="BK13" i="1" a="1"/>
  <c r="BK13" i="1" s="1"/>
  <c r="BK14" i="1" a="1"/>
  <c r="BK14" i="1" s="1"/>
  <c r="BK15" i="1" a="1"/>
  <c r="BK15" i="1" s="1"/>
  <c r="BK16" i="1" a="1"/>
  <c r="BK16" i="1" s="1"/>
  <c r="BK17" i="1" a="1"/>
  <c r="BK17" i="1" s="1"/>
  <c r="BK18" i="1" a="1"/>
  <c r="BK18" i="1" s="1"/>
  <c r="BK19" i="1" a="1"/>
  <c r="BK19" i="1" s="1"/>
  <c r="BK20" i="1" a="1"/>
  <c r="BK20" i="1" s="1"/>
  <c r="BK21" i="1" a="1"/>
  <c r="BK21" i="1" s="1"/>
  <c r="BK22" i="1" a="1"/>
  <c r="BK22" i="1" s="1"/>
  <c r="BK23" i="1" a="1"/>
  <c r="BK23" i="1" s="1"/>
  <c r="BK24" i="1" a="1"/>
  <c r="BK24" i="1" s="1"/>
  <c r="BK25" i="1" a="1"/>
  <c r="BK25" i="1" s="1"/>
  <c r="BK26" i="1" a="1"/>
  <c r="BK26" i="1" s="1"/>
  <c r="BK27" i="1" a="1"/>
  <c r="BK27" i="1" s="1"/>
  <c r="BK28" i="1" a="1"/>
  <c r="BK28" i="1" s="1"/>
  <c r="BK29" i="1" a="1"/>
  <c r="BK29" i="1" s="1"/>
  <c r="BK30" i="1" a="1"/>
  <c r="BK30" i="1" s="1"/>
  <c r="BK31" i="1" a="1"/>
  <c r="BK31" i="1" s="1"/>
  <c r="BK32" i="1" a="1"/>
  <c r="BK32" i="1" s="1"/>
  <c r="BK33" i="1" a="1"/>
  <c r="BK33" i="1" s="1"/>
  <c r="BK34" i="1" a="1"/>
  <c r="BK34" i="1" s="1"/>
  <c r="BK35" i="1" a="1"/>
  <c r="BK35" i="1" s="1"/>
  <c r="BK36" i="1" a="1"/>
  <c r="BK36" i="1" s="1"/>
  <c r="BK37" i="1" a="1"/>
  <c r="BK37" i="1" s="1"/>
  <c r="BK38" i="1" a="1"/>
  <c r="BK38" i="1" s="1"/>
  <c r="BK39" i="1" a="1"/>
  <c r="BK39" i="1" s="1"/>
  <c r="BK40" i="1" a="1"/>
  <c r="BK40" i="1" s="1"/>
  <c r="BK41" i="1" a="1"/>
  <c r="BK41" i="1" s="1"/>
  <c r="BK42" i="1" a="1"/>
  <c r="BK42" i="1" s="1"/>
  <c r="BK43" i="1" a="1"/>
  <c r="BK43" i="1" s="1"/>
  <c r="BK44" i="1" a="1"/>
  <c r="BK44" i="1" s="1"/>
  <c r="BK45" i="1" a="1"/>
  <c r="BK45" i="1" s="1"/>
  <c r="BK46" i="1" a="1"/>
  <c r="BK46" i="1" s="1"/>
  <c r="BK47" i="1" a="1"/>
  <c r="BK47" i="1" s="1"/>
  <c r="BK48" i="1" a="1"/>
  <c r="BK48" i="1" s="1"/>
  <c r="BK49" i="1" a="1"/>
  <c r="BK49" i="1" s="1"/>
  <c r="BK50" i="1" a="1"/>
  <c r="BK50" i="1" s="1"/>
  <c r="BK51" i="1" a="1"/>
  <c r="BK51" i="1" s="1"/>
  <c r="BK52" i="1" a="1"/>
  <c r="BK52" i="1" s="1"/>
  <c r="BK53" i="1" a="1"/>
  <c r="BK53" i="1" s="1"/>
  <c r="BK54" i="1" a="1"/>
  <c r="BK54" i="1" s="1"/>
  <c r="BK55" i="1" a="1"/>
  <c r="BK55" i="1" s="1"/>
  <c r="BK56" i="1" a="1"/>
  <c r="BK56" i="1" s="1"/>
  <c r="BK57" i="1" a="1"/>
  <c r="BK57" i="1" s="1"/>
  <c r="BK58" i="1" a="1"/>
  <c r="BK58" i="1" s="1"/>
  <c r="BK59" i="1" a="1"/>
  <c r="BK59" i="1" s="1"/>
  <c r="BK60" i="1" a="1"/>
  <c r="BK60" i="1" s="1"/>
  <c r="BK61" i="1" a="1"/>
  <c r="BK61" i="1" s="1"/>
  <c r="BK62" i="1" a="1"/>
  <c r="BK62" i="1" s="1"/>
  <c r="BK63" i="1" a="1"/>
  <c r="BK63" i="1" s="1"/>
  <c r="BK64" i="1" a="1"/>
  <c r="BK64" i="1" s="1"/>
  <c r="BK65" i="1" a="1"/>
  <c r="BK65" i="1" s="1"/>
  <c r="BK66" i="1" a="1"/>
  <c r="BK66" i="1" s="1"/>
  <c r="BK67" i="1" a="1"/>
  <c r="BK67" i="1" s="1"/>
  <c r="BK68" i="1" a="1"/>
  <c r="BK68" i="1" s="1"/>
  <c r="BK69" i="1" a="1"/>
  <c r="BK69" i="1" s="1"/>
  <c r="BK70" i="1" a="1"/>
  <c r="BK70" i="1" s="1"/>
  <c r="BK71" i="1" a="1"/>
  <c r="BK71" i="1" s="1"/>
  <c r="BK72" i="1" a="1"/>
  <c r="BK72" i="1" s="1"/>
  <c r="BK73" i="1" a="1"/>
  <c r="BK73" i="1" s="1"/>
  <c r="BK74" i="1" a="1"/>
  <c r="BK74" i="1" s="1"/>
  <c r="BK75" i="1" a="1"/>
  <c r="BK75" i="1" s="1"/>
  <c r="BK76" i="1" a="1"/>
  <c r="BK76" i="1" s="1"/>
  <c r="BK77" i="1" a="1"/>
  <c r="BK77" i="1" s="1"/>
  <c r="BK78" i="1" a="1"/>
  <c r="BK78" i="1" s="1"/>
  <c r="BK79" i="1" a="1"/>
  <c r="BK79" i="1" s="1"/>
  <c r="BK80" i="1" a="1"/>
  <c r="BK80" i="1" s="1"/>
  <c r="BK81" i="1" a="1"/>
  <c r="BK81" i="1" s="1"/>
  <c r="BK82" i="1" a="1"/>
  <c r="BK82" i="1" s="1"/>
  <c r="BK83" i="1" a="1"/>
  <c r="BK83" i="1" s="1"/>
  <c r="BK84" i="1" a="1"/>
  <c r="BK84" i="1" s="1"/>
  <c r="BK85" i="1" a="1"/>
  <c r="BK85" i="1" s="1"/>
  <c r="BK86" i="1" a="1"/>
  <c r="BK86" i="1" s="1"/>
  <c r="BK87" i="1" a="1"/>
  <c r="BK87" i="1" s="1"/>
  <c r="BK88" i="1" a="1"/>
  <c r="BK88" i="1" s="1"/>
  <c r="BK89" i="1" a="1"/>
  <c r="BK89" i="1" s="1"/>
  <c r="BK90" i="1" a="1"/>
  <c r="BK90" i="1" s="1"/>
  <c r="BK91" i="1" a="1"/>
  <c r="BK91" i="1" s="1"/>
  <c r="BK92" i="1" a="1"/>
  <c r="BK92" i="1" s="1"/>
  <c r="BK93" i="1" a="1"/>
  <c r="BK93" i="1" s="1"/>
  <c r="BK94" i="1" a="1"/>
  <c r="BK94" i="1" s="1"/>
  <c r="BK95" i="1" a="1"/>
  <c r="BK95" i="1" s="1"/>
  <c r="BK96" i="1" a="1"/>
  <c r="BK96" i="1" s="1"/>
  <c r="BK97" i="1" a="1"/>
  <c r="BK97" i="1" s="1"/>
  <c r="BK98" i="1" a="1"/>
  <c r="BK98" i="1" s="1"/>
  <c r="BK99" i="1" a="1"/>
  <c r="BK99" i="1" s="1"/>
  <c r="BK100" i="1" a="1"/>
  <c r="BK100" i="1" s="1"/>
  <c r="BK101" i="1" a="1"/>
  <c r="BK101" i="1" s="1"/>
  <c r="BK102" i="1" a="1"/>
  <c r="BK102" i="1" s="1"/>
  <c r="BK103" i="1" a="1"/>
  <c r="BK103" i="1" s="1"/>
  <c r="BK104" i="1" a="1"/>
  <c r="BK104" i="1" s="1"/>
  <c r="BK105" i="1" a="1"/>
  <c r="BK105" i="1" s="1"/>
  <c r="BK106" i="1" a="1"/>
  <c r="BK106" i="1" s="1"/>
  <c r="BK107" i="1" a="1"/>
  <c r="BK107" i="1" s="1"/>
  <c r="BK108" i="1" a="1"/>
  <c r="BK108" i="1" s="1"/>
  <c r="BK109" i="1" a="1"/>
  <c r="BK109" i="1" s="1"/>
  <c r="BK110" i="1" a="1"/>
  <c r="BK110" i="1" s="1"/>
  <c r="BK111" i="1" a="1"/>
  <c r="BK111" i="1" s="1"/>
  <c r="BK112" i="1" a="1"/>
  <c r="BK112" i="1" s="1"/>
  <c r="BK113" i="1" a="1"/>
  <c r="BK113" i="1" s="1"/>
  <c r="BK114" i="1" a="1"/>
  <c r="BK114" i="1" s="1"/>
  <c r="BK115" i="1" a="1"/>
  <c r="BK115" i="1" s="1"/>
  <c r="BK116" i="1" a="1"/>
  <c r="BK116" i="1" s="1"/>
  <c r="BK117" i="1" a="1"/>
  <c r="BK117" i="1" s="1"/>
  <c r="BK118" i="1" a="1"/>
  <c r="BK118" i="1" s="1"/>
  <c r="BK119" i="1" a="1"/>
  <c r="BK119" i="1" s="1"/>
  <c r="BK120" i="1" a="1"/>
  <c r="BK120" i="1" s="1"/>
  <c r="BK121" i="1" a="1"/>
  <c r="BK121" i="1" s="1"/>
  <c r="BK122" i="1" a="1"/>
  <c r="BK122" i="1" s="1"/>
  <c r="BK123" i="1" a="1"/>
  <c r="BK123" i="1" s="1"/>
  <c r="BK124" i="1" a="1"/>
  <c r="BK124" i="1" s="1"/>
  <c r="BK125" i="1" a="1"/>
  <c r="BK125" i="1" s="1"/>
  <c r="BK126" i="1" a="1"/>
  <c r="BK126" i="1" s="1"/>
  <c r="BK127" i="1" a="1"/>
  <c r="BK127" i="1" s="1"/>
  <c r="BK128" i="1" a="1"/>
  <c r="BK128" i="1" s="1"/>
  <c r="BK129" i="1" a="1"/>
  <c r="BK129" i="1" s="1"/>
  <c r="BK130" i="1" a="1"/>
  <c r="BK130" i="1" s="1"/>
  <c r="BK131" i="1" a="1"/>
  <c r="BK131" i="1" s="1"/>
  <c r="BK132" i="1" a="1"/>
  <c r="BK132" i="1" s="1"/>
  <c r="BK133" i="1" a="1"/>
  <c r="BK133" i="1" s="1"/>
  <c r="BK134" i="1" a="1"/>
  <c r="BK134" i="1" s="1"/>
  <c r="BK135" i="1" a="1"/>
  <c r="BK135" i="1" s="1"/>
  <c r="BK136" i="1" a="1"/>
  <c r="BK136" i="1" s="1"/>
  <c r="BK137" i="1" a="1"/>
  <c r="BK137" i="1" s="1"/>
  <c r="BK138" i="1" a="1"/>
  <c r="BK138" i="1" s="1"/>
  <c r="BK139" i="1" a="1"/>
  <c r="BK139" i="1" s="1"/>
  <c r="BK140" i="1" a="1"/>
  <c r="BK140" i="1" s="1"/>
  <c r="BK141" i="1" a="1"/>
  <c r="BK141" i="1" s="1"/>
  <c r="BK142" i="1" a="1"/>
  <c r="BK142" i="1" s="1"/>
  <c r="BK143" i="1" a="1"/>
  <c r="BK143" i="1" s="1"/>
  <c r="BK144" i="1" a="1"/>
  <c r="BK144" i="1" s="1"/>
  <c r="BK145" i="1" a="1"/>
  <c r="BK145" i="1" s="1"/>
  <c r="BK146" i="1" a="1"/>
  <c r="BK146" i="1" s="1"/>
  <c r="BK147" i="1" a="1"/>
  <c r="BK147" i="1" s="1"/>
  <c r="BK148" i="1" a="1"/>
  <c r="BK148" i="1" s="1"/>
  <c r="BK149" i="1" a="1"/>
  <c r="BK149" i="1" s="1"/>
  <c r="BK150" i="1" a="1"/>
  <c r="BK150" i="1" s="1"/>
  <c r="BK151" i="1" a="1"/>
  <c r="BK151" i="1" s="1"/>
  <c r="BK152" i="1" a="1"/>
  <c r="BK152" i="1" s="1"/>
  <c r="BK153" i="1" a="1"/>
  <c r="BK153" i="1" s="1"/>
  <c r="BK154" i="1" a="1"/>
  <c r="BK154" i="1" s="1"/>
  <c r="BK155" i="1" a="1"/>
  <c r="BK155" i="1" s="1"/>
  <c r="BK156" i="1" a="1"/>
  <c r="BK156" i="1" s="1"/>
  <c r="BK157" i="1" a="1"/>
  <c r="BK157" i="1" s="1"/>
  <c r="BK158" i="1" a="1"/>
  <c r="BK158" i="1" s="1"/>
  <c r="BK159" i="1" a="1"/>
  <c r="BK159" i="1" s="1"/>
  <c r="BK160" i="1" a="1"/>
  <c r="BK160" i="1" s="1"/>
  <c r="BK161" i="1" a="1"/>
  <c r="BK161" i="1" s="1"/>
  <c r="BK162" i="1" a="1"/>
  <c r="BK162" i="1" s="1"/>
  <c r="BK163" i="1" a="1"/>
  <c r="BK163" i="1" s="1"/>
  <c r="BK164" i="1" a="1"/>
  <c r="BK164" i="1" s="1"/>
  <c r="BK165" i="1" a="1"/>
  <c r="BK165" i="1" s="1"/>
  <c r="BK166" i="1" a="1"/>
  <c r="BK166" i="1" s="1"/>
  <c r="BK167" i="1" a="1"/>
  <c r="BK167" i="1" s="1"/>
  <c r="BK168" i="1" a="1"/>
  <c r="BK168" i="1" s="1"/>
  <c r="BK169" i="1" a="1"/>
  <c r="BK169" i="1" s="1"/>
  <c r="BK170" i="1" a="1"/>
  <c r="BK170" i="1" s="1"/>
  <c r="BK171" i="1" a="1"/>
  <c r="BK171" i="1" s="1"/>
  <c r="BK172" i="1" a="1"/>
  <c r="BK172" i="1" s="1"/>
  <c r="BK173" i="1" a="1"/>
  <c r="BK173" i="1" s="1"/>
  <c r="BK174" i="1" a="1"/>
  <c r="BK174" i="1" s="1"/>
  <c r="BK175" i="1" a="1"/>
  <c r="BK175" i="1" s="1"/>
  <c r="BK176" i="1" a="1"/>
  <c r="BK176" i="1" s="1"/>
  <c r="BK177" i="1" a="1"/>
  <c r="BK177" i="1" s="1"/>
  <c r="BK178" i="1" a="1"/>
  <c r="BK178" i="1" s="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2" i="1"/>
  <c r="BI6" i="1" a="1"/>
  <c r="BI6" i="1" s="1"/>
  <c r="BI2" i="1" a="1"/>
  <c r="BI2" i="1" s="1"/>
  <c r="BI3" i="1" a="1"/>
  <c r="BI3" i="1" s="1"/>
  <c r="BI4" i="1" a="1"/>
  <c r="BI4" i="1" s="1"/>
  <c r="BI5" i="1" a="1"/>
  <c r="BI5" i="1" s="1"/>
  <c r="BI7" i="1" a="1"/>
  <c r="BI7" i="1" s="1"/>
  <c r="BI8" i="1" a="1"/>
  <c r="BI8" i="1" s="1"/>
  <c r="BI9" i="1" a="1"/>
  <c r="BI9" i="1" s="1"/>
  <c r="BI10" i="1" a="1"/>
  <c r="BI10" i="1" s="1"/>
  <c r="BI11" i="1" a="1"/>
  <c r="BI11" i="1" s="1"/>
  <c r="BI12" i="1" a="1"/>
  <c r="BI12" i="1" s="1"/>
  <c r="BI13" i="1" a="1"/>
  <c r="BI13" i="1" s="1"/>
  <c r="BI14" i="1" a="1"/>
  <c r="BI14" i="1" s="1"/>
  <c r="BI15" i="1" a="1"/>
  <c r="BI15" i="1" s="1"/>
  <c r="BI16" i="1" a="1"/>
  <c r="BI16" i="1" s="1"/>
  <c r="BI17" i="1" a="1"/>
  <c r="BI17" i="1" s="1"/>
  <c r="BI18" i="1" a="1"/>
  <c r="BI18" i="1" s="1"/>
  <c r="BI19" i="1" a="1"/>
  <c r="BI19" i="1" s="1"/>
  <c r="BI20" i="1" a="1"/>
  <c r="BI20" i="1" s="1"/>
  <c r="BI21" i="1" a="1"/>
  <c r="BI21" i="1" s="1"/>
  <c r="BI22" i="1" a="1"/>
  <c r="BI22" i="1" s="1"/>
  <c r="BI23" i="1" a="1"/>
  <c r="BI23" i="1" s="1"/>
  <c r="BI24" i="1" a="1"/>
  <c r="BI24" i="1" s="1"/>
  <c r="BI25" i="1" a="1"/>
  <c r="BI25" i="1" s="1"/>
  <c r="BI26" i="1" a="1"/>
  <c r="BI26" i="1" s="1"/>
  <c r="BI27" i="1" a="1"/>
  <c r="BI27" i="1" s="1"/>
  <c r="BI28" i="1" a="1"/>
  <c r="BI28" i="1" s="1"/>
  <c r="BI29" i="1" a="1"/>
  <c r="BI29" i="1" s="1"/>
  <c r="BI30" i="1" a="1"/>
  <c r="BI30" i="1" s="1"/>
  <c r="BI31" i="1" a="1"/>
  <c r="BI31" i="1" s="1"/>
  <c r="BI32" i="1" a="1"/>
  <c r="BI32" i="1" s="1"/>
  <c r="BI33" i="1" a="1"/>
  <c r="BI33" i="1" s="1"/>
  <c r="BI34" i="1" a="1"/>
  <c r="BI34" i="1" s="1"/>
  <c r="BI35" i="1" a="1"/>
  <c r="BI35" i="1" s="1"/>
  <c r="BI36" i="1" a="1"/>
  <c r="BI36" i="1" s="1"/>
  <c r="BI37" i="1" a="1"/>
  <c r="BI37" i="1" s="1"/>
  <c r="BI38" i="1" a="1"/>
  <c r="BI38" i="1" s="1"/>
  <c r="BI39" i="1" a="1"/>
  <c r="BI39" i="1" s="1"/>
  <c r="BI40" i="1" a="1"/>
  <c r="BI40" i="1" s="1"/>
  <c r="BI41" i="1" a="1"/>
  <c r="BI41" i="1" s="1"/>
  <c r="BI42" i="1" a="1"/>
  <c r="BI42" i="1" s="1"/>
  <c r="BI43" i="1" a="1"/>
  <c r="BI43" i="1" s="1"/>
  <c r="BI44" i="1" a="1"/>
  <c r="BI44" i="1" s="1"/>
  <c r="BI45" i="1" a="1"/>
  <c r="BI45" i="1" s="1"/>
  <c r="BI46" i="1" a="1"/>
  <c r="BI46" i="1" s="1"/>
  <c r="BI47" i="1" a="1"/>
  <c r="BI47" i="1" s="1"/>
  <c r="BI48" i="1" a="1"/>
  <c r="BI48" i="1" s="1"/>
  <c r="BI49" i="1" a="1"/>
  <c r="BI49" i="1" s="1"/>
  <c r="BI50" i="1" a="1"/>
  <c r="BI50" i="1" s="1"/>
  <c r="BI51" i="1" a="1"/>
  <c r="BI51" i="1" s="1"/>
  <c r="BI52" i="1" a="1"/>
  <c r="BI52" i="1" s="1"/>
  <c r="BI53" i="1" a="1"/>
  <c r="BI53" i="1" s="1"/>
  <c r="BI54" i="1" a="1"/>
  <c r="BI54" i="1" s="1"/>
  <c r="BI55" i="1" a="1"/>
  <c r="BI55" i="1" s="1"/>
  <c r="BI56" i="1" a="1"/>
  <c r="BI56" i="1" s="1"/>
  <c r="BI57" i="1" a="1"/>
  <c r="BI57" i="1" s="1"/>
  <c r="BI58" i="1" a="1"/>
  <c r="BI58" i="1" s="1"/>
  <c r="BI59" i="1" a="1"/>
  <c r="BI59" i="1" s="1"/>
  <c r="BI60" i="1" a="1"/>
  <c r="BI60" i="1" s="1"/>
  <c r="BI61" i="1" a="1"/>
  <c r="BI61" i="1" s="1"/>
  <c r="BI62" i="1" a="1"/>
  <c r="BI62" i="1" s="1"/>
  <c r="BI63" i="1" a="1"/>
  <c r="BI63" i="1" s="1"/>
  <c r="BI64" i="1" a="1"/>
  <c r="BI64" i="1" s="1"/>
  <c r="BI65" i="1" a="1"/>
  <c r="BI65" i="1" s="1"/>
  <c r="BI66" i="1" a="1"/>
  <c r="BI66" i="1" s="1"/>
  <c r="BI67" i="1" a="1"/>
  <c r="BI67" i="1" s="1"/>
  <c r="BI68" i="1" a="1"/>
  <c r="BI68" i="1" s="1"/>
  <c r="BI69" i="1" a="1"/>
  <c r="BI69" i="1" s="1"/>
  <c r="BI70" i="1" a="1"/>
  <c r="BI70" i="1" s="1"/>
  <c r="BI71" i="1" a="1"/>
  <c r="BI71" i="1" s="1"/>
  <c r="BI72" i="1" a="1"/>
  <c r="BI72" i="1" s="1"/>
  <c r="BI73" i="1" a="1"/>
  <c r="BI73" i="1" s="1"/>
  <c r="BI74" i="1" a="1"/>
  <c r="BI74" i="1" s="1"/>
  <c r="BI75" i="1" a="1"/>
  <c r="BI75" i="1" s="1"/>
  <c r="BI76" i="1" a="1"/>
  <c r="BI76" i="1" s="1"/>
  <c r="BI77" i="1" a="1"/>
  <c r="BI77" i="1" s="1"/>
  <c r="BI78" i="1" a="1"/>
  <c r="BI78" i="1" s="1"/>
  <c r="BI79" i="1" a="1"/>
  <c r="BI79" i="1" s="1"/>
  <c r="BI80" i="1" a="1"/>
  <c r="BI80" i="1" s="1"/>
  <c r="BI81" i="1" a="1"/>
  <c r="BI81" i="1" s="1"/>
  <c r="BI82" i="1" a="1"/>
  <c r="BI82" i="1" s="1"/>
  <c r="BI83" i="1" a="1"/>
  <c r="BI83" i="1" s="1"/>
  <c r="BI84" i="1" a="1"/>
  <c r="BI84" i="1" s="1"/>
  <c r="BI85" i="1" a="1"/>
  <c r="BI85" i="1" s="1"/>
  <c r="BI86" i="1" a="1"/>
  <c r="BI86" i="1" s="1"/>
  <c r="BI87" i="1" a="1"/>
  <c r="BI87" i="1" s="1"/>
  <c r="BI88" i="1" a="1"/>
  <c r="BI88" i="1" s="1"/>
  <c r="BI89" i="1" a="1"/>
  <c r="BI89" i="1" s="1"/>
  <c r="BI90" i="1" a="1"/>
  <c r="BI90" i="1" s="1"/>
  <c r="BI91" i="1" a="1"/>
  <c r="BI91" i="1" s="1"/>
  <c r="BI92" i="1" a="1"/>
  <c r="BI92" i="1" s="1"/>
  <c r="BI93" i="1" a="1"/>
  <c r="BI93" i="1" s="1"/>
  <c r="BI94" i="1" a="1"/>
  <c r="BI94" i="1" s="1"/>
  <c r="BI95" i="1" a="1"/>
  <c r="BI95" i="1" s="1"/>
  <c r="BI96" i="1" a="1"/>
  <c r="BI96" i="1" s="1"/>
  <c r="BI97" i="1" a="1"/>
  <c r="BI97" i="1" s="1"/>
  <c r="BI98" i="1" a="1"/>
  <c r="BI98" i="1" s="1"/>
  <c r="BI99" i="1" a="1"/>
  <c r="BI99" i="1" s="1"/>
  <c r="BI100" i="1" a="1"/>
  <c r="BI100" i="1" s="1"/>
  <c r="BI101" i="1" a="1"/>
  <c r="BI101" i="1" s="1"/>
  <c r="BI102" i="1" a="1"/>
  <c r="BI102" i="1" s="1"/>
  <c r="BI103" i="1" a="1"/>
  <c r="BI103" i="1" s="1"/>
  <c r="BI104" i="1" a="1"/>
  <c r="BI104" i="1" s="1"/>
  <c r="BI105" i="1" a="1"/>
  <c r="BI105" i="1" s="1"/>
  <c r="BI106" i="1" a="1"/>
  <c r="BI106" i="1" s="1"/>
  <c r="BI107" i="1" a="1"/>
  <c r="BI107" i="1" s="1"/>
  <c r="BI108" i="1" a="1"/>
  <c r="BI108" i="1" s="1"/>
  <c r="BI109" i="1" a="1"/>
  <c r="BI109" i="1" s="1"/>
  <c r="BI110" i="1" a="1"/>
  <c r="BI110" i="1" s="1"/>
  <c r="BI111" i="1" a="1"/>
  <c r="BI111" i="1" s="1"/>
  <c r="BI112" i="1" a="1"/>
  <c r="BI112" i="1" s="1"/>
  <c r="BI113" i="1" a="1"/>
  <c r="BI113" i="1" s="1"/>
  <c r="BI114" i="1" a="1"/>
  <c r="BI114" i="1" s="1"/>
  <c r="BI115" i="1" a="1"/>
  <c r="BI115" i="1" s="1"/>
  <c r="BI116" i="1" a="1"/>
  <c r="BI116" i="1" s="1"/>
  <c r="BI117" i="1" a="1"/>
  <c r="BI117" i="1" s="1"/>
  <c r="BI118" i="1" a="1"/>
  <c r="BI118" i="1" s="1"/>
  <c r="BI119" i="1" a="1"/>
  <c r="BI119" i="1" s="1"/>
  <c r="BI120" i="1" a="1"/>
  <c r="BI120" i="1" s="1"/>
  <c r="BI121" i="1" a="1"/>
  <c r="BI121" i="1" s="1"/>
  <c r="BI122" i="1" a="1"/>
  <c r="BI122" i="1" s="1"/>
  <c r="BI123" i="1" a="1"/>
  <c r="BI123" i="1" s="1"/>
  <c r="BI124" i="1" a="1"/>
  <c r="BI124" i="1" s="1"/>
  <c r="BI125" i="1" a="1"/>
  <c r="BI125" i="1" s="1"/>
  <c r="BI126" i="1" a="1"/>
  <c r="BI126" i="1" s="1"/>
  <c r="BI127" i="1" a="1"/>
  <c r="BI127" i="1" s="1"/>
  <c r="BI128" i="1" a="1"/>
  <c r="BI128" i="1" s="1"/>
  <c r="BI129" i="1" a="1"/>
  <c r="BI129" i="1" s="1"/>
  <c r="BI130" i="1" a="1"/>
  <c r="BI130" i="1" s="1"/>
  <c r="BI131" i="1" a="1"/>
  <c r="BI131" i="1" s="1"/>
  <c r="BI132" i="1" a="1"/>
  <c r="BI132" i="1" s="1"/>
  <c r="BI133" i="1" a="1"/>
  <c r="BI133" i="1" s="1"/>
  <c r="BI134" i="1" a="1"/>
  <c r="BI134" i="1" s="1"/>
  <c r="BI135" i="1" a="1"/>
  <c r="BI135" i="1" s="1"/>
  <c r="BI136" i="1" a="1"/>
  <c r="BI136" i="1" s="1"/>
  <c r="BI137" i="1" a="1"/>
  <c r="BI137" i="1" s="1"/>
  <c r="BI138" i="1" a="1"/>
  <c r="BI138" i="1" s="1"/>
  <c r="BI139" i="1" a="1"/>
  <c r="BI139" i="1" s="1"/>
  <c r="BI140" i="1" a="1"/>
  <c r="BI140" i="1" s="1"/>
  <c r="BI141" i="1" a="1"/>
  <c r="BI141" i="1" s="1"/>
  <c r="BI142" i="1" a="1"/>
  <c r="BI142" i="1" s="1"/>
  <c r="BI143" i="1" a="1"/>
  <c r="BI143" i="1" s="1"/>
  <c r="BI144" i="1" a="1"/>
  <c r="BI144" i="1" s="1"/>
  <c r="BI145" i="1" a="1"/>
  <c r="BI145" i="1" s="1"/>
  <c r="BI146" i="1" a="1"/>
  <c r="BI146" i="1" s="1"/>
  <c r="BI147" i="1" a="1"/>
  <c r="BI147" i="1" s="1"/>
  <c r="BI148" i="1" a="1"/>
  <c r="BI148" i="1" s="1"/>
  <c r="BI149" i="1" a="1"/>
  <c r="BI149" i="1" s="1"/>
  <c r="BI150" i="1" a="1"/>
  <c r="BI150" i="1" s="1"/>
  <c r="BI151" i="1" a="1"/>
  <c r="BI151" i="1" s="1"/>
  <c r="BI152" i="1" a="1"/>
  <c r="BI152" i="1" s="1"/>
  <c r="BI153" i="1" a="1"/>
  <c r="BI153" i="1" s="1"/>
  <c r="BI154" i="1" a="1"/>
  <c r="BI154" i="1" s="1"/>
  <c r="BI155" i="1" a="1"/>
  <c r="BI155" i="1" s="1"/>
  <c r="BI156" i="1" a="1"/>
  <c r="BI156" i="1" s="1"/>
  <c r="BI157" i="1" a="1"/>
  <c r="BI157" i="1" s="1"/>
  <c r="BI158" i="1" a="1"/>
  <c r="BI158" i="1" s="1"/>
  <c r="BI159" i="1" a="1"/>
  <c r="BI159" i="1" s="1"/>
  <c r="BI160" i="1" a="1"/>
  <c r="BI160" i="1" s="1"/>
  <c r="BI161" i="1" a="1"/>
  <c r="BI161" i="1" s="1"/>
  <c r="BI162" i="1" a="1"/>
  <c r="BI162" i="1" s="1"/>
  <c r="BI163" i="1" a="1"/>
  <c r="BI163" i="1" s="1"/>
  <c r="BI164" i="1" a="1"/>
  <c r="BI164" i="1" s="1"/>
  <c r="BI165" i="1" a="1"/>
  <c r="BI165" i="1" s="1"/>
  <c r="BI166" i="1" a="1"/>
  <c r="BI166" i="1" s="1"/>
  <c r="BI167" i="1" a="1"/>
  <c r="BI167" i="1" s="1"/>
  <c r="BI168" i="1" a="1"/>
  <c r="BI168" i="1" s="1"/>
  <c r="BI169" i="1" a="1"/>
  <c r="BI169" i="1" s="1"/>
  <c r="BI170" i="1" a="1"/>
  <c r="BI170" i="1" s="1"/>
  <c r="BI171" i="1" a="1"/>
  <c r="BI171" i="1" s="1"/>
  <c r="BI172" i="1" a="1"/>
  <c r="BI172" i="1" s="1"/>
  <c r="BI173" i="1" a="1"/>
  <c r="BI173" i="1" s="1"/>
  <c r="BI174" i="1" a="1"/>
  <c r="BI174" i="1" s="1"/>
  <c r="BI175" i="1" a="1"/>
  <c r="BI175" i="1" s="1"/>
  <c r="BI176" i="1" a="1"/>
  <c r="BI176" i="1" s="1"/>
  <c r="BI177" i="1" a="1"/>
  <c r="BI177" i="1" s="1"/>
  <c r="BI178" i="1" a="1"/>
  <c r="BI178" i="1" s="1"/>
  <c r="A47" i="1"/>
  <c r="A48" i="1"/>
  <c r="A59" i="1"/>
  <c r="A60" i="1"/>
  <c r="A6" i="1"/>
  <c r="A7" i="1"/>
  <c r="A8" i="1"/>
  <c r="A9" i="1"/>
  <c r="A10" i="1"/>
  <c r="A11" i="1"/>
  <c r="A4" i="1"/>
  <c r="A5" i="1"/>
  <c r="A12" i="1"/>
  <c r="A13" i="1"/>
  <c r="A14" i="1"/>
  <c r="A15" i="1"/>
  <c r="A18" i="1"/>
  <c r="A16" i="1"/>
  <c r="A90" i="1"/>
  <c r="A91" i="1"/>
  <c r="A92" i="1"/>
  <c r="A54" i="1"/>
  <c r="A53" i="1"/>
  <c r="A49" i="1"/>
  <c r="A50" i="1"/>
  <c r="A51" i="1"/>
  <c r="A52" i="1"/>
  <c r="A56" i="1"/>
  <c r="A57" i="1"/>
  <c r="A58" i="1"/>
  <c r="A41" i="1"/>
  <c r="A42" i="1"/>
  <c r="A43" i="1"/>
  <c r="A44" i="1"/>
  <c r="A45" i="1"/>
  <c r="A46" i="1"/>
  <c r="A55" i="1"/>
  <c r="A22" i="1"/>
  <c r="A24" i="1"/>
  <c r="A2" i="1"/>
  <c r="A3" i="1"/>
  <c r="A25" i="1"/>
  <c r="A33" i="1"/>
  <c r="A34" i="1"/>
  <c r="A35" i="1"/>
  <c r="A27" i="1"/>
  <c r="A99" i="1"/>
  <c r="A93" i="1"/>
  <c r="A94" i="1"/>
  <c r="A95" i="1"/>
  <c r="A96" i="1"/>
  <c r="A97" i="1"/>
  <c r="A98" i="1"/>
  <c r="A19" i="1"/>
  <c r="A21" i="1"/>
  <c r="A20" i="1"/>
  <c r="A26" i="1"/>
  <c r="A23" i="1"/>
  <c r="A17" i="1"/>
  <c r="A36" i="1"/>
  <c r="A37" i="1"/>
  <c r="A38" i="1"/>
  <c r="A39" i="1"/>
  <c r="A40" i="1"/>
  <c r="A175" i="1"/>
  <c r="A174" i="1"/>
  <c r="A169" i="1"/>
  <c r="A167" i="1"/>
  <c r="A166" i="1"/>
  <c r="A157" i="1"/>
  <c r="A156" i="1"/>
  <c r="A149" i="1"/>
  <c r="A145" i="1"/>
  <c r="A141" i="1"/>
  <c r="A132" i="1"/>
  <c r="A127" i="1"/>
  <c r="A119" i="1"/>
  <c r="A117" i="1"/>
  <c r="A109" i="1"/>
  <c r="A28" i="1"/>
  <c r="A83" i="1"/>
  <c r="E134" i="1" a="1"/>
  <c r="E54" i="1" a="1"/>
  <c r="E6" i="1" a="1"/>
  <c r="E132" i="1" a="1"/>
  <c r="E32" i="1" a="1"/>
  <c r="E31" i="1" a="1"/>
  <c r="C34" i="1"/>
  <c r="E100" i="1" a="1"/>
  <c r="C25" i="1"/>
  <c r="E108" i="1" a="1"/>
  <c r="C10" i="1"/>
  <c r="E111" i="1" a="1"/>
  <c r="E29" i="1" a="1"/>
  <c r="E10" i="1" a="1"/>
  <c r="E51" i="1" a="1"/>
  <c r="E8" i="1" a="1"/>
  <c r="E78" i="1" a="1"/>
  <c r="E166" i="1" a="1"/>
  <c r="C16" i="1"/>
  <c r="C149" i="1"/>
  <c r="E50" i="1" a="1"/>
  <c r="E24" i="1" a="1"/>
  <c r="E150" i="1" a="1"/>
  <c r="E2" i="1" a="1"/>
  <c r="C17" i="1"/>
  <c r="E60" i="1" a="1"/>
  <c r="E143" i="1" a="1"/>
  <c r="E171" i="1" a="1"/>
  <c r="E160" i="1" a="1"/>
  <c r="C166" i="1"/>
  <c r="E144" i="1" a="1"/>
  <c r="C15" i="1"/>
  <c r="E142" i="1" a="1"/>
  <c r="C96" i="1"/>
  <c r="E98" i="1" a="1"/>
  <c r="E177" i="1" a="1"/>
  <c r="C132" i="1"/>
  <c r="E85" i="1" a="1"/>
  <c r="C54" i="1"/>
  <c r="E44" i="1" a="1"/>
  <c r="E83" i="1" a="1"/>
  <c r="C49" i="1"/>
  <c r="E88" i="1" a="1"/>
  <c r="E71" i="1" a="1"/>
  <c r="C83" i="1"/>
  <c r="E21" i="1" a="1"/>
  <c r="E67" i="1" a="1"/>
  <c r="C14" i="1"/>
  <c r="E27" i="1" a="1"/>
  <c r="C44" i="1"/>
  <c r="E125" i="1" a="1"/>
  <c r="E118" i="1" a="1"/>
  <c r="E3" i="1" a="1"/>
  <c r="C145" i="1"/>
  <c r="C23" i="1"/>
  <c r="E116" i="1" a="1"/>
  <c r="E124" i="1" a="1"/>
  <c r="C9" i="1"/>
  <c r="E11" i="1" a="1"/>
  <c r="C11" i="1"/>
  <c r="E141" i="1" a="1"/>
  <c r="C37" i="1"/>
  <c r="E106" i="1" a="1"/>
  <c r="C141" i="1"/>
  <c r="E77" i="1" a="1"/>
  <c r="E145" i="1" a="1"/>
  <c r="E178" i="1" a="1"/>
  <c r="E55" i="1" a="1"/>
  <c r="E52" i="1" a="1"/>
  <c r="E149" i="1" a="1"/>
  <c r="E155" i="1" a="1"/>
  <c r="E42" i="1" a="1"/>
  <c r="E37" i="1" a="1"/>
  <c r="E95" i="1" a="1"/>
  <c r="E114" i="1" a="1"/>
  <c r="E138" i="1" a="1"/>
  <c r="E36" i="1" a="1"/>
  <c r="E89" i="1" a="1"/>
  <c r="C50" i="1"/>
  <c r="E156" i="1" a="1"/>
  <c r="E105" i="1" a="1"/>
  <c r="E112" i="1" a="1"/>
  <c r="E9" i="1" a="1"/>
  <c r="E157" i="1" a="1"/>
  <c r="E72" i="1" a="1"/>
  <c r="C97" i="1"/>
  <c r="E101" i="1" a="1"/>
  <c r="E79" i="1" a="1"/>
  <c r="E23" i="1" a="1"/>
  <c r="E165" i="1" a="1"/>
  <c r="E7" i="1" a="1"/>
  <c r="E30" i="1" a="1"/>
  <c r="C92" i="1"/>
  <c r="E90" i="1" a="1"/>
  <c r="E26" i="1" a="1"/>
  <c r="C117" i="1"/>
  <c r="E84" i="1" a="1"/>
  <c r="E168" i="1" a="1"/>
  <c r="E152" i="1" a="1"/>
  <c r="E57" i="1" a="1"/>
  <c r="C5" i="1"/>
  <c r="C157" i="1"/>
  <c r="E39" i="1" a="1"/>
  <c r="E34" i="1" a="1"/>
  <c r="E22" i="1" a="1"/>
  <c r="E47" i="1" a="1"/>
  <c r="C21" i="1"/>
  <c r="E18" i="1" a="1"/>
  <c r="C167" i="1"/>
  <c r="C119" i="1"/>
  <c r="C20" i="1"/>
  <c r="E99" i="1" a="1"/>
  <c r="C35" i="1"/>
  <c r="E154" i="1" a="1"/>
  <c r="E28" i="1" a="1"/>
  <c r="E48" i="1" a="1"/>
  <c r="C175" i="1"/>
  <c r="E139" i="1" a="1"/>
  <c r="E130" i="1" a="1"/>
  <c r="C42" i="1"/>
  <c r="E115" i="1" a="1"/>
  <c r="E62" i="1" a="1"/>
  <c r="E159" i="1" a="1"/>
  <c r="E102" i="1" a="1"/>
  <c r="E82" i="1" a="1"/>
  <c r="E147" i="1" a="1"/>
  <c r="E136" i="1" a="1"/>
  <c r="E5" i="1" a="1"/>
  <c r="E16" i="1" a="1"/>
  <c r="E113" i="1" a="1"/>
  <c r="E173" i="1" a="1"/>
  <c r="E176" i="1" a="1"/>
  <c r="C39" i="1"/>
  <c r="E110" i="1" a="1"/>
  <c r="E104" i="1" a="1"/>
  <c r="E126" i="1" a="1"/>
  <c r="E68" i="1" a="1"/>
  <c r="E14" i="1" a="1"/>
  <c r="C55" i="1"/>
  <c r="E20" i="1" a="1"/>
  <c r="E137" i="1" a="1"/>
  <c r="C56" i="1"/>
  <c r="E119" i="1" a="1"/>
  <c r="E151" i="1" a="1"/>
  <c r="E49" i="1" a="1"/>
  <c r="E19" i="1" a="1"/>
  <c r="E43" i="1" a="1"/>
  <c r="C47" i="1"/>
  <c r="E65" i="1" a="1"/>
  <c r="C3" i="1"/>
  <c r="C8" i="1"/>
  <c r="E45" i="1" a="1"/>
  <c r="E46" i="1" a="1"/>
  <c r="E70" i="1" a="1"/>
  <c r="C91" i="1"/>
  <c r="E76" i="1" a="1"/>
  <c r="C99" i="1"/>
  <c r="C22" i="1"/>
  <c r="E59" i="1" a="1"/>
  <c r="E63" i="1" a="1"/>
  <c r="E25" i="1" a="1"/>
  <c r="E13" i="1" a="1"/>
  <c r="C53" i="1"/>
  <c r="E167" i="1" a="1"/>
  <c r="C2" i="1"/>
  <c r="E123" i="1" a="1"/>
  <c r="C45" i="1"/>
  <c r="C52" i="1"/>
  <c r="C95" i="1"/>
  <c r="E41" i="1" a="1"/>
  <c r="E4" i="1" a="1"/>
  <c r="C38" i="1"/>
  <c r="E73" i="1" a="1"/>
  <c r="E170" i="1" a="1"/>
  <c r="E33" i="1" a="1"/>
  <c r="E169" i="1" a="1"/>
  <c r="C60" i="1"/>
  <c r="C27" i="1"/>
  <c r="E148" i="1" a="1"/>
  <c r="C13" i="1"/>
  <c r="C46" i="1"/>
  <c r="E175" i="1" a="1"/>
  <c r="C12" i="1"/>
  <c r="C19" i="1"/>
  <c r="E131" i="1" a="1"/>
  <c r="E158" i="1" a="1"/>
  <c r="E164" i="1" a="1"/>
  <c r="E69" i="1" a="1"/>
  <c r="C90" i="1"/>
  <c r="E56" i="1" a="1"/>
  <c r="E97" i="1" a="1"/>
  <c r="E107" i="1" a="1"/>
  <c r="E74" i="1" a="1"/>
  <c r="E133" i="1" a="1"/>
  <c r="E135" i="1" a="1"/>
  <c r="E91" i="1" a="1"/>
  <c r="E58" i="1" a="1"/>
  <c r="C127" i="1"/>
  <c r="E94" i="1" a="1"/>
  <c r="E122" i="1" a="1"/>
  <c r="E53" i="1" a="1"/>
  <c r="E93" i="1" a="1"/>
  <c r="C4" i="1"/>
  <c r="E15" i="1" a="1"/>
  <c r="C24" i="1"/>
  <c r="E121" i="1" a="1"/>
  <c r="E117" i="1" a="1"/>
  <c r="E87" i="1" a="1"/>
  <c r="E66" i="1" a="1"/>
  <c r="E80" i="1" a="1"/>
  <c r="E86" i="1" a="1"/>
  <c r="C93" i="1"/>
  <c r="C94" i="1"/>
  <c r="E61" i="1" a="1"/>
  <c r="E153" i="1" a="1"/>
  <c r="C174" i="1"/>
  <c r="E174" i="1" a="1"/>
  <c r="E127" i="1" a="1"/>
  <c r="C7" i="1"/>
  <c r="E40" i="1" a="1"/>
  <c r="C169" i="1"/>
  <c r="E103" i="1" a="1"/>
  <c r="C59" i="1"/>
  <c r="C41" i="1"/>
  <c r="E162" i="1" a="1"/>
  <c r="C36" i="1"/>
  <c r="C26" i="1"/>
  <c r="E92" i="1" a="1"/>
  <c r="E120" i="1" a="1"/>
  <c r="C33" i="1"/>
  <c r="E12" i="1" a="1"/>
  <c r="E129" i="1" a="1"/>
  <c r="E81" i="1" a="1"/>
  <c r="E35" i="1" a="1"/>
  <c r="E172" i="1" a="1"/>
  <c r="E38" i="1" a="1"/>
  <c r="C98" i="1"/>
  <c r="C156" i="1"/>
  <c r="C48" i="1"/>
  <c r="C40" i="1"/>
  <c r="E146" i="1" a="1"/>
  <c r="C6" i="1"/>
  <c r="E109" i="1" a="1"/>
  <c r="C18" i="1"/>
  <c r="E128" i="1" a="1"/>
  <c r="E96" i="1" a="1"/>
  <c r="C28" i="1"/>
  <c r="C109" i="1"/>
  <c r="C51" i="1"/>
  <c r="E163" i="1" a="1"/>
  <c r="C43" i="1"/>
  <c r="E140" i="1" a="1"/>
  <c r="E161" i="1" a="1"/>
  <c r="C57" i="1"/>
  <c r="E75" i="1" a="1"/>
  <c r="C58" i="1"/>
  <c r="E17" i="1" a="1"/>
  <c r="E64" i="1" a="1"/>
  <c r="E172" i="1" l="1"/>
  <c r="E144" i="1"/>
  <c r="E177" i="1"/>
  <c r="E173" i="1"/>
  <c r="E165" i="1"/>
  <c r="E157" i="1"/>
  <c r="BH157" i="1" s="1"/>
  <c r="E149" i="1"/>
  <c r="BH149" i="1" s="1"/>
  <c r="E145" i="1"/>
  <c r="BH145" i="1" s="1"/>
  <c r="E137" i="1"/>
  <c r="E129" i="1"/>
  <c r="E121" i="1"/>
  <c r="E113" i="1"/>
  <c r="E105" i="1"/>
  <c r="E97" i="1"/>
  <c r="BH97" i="1" s="1"/>
  <c r="E89" i="1"/>
  <c r="E81" i="1"/>
  <c r="E73" i="1"/>
  <c r="E65" i="1"/>
  <c r="E57" i="1"/>
  <c r="BH57" i="1" s="1"/>
  <c r="E49" i="1"/>
  <c r="BH49" i="1" s="1"/>
  <c r="E41" i="1"/>
  <c r="BH41" i="1" s="1"/>
  <c r="E33" i="1"/>
  <c r="BH33" i="1" s="1"/>
  <c r="E29" i="1"/>
  <c r="E25" i="1"/>
  <c r="BH25" i="1" s="1"/>
  <c r="E21" i="1"/>
  <c r="BH21" i="1" s="1"/>
  <c r="E13" i="1"/>
  <c r="BH13" i="1" s="1"/>
  <c r="E176" i="1"/>
  <c r="E156" i="1"/>
  <c r="BH156" i="1" s="1"/>
  <c r="E132" i="1"/>
  <c r="BH132" i="1" s="1"/>
  <c r="E120" i="1"/>
  <c r="E112" i="1"/>
  <c r="E104" i="1"/>
  <c r="E96" i="1"/>
  <c r="BH96" i="1" s="1"/>
  <c r="E92" i="1"/>
  <c r="BH92" i="1" s="1"/>
  <c r="E88" i="1"/>
  <c r="E84" i="1"/>
  <c r="E80" i="1"/>
  <c r="E76" i="1"/>
  <c r="E72" i="1"/>
  <c r="E68" i="1"/>
  <c r="E64" i="1"/>
  <c r="E60" i="1"/>
  <c r="BH60" i="1" s="1"/>
  <c r="E56" i="1"/>
  <c r="BH56" i="1" s="1"/>
  <c r="E52" i="1"/>
  <c r="BH52" i="1" s="1"/>
  <c r="E48" i="1"/>
  <c r="BH48" i="1" s="1"/>
  <c r="E44" i="1"/>
  <c r="BH44" i="1" s="1"/>
  <c r="E40" i="1"/>
  <c r="BH40" i="1" s="1"/>
  <c r="E36" i="1"/>
  <c r="BH36" i="1" s="1"/>
  <c r="E32" i="1"/>
  <c r="E28" i="1"/>
  <c r="BH28" i="1" s="1"/>
  <c r="E24" i="1"/>
  <c r="BH24" i="1" s="1"/>
  <c r="E20" i="1"/>
  <c r="BH20" i="1" s="1"/>
  <c r="J20" i="1" s="1"/>
  <c r="E16" i="1"/>
  <c r="BH16" i="1" s="1"/>
  <c r="E160" i="1"/>
  <c r="E136" i="1"/>
  <c r="E124" i="1"/>
  <c r="E108" i="1"/>
  <c r="E175" i="1"/>
  <c r="BH175" i="1" s="1"/>
  <c r="E167" i="1"/>
  <c r="BH167" i="1" s="1"/>
  <c r="E159" i="1"/>
  <c r="E151" i="1"/>
  <c r="E143" i="1"/>
  <c r="E135" i="1"/>
  <c r="E127" i="1"/>
  <c r="BH127" i="1" s="1"/>
  <c r="E119" i="1"/>
  <c r="BH119" i="1" s="1"/>
  <c r="E111" i="1"/>
  <c r="E103" i="1"/>
  <c r="E95" i="1"/>
  <c r="BH95" i="1" s="1"/>
  <c r="E87" i="1"/>
  <c r="E79" i="1"/>
  <c r="E71" i="1"/>
  <c r="E63" i="1"/>
  <c r="E55" i="1"/>
  <c r="BH55" i="1" s="1"/>
  <c r="E47" i="1"/>
  <c r="BH47" i="1" s="1"/>
  <c r="E43" i="1"/>
  <c r="BH43" i="1" s="1"/>
  <c r="E39" i="1"/>
  <c r="BH39" i="1" s="1"/>
  <c r="E35" i="1"/>
  <c r="BH35" i="1" s="1"/>
  <c r="E31" i="1"/>
  <c r="E27" i="1"/>
  <c r="BH27" i="1" s="1"/>
  <c r="E19" i="1"/>
  <c r="BH19" i="1" s="1"/>
  <c r="E15" i="1"/>
  <c r="BH15" i="1" s="1"/>
  <c r="E164" i="1"/>
  <c r="E140" i="1"/>
  <c r="E128" i="1"/>
  <c r="E116" i="1"/>
  <c r="E100" i="1"/>
  <c r="E171" i="1"/>
  <c r="E163" i="1"/>
  <c r="E155" i="1"/>
  <c r="E147" i="1"/>
  <c r="E139" i="1"/>
  <c r="E131" i="1"/>
  <c r="E123" i="1"/>
  <c r="E115" i="1"/>
  <c r="E107" i="1"/>
  <c r="E99" i="1"/>
  <c r="BH99" i="1" s="1"/>
  <c r="E91" i="1"/>
  <c r="BH91" i="1" s="1"/>
  <c r="E83" i="1"/>
  <c r="BH83" i="1" s="1"/>
  <c r="E75" i="1"/>
  <c r="E67" i="1"/>
  <c r="E59" i="1"/>
  <c r="BH59" i="1" s="1"/>
  <c r="E51" i="1"/>
  <c r="BH51" i="1" s="1"/>
  <c r="E23" i="1"/>
  <c r="BH23" i="1" s="1"/>
  <c r="E152" i="1"/>
  <c r="E174" i="1"/>
  <c r="BH174" i="1" s="1"/>
  <c r="E166" i="1"/>
  <c r="BH166" i="1" s="1"/>
  <c r="E158" i="1"/>
  <c r="E154" i="1"/>
  <c r="E146" i="1"/>
  <c r="E138" i="1"/>
  <c r="E130" i="1"/>
  <c r="E122" i="1"/>
  <c r="E114" i="1"/>
  <c r="E106" i="1"/>
  <c r="E98" i="1"/>
  <c r="BH98" i="1" s="1"/>
  <c r="E94" i="1"/>
  <c r="BH94" i="1" s="1"/>
  <c r="E86" i="1"/>
  <c r="E78" i="1"/>
  <c r="E70" i="1"/>
  <c r="E62" i="1"/>
  <c r="E54" i="1"/>
  <c r="BH54" i="1" s="1"/>
  <c r="E46" i="1"/>
  <c r="BH46" i="1" s="1"/>
  <c r="E34" i="1"/>
  <c r="BH34" i="1" s="1"/>
  <c r="E18" i="1"/>
  <c r="BH18" i="1" s="1"/>
  <c r="E168" i="1"/>
  <c r="E178" i="1"/>
  <c r="E170" i="1"/>
  <c r="E162" i="1"/>
  <c r="E150" i="1"/>
  <c r="E142" i="1"/>
  <c r="E134" i="1"/>
  <c r="E126" i="1"/>
  <c r="E118" i="1"/>
  <c r="E110" i="1"/>
  <c r="E102" i="1"/>
  <c r="E90" i="1"/>
  <c r="BH90" i="1" s="1"/>
  <c r="E82" i="1"/>
  <c r="E74" i="1"/>
  <c r="E66" i="1"/>
  <c r="E58" i="1"/>
  <c r="BH58" i="1" s="1"/>
  <c r="E50" i="1"/>
  <c r="BH50" i="1" s="1"/>
  <c r="E42" i="1"/>
  <c r="BH42" i="1" s="1"/>
  <c r="E37" i="1"/>
  <c r="BH37" i="1" s="1"/>
  <c r="E30" i="1"/>
  <c r="E26" i="1"/>
  <c r="BH26" i="1" s="1"/>
  <c r="E22" i="1"/>
  <c r="BH22" i="1" s="1"/>
  <c r="E14" i="1"/>
  <c r="BH14" i="1" s="1"/>
  <c r="E148" i="1"/>
  <c r="E169" i="1"/>
  <c r="BH169" i="1" s="1"/>
  <c r="E161" i="1"/>
  <c r="E153" i="1"/>
  <c r="E141" i="1"/>
  <c r="BH141" i="1" s="1"/>
  <c r="E133" i="1"/>
  <c r="E125" i="1"/>
  <c r="E117" i="1"/>
  <c r="BH117" i="1" s="1"/>
  <c r="E109" i="1"/>
  <c r="BH109" i="1" s="1"/>
  <c r="E101" i="1"/>
  <c r="E93" i="1"/>
  <c r="BH93" i="1" s="1"/>
  <c r="E85" i="1"/>
  <c r="E77" i="1"/>
  <c r="E69" i="1"/>
  <c r="E61" i="1"/>
  <c r="E53" i="1"/>
  <c r="BH53" i="1" s="1"/>
  <c r="E45" i="1"/>
  <c r="BH45" i="1" s="1"/>
  <c r="E38" i="1"/>
  <c r="BH38" i="1" s="1"/>
  <c r="E17" i="1"/>
  <c r="BH17" i="1" s="1"/>
  <c r="E7" i="1"/>
  <c r="BH7" i="1" s="1"/>
  <c r="E3" i="1"/>
  <c r="BH3" i="1" s="1"/>
  <c r="E11" i="1"/>
  <c r="BH11" i="1" s="1"/>
  <c r="E6" i="1"/>
  <c r="BH6" i="1" s="1"/>
  <c r="E5" i="1"/>
  <c r="BH5" i="1" s="1"/>
  <c r="E10" i="1"/>
  <c r="BH10" i="1" s="1"/>
  <c r="E9" i="1"/>
  <c r="BH9" i="1" s="1"/>
  <c r="E12" i="1"/>
  <c r="BH12" i="1" s="1"/>
  <c r="E8" i="1"/>
  <c r="BH8" i="1" s="1"/>
  <c r="E4" i="1"/>
  <c r="BH4" i="1" s="1"/>
  <c r="E2" i="1"/>
  <c r="BH2" i="1" s="1"/>
  <c r="A104" i="1"/>
  <c r="A165" i="1"/>
  <c r="A164" i="1"/>
  <c r="A140" i="1"/>
  <c r="A139" i="1"/>
  <c r="A138" i="1"/>
  <c r="A131" i="1"/>
  <c r="A125" i="1"/>
  <c r="A124" i="1"/>
  <c r="A163" i="1"/>
  <c r="A108" i="1"/>
  <c r="A148" i="1"/>
  <c r="A147" i="1"/>
  <c r="A100" i="1"/>
  <c r="A173" i="1"/>
  <c r="A146" i="1"/>
  <c r="A172" i="1"/>
  <c r="A116" i="1"/>
  <c r="A171" i="1"/>
  <c r="A115" i="1"/>
  <c r="A154" i="1"/>
  <c r="A170" i="1"/>
  <c r="A162" i="1"/>
  <c r="A153" i="1"/>
  <c r="A137" i="1"/>
  <c r="A129" i="1"/>
  <c r="A178" i="1"/>
  <c r="A114" i="1"/>
  <c r="A155" i="1"/>
  <c r="A128" i="1"/>
  <c r="A177" i="1"/>
  <c r="A161" i="1"/>
  <c r="A152" i="1"/>
  <c r="A144" i="1"/>
  <c r="A136" i="1"/>
  <c r="A126" i="1"/>
  <c r="A122" i="1"/>
  <c r="A113" i="1"/>
  <c r="A176" i="1"/>
  <c r="A168" i="1"/>
  <c r="A160" i="1"/>
  <c r="A151" i="1"/>
  <c r="A143" i="1"/>
  <c r="A135" i="1"/>
  <c r="A118" i="1"/>
  <c r="A121" i="1"/>
  <c r="A112" i="1"/>
  <c r="A159" i="1"/>
  <c r="A150" i="1"/>
  <c r="A142" i="1"/>
  <c r="A134" i="1"/>
  <c r="A120" i="1"/>
  <c r="A111" i="1"/>
  <c r="A130" i="1"/>
  <c r="A158" i="1"/>
  <c r="A133" i="1"/>
  <c r="A110" i="1"/>
  <c r="A67" i="1"/>
  <c r="A70" i="1"/>
  <c r="A81" i="1"/>
  <c r="A66" i="1"/>
  <c r="A89" i="1"/>
  <c r="A107" i="1"/>
  <c r="A78" i="1"/>
  <c r="A106" i="1"/>
  <c r="A77" i="1"/>
  <c r="A105" i="1"/>
  <c r="A82" i="1"/>
  <c r="A103" i="1"/>
  <c r="A65" i="1"/>
  <c r="A88" i="1"/>
  <c r="A76" i="1"/>
  <c r="A80" i="1"/>
  <c r="A102" i="1"/>
  <c r="A64" i="1"/>
  <c r="A87" i="1"/>
  <c r="A75" i="1"/>
  <c r="A32" i="1"/>
  <c r="A101" i="1"/>
  <c r="A63" i="1"/>
  <c r="A86" i="1"/>
  <c r="A74" i="1"/>
  <c r="A31" i="1"/>
  <c r="A123" i="1"/>
  <c r="A62" i="1"/>
  <c r="A85" i="1"/>
  <c r="A73" i="1"/>
  <c r="A30" i="1"/>
  <c r="A69" i="1"/>
  <c r="A61" i="1"/>
  <c r="A84" i="1"/>
  <c r="A72" i="1"/>
  <c r="A29" i="1"/>
  <c r="A68" i="1"/>
  <c r="A71" i="1"/>
  <c r="A79" i="1"/>
  <c r="C134" i="1"/>
  <c r="C165" i="1"/>
  <c r="C73" i="1"/>
  <c r="C131" i="1"/>
  <c r="C152" i="1"/>
  <c r="C62" i="1"/>
  <c r="C154" i="1"/>
  <c r="C110" i="1"/>
  <c r="C137" i="1"/>
  <c r="C75" i="1"/>
  <c r="C126" i="1"/>
  <c r="C168" i="1"/>
  <c r="C122" i="1"/>
  <c r="C130" i="1"/>
  <c r="C67" i="1"/>
  <c r="C176" i="1"/>
  <c r="C170" i="1"/>
  <c r="C78" i="1"/>
  <c r="C29" i="1"/>
  <c r="C120" i="1"/>
  <c r="C136" i="1"/>
  <c r="C74" i="1"/>
  <c r="C124" i="1"/>
  <c r="C150" i="1"/>
  <c r="C81" i="1"/>
  <c r="C107" i="1"/>
  <c r="C173" i="1"/>
  <c r="C172" i="1"/>
  <c r="C140" i="1"/>
  <c r="C104" i="1"/>
  <c r="C160" i="1"/>
  <c r="C177" i="1"/>
  <c r="C112" i="1"/>
  <c r="C82" i="1"/>
  <c r="C79" i="1"/>
  <c r="C86" i="1"/>
  <c r="C129" i="1"/>
  <c r="C143" i="1"/>
  <c r="C72" i="1"/>
  <c r="C71" i="1"/>
  <c r="C65" i="1"/>
  <c r="C103" i="1"/>
  <c r="C138" i="1"/>
  <c r="C88" i="1"/>
  <c r="C31" i="1"/>
  <c r="C68" i="1"/>
  <c r="C148" i="1"/>
  <c r="C106" i="1"/>
  <c r="C102" i="1"/>
  <c r="C164" i="1"/>
  <c r="C159" i="1"/>
  <c r="C155" i="1"/>
  <c r="C151" i="1"/>
  <c r="C85" i="1"/>
  <c r="C121" i="1"/>
  <c r="C123" i="1"/>
  <c r="C66" i="1"/>
  <c r="C32" i="1"/>
  <c r="C118" i="1"/>
  <c r="C70" i="1"/>
  <c r="C115" i="1"/>
  <c r="C128" i="1"/>
  <c r="C162" i="1"/>
  <c r="C30" i="1"/>
  <c r="C108" i="1"/>
  <c r="C80" i="1"/>
  <c r="C147" i="1"/>
  <c r="C69" i="1"/>
  <c r="C116" i="1"/>
  <c r="C89" i="1"/>
  <c r="C146" i="1"/>
  <c r="C63" i="1"/>
  <c r="C113" i="1"/>
  <c r="C87" i="1"/>
  <c r="C77" i="1"/>
  <c r="C153" i="1"/>
  <c r="C158" i="1"/>
  <c r="C163" i="1"/>
  <c r="C161" i="1"/>
  <c r="C144" i="1"/>
  <c r="C178" i="1"/>
  <c r="C125" i="1"/>
  <c r="C101" i="1"/>
  <c r="C84" i="1"/>
  <c r="C105" i="1"/>
  <c r="C61" i="1"/>
  <c r="C100" i="1"/>
  <c r="C114" i="1"/>
  <c r="C142" i="1"/>
  <c r="C76" i="1"/>
  <c r="C171" i="1"/>
  <c r="C133" i="1"/>
  <c r="C64" i="1"/>
  <c r="C111" i="1"/>
  <c r="C135" i="1"/>
  <c r="C139" i="1"/>
  <c r="BH123" i="1" l="1"/>
  <c r="J123" i="1" s="1"/>
  <c r="BH69" i="1"/>
  <c r="J69" i="1" s="1"/>
  <c r="BH114" i="1"/>
  <c r="J114" i="1" s="1"/>
  <c r="BH155" i="1"/>
  <c r="J155" i="1" s="1"/>
  <c r="BH101" i="1"/>
  <c r="J101" i="1" s="1"/>
  <c r="BH29" i="1"/>
  <c r="J29" i="1" s="1"/>
  <c r="BH63" i="1"/>
  <c r="J63" i="1" s="1"/>
  <c r="BH154" i="1"/>
  <c r="J154" i="1" s="1"/>
  <c r="BH164" i="1"/>
  <c r="J164" i="1" s="1"/>
  <c r="BH61" i="1"/>
  <c r="J61" i="1" s="1"/>
  <c r="BH65" i="1"/>
  <c r="J65" i="1" s="1"/>
  <c r="BH152" i="1"/>
  <c r="J152" i="1" s="1"/>
  <c r="BH133" i="1"/>
  <c r="J133" i="1" s="1"/>
  <c r="BH120" i="1"/>
  <c r="J120" i="1" s="1"/>
  <c r="BH153" i="1"/>
  <c r="J153" i="1" s="1"/>
  <c r="BH147" i="1"/>
  <c r="J147" i="1" s="1"/>
  <c r="BH122" i="1"/>
  <c r="J122" i="1" s="1"/>
  <c r="BH102" i="1"/>
  <c r="J102" i="1" s="1"/>
  <c r="BH105" i="1"/>
  <c r="J105" i="1" s="1"/>
  <c r="BH159" i="1"/>
  <c r="J159" i="1" s="1"/>
  <c r="BH116" i="1"/>
  <c r="J116" i="1" s="1"/>
  <c r="BH142" i="1"/>
  <c r="J142" i="1" s="1"/>
  <c r="BH81" i="1"/>
  <c r="J81" i="1" s="1"/>
  <c r="BH82" i="1"/>
  <c r="J82" i="1" s="1"/>
  <c r="BH103" i="1"/>
  <c r="J103" i="1" s="1"/>
  <c r="BH115" i="1"/>
  <c r="J115" i="1" s="1"/>
  <c r="BH124" i="1"/>
  <c r="J124" i="1" s="1"/>
  <c r="BH144" i="1"/>
  <c r="J144" i="1" s="1"/>
  <c r="BH137" i="1"/>
  <c r="J137" i="1" s="1"/>
  <c r="BH79" i="1"/>
  <c r="J79" i="1" s="1"/>
  <c r="BH121" i="1"/>
  <c r="J121" i="1" s="1"/>
  <c r="BH165" i="1"/>
  <c r="J165" i="1" s="1"/>
  <c r="BH64" i="1"/>
  <c r="J64" i="1" s="1"/>
  <c r="BH112" i="1"/>
  <c r="J112" i="1" s="1"/>
  <c r="BH177" i="1"/>
  <c r="J177" i="1" s="1"/>
  <c r="BH135" i="1"/>
  <c r="J135" i="1" s="1"/>
  <c r="BH106" i="1"/>
  <c r="J106" i="1" s="1"/>
  <c r="BH118" i="1"/>
  <c r="J118" i="1" s="1"/>
  <c r="BH31" i="1"/>
  <c r="J31" i="1" s="1"/>
  <c r="BH72" i="1"/>
  <c r="J72" i="1" s="1"/>
  <c r="BH107" i="1"/>
  <c r="J107" i="1" s="1"/>
  <c r="BH131" i="1"/>
  <c r="J131" i="1" s="1"/>
  <c r="BH80" i="1"/>
  <c r="J80" i="1" s="1"/>
  <c r="BH160" i="1"/>
  <c r="J160" i="1" s="1"/>
  <c r="BH104" i="1"/>
  <c r="J104" i="1" s="1"/>
  <c r="BH100" i="1"/>
  <c r="J100" i="1" s="1"/>
  <c r="BH89" i="1"/>
  <c r="J89" i="1" s="1"/>
  <c r="BH71" i="1"/>
  <c r="J71" i="1" s="1"/>
  <c r="BH139" i="1"/>
  <c r="J139" i="1" s="1"/>
  <c r="BH86" i="1"/>
  <c r="J86" i="1" s="1"/>
  <c r="BH171" i="1"/>
  <c r="J171" i="1" s="1"/>
  <c r="BH62" i="1"/>
  <c r="J62" i="1" s="1"/>
  <c r="BH150" i="1"/>
  <c r="J150" i="1" s="1"/>
  <c r="BH143" i="1"/>
  <c r="J143" i="1" s="1"/>
  <c r="BH172" i="1"/>
  <c r="J172" i="1" s="1"/>
  <c r="BH84" i="1"/>
  <c r="J84" i="1" s="1"/>
  <c r="BH75" i="1"/>
  <c r="J75" i="1" s="1"/>
  <c r="BH161" i="1"/>
  <c r="J161" i="1" s="1"/>
  <c r="BH136" i="1"/>
  <c r="J136" i="1" s="1"/>
  <c r="BH32" i="1"/>
  <c r="J32" i="1" s="1"/>
  <c r="BH125" i="1"/>
  <c r="J125" i="1" s="1"/>
  <c r="BH146" i="1"/>
  <c r="J146" i="1" s="1"/>
  <c r="BH163" i="1"/>
  <c r="J163" i="1" s="1"/>
  <c r="BH74" i="1"/>
  <c r="J74" i="1" s="1"/>
  <c r="BH176" i="1"/>
  <c r="J176" i="1" s="1"/>
  <c r="BH178" i="1"/>
  <c r="J178" i="1" s="1"/>
  <c r="BH77" i="1"/>
  <c r="J77" i="1" s="1"/>
  <c r="BH111" i="1"/>
  <c r="J111" i="1" s="1"/>
  <c r="BH158" i="1"/>
  <c r="J158" i="1" s="1"/>
  <c r="BH168" i="1"/>
  <c r="J168" i="1" s="1"/>
  <c r="BH85" i="1"/>
  <c r="J85" i="1" s="1"/>
  <c r="BH67" i="1"/>
  <c r="J67" i="1" s="1"/>
  <c r="BH113" i="1"/>
  <c r="J113" i="1" s="1"/>
  <c r="BH151" i="1"/>
  <c r="J151" i="1" s="1"/>
  <c r="BH130" i="1"/>
  <c r="J130" i="1" s="1"/>
  <c r="BH173" i="1"/>
  <c r="J173" i="1" s="1"/>
  <c r="BH138" i="1"/>
  <c r="J138" i="1" s="1"/>
  <c r="BH126" i="1"/>
  <c r="J126" i="1" s="1"/>
  <c r="BH70" i="1"/>
  <c r="J70" i="1" s="1"/>
  <c r="BH108" i="1"/>
  <c r="J108" i="1" s="1"/>
  <c r="BH66" i="1"/>
  <c r="J66" i="1" s="1"/>
  <c r="BH170" i="1"/>
  <c r="J170" i="1" s="1"/>
  <c r="BH87" i="1"/>
  <c r="J87" i="1" s="1"/>
  <c r="BH68" i="1"/>
  <c r="J68" i="1" s="1"/>
  <c r="BH140" i="1"/>
  <c r="J140" i="1" s="1"/>
  <c r="BH88" i="1"/>
  <c r="J88" i="1" s="1"/>
  <c r="BH73" i="1"/>
  <c r="J73" i="1" s="1"/>
  <c r="BH76" i="1"/>
  <c r="J76" i="1" s="1"/>
  <c r="BH110" i="1"/>
  <c r="J110" i="1" s="1"/>
  <c r="BH162" i="1"/>
  <c r="J162" i="1" s="1"/>
  <c r="BH134" i="1"/>
  <c r="J134" i="1" s="1"/>
  <c r="BH30" i="1"/>
  <c r="J30" i="1" s="1"/>
  <c r="BH78" i="1"/>
  <c r="J78" i="1" s="1"/>
  <c r="BH129" i="1"/>
  <c r="J129" i="1" s="1"/>
  <c r="BH148" i="1"/>
  <c r="J148" i="1" s="1"/>
  <c r="BH128" i="1"/>
  <c r="J128" i="1" s="1"/>
  <c r="J38" i="1"/>
  <c r="J166" i="1"/>
  <c r="J92" i="1"/>
  <c r="J132" i="1"/>
  <c r="J55" i="1"/>
  <c r="J12" i="1"/>
  <c r="J14" i="1"/>
  <c r="J98" i="1"/>
  <c r="J56" i="1"/>
  <c r="J57" i="1"/>
  <c r="J48" i="1"/>
  <c r="J59" i="1"/>
  <c r="J21" i="1"/>
  <c r="J4" i="1"/>
  <c r="J141" i="1"/>
  <c r="J36" i="1"/>
  <c r="J25" i="1"/>
  <c r="J46" i="1"/>
  <c r="J22" i="1"/>
  <c r="J13" i="1"/>
  <c r="J5" i="1"/>
  <c r="J9" i="1"/>
  <c r="J37" i="1"/>
  <c r="J23" i="1"/>
  <c r="J27" i="1"/>
  <c r="J149" i="1"/>
  <c r="J117" i="1"/>
  <c r="J24" i="1"/>
  <c r="J19" i="1"/>
  <c r="J127" i="1"/>
  <c r="J145" i="1"/>
  <c r="J8" i="1"/>
  <c r="J3" i="1"/>
  <c r="J17" i="1"/>
  <c r="J93" i="1"/>
  <c r="J51" i="1"/>
  <c r="J44" i="1"/>
  <c r="J97" i="1"/>
  <c r="J157" i="1"/>
  <c r="J47" i="1"/>
  <c r="J174" i="1"/>
  <c r="J167" i="1"/>
  <c r="J96" i="1"/>
  <c r="J28" i="1"/>
  <c r="J119" i="1"/>
  <c r="J6" i="1"/>
  <c r="J26" i="1"/>
  <c r="J169" i="1"/>
  <c r="J35" i="1"/>
  <c r="J16" i="1"/>
  <c r="J41" i="1"/>
  <c r="J40" i="1"/>
  <c r="J43" i="1"/>
  <c r="J33" i="1"/>
  <c r="J99" i="1"/>
  <c r="J11" i="1"/>
  <c r="J90" i="1"/>
  <c r="J175" i="1"/>
  <c r="J60" i="1"/>
  <c r="J54" i="1"/>
  <c r="J83" i="1"/>
  <c r="J10" i="1"/>
  <c r="J45" i="1"/>
  <c r="J109" i="1"/>
  <c r="J58" i="1"/>
  <c r="J18" i="1"/>
  <c r="J94" i="1"/>
  <c r="J95" i="1"/>
  <c r="J156" i="1"/>
  <c r="J49" i="1"/>
  <c r="J2" i="1"/>
  <c r="J7" i="1"/>
  <c r="J53" i="1"/>
  <c r="J42" i="1"/>
  <c r="J91" i="1"/>
  <c r="J34" i="1"/>
  <c r="J52" i="1"/>
  <c r="J50" i="1"/>
  <c r="J15" i="1"/>
  <c r="J3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<sst xmlns="http://schemas.openxmlformats.org/spreadsheetml/2006/main" count="1689" uniqueCount="433">
  <si>
    <t>N°R</t>
  </si>
  <si>
    <t>RUBROS</t>
  </si>
  <si>
    <t>N°I</t>
  </si>
  <si>
    <t>ÍTEMS</t>
  </si>
  <si>
    <t>MATERIALES</t>
  </si>
  <si>
    <t>OBREROS</t>
  </si>
  <si>
    <t>HERRAMENTAL</t>
  </si>
  <si>
    <t>CARGAS SOCIALES</t>
  </si>
  <si>
    <t>COMENTARIO</t>
  </si>
  <si>
    <t>Excavación en Espacios Abiertos</t>
  </si>
  <si>
    <t>m3</t>
  </si>
  <si>
    <t>Excavación en Espacios Reducidos</t>
  </si>
  <si>
    <t>Relleno y Compactación (relleno comprado)</t>
  </si>
  <si>
    <t>Relleno y Compactación (relleno de obra)</t>
  </si>
  <si>
    <t>Mamp. HCCA 10x25x50 Masa Adhesiva</t>
  </si>
  <si>
    <t>m2</t>
  </si>
  <si>
    <t>Mamp.Bloques H° 19x19x39 Masa Adhesiva</t>
  </si>
  <si>
    <t>Mamp.Bloques H° 19x19x39 Mezcla de Asiento</t>
  </si>
  <si>
    <t>Mamp.L.Hueco 12x18x25 Masa Adhesiva</t>
  </si>
  <si>
    <t>Mamp.L.Hueco 12x18x25 Mezcla de Asiento</t>
  </si>
  <si>
    <t>Mamp.L.Hueco 12x18x33 Masa Adhesiva</t>
  </si>
  <si>
    <t>Mamp.L.Hueco 12x18x33 Mezcla de Asiento</t>
  </si>
  <si>
    <t>Mamp.L.Hueco 18x18x25 Masa Adhesiva</t>
  </si>
  <si>
    <t>Mamp.L.Hueco 18x18x25 Mezcla de Asiento</t>
  </si>
  <si>
    <t>Mamp.L.Hueco 18x18x33 Masa Adhesiva</t>
  </si>
  <si>
    <t>Mamp.L.Hueco 18x18x33 Mezcla de Asiento</t>
  </si>
  <si>
    <t>Mamp. HCCA 12.5x25x50 Masa Adhesiva</t>
  </si>
  <si>
    <t>Mamp.L.Hueco 8x18x25 Masa Adhesiva</t>
  </si>
  <si>
    <t>Mamp.L.Hueco 8x18x25 Mezcla de Asiento</t>
  </si>
  <si>
    <t>Mamp.L.Hueco 8x18x33 Masa Adhesiva</t>
  </si>
  <si>
    <t>Mamp.L.Hueco 8x18x33 Mezcla de Asiento</t>
  </si>
  <si>
    <t>Mamp.L.Hueco Port.12x19x33 Mezc.de Asiento</t>
  </si>
  <si>
    <t>Mamp.L.Hueco Port.18x19x33 Mezc.de Asiento</t>
  </si>
  <si>
    <t>Mamp.L.Macizo 0.05 Mez.Asiento no vista</t>
  </si>
  <si>
    <t>Mamp.L.Macizo 0.15 Mez.Asiento no vista</t>
  </si>
  <si>
    <t>Mamp.L.Macizo 0.20 Mez.Asiento no vista</t>
  </si>
  <si>
    <t>Mamp.L.Macizo 0.30 Mez.Asiento no vista</t>
  </si>
  <si>
    <t>Mamp. HCCA 15x25x50 Masa Adhesiva</t>
  </si>
  <si>
    <t>Mamp. HCCA 15x25x60 Masa Adhesiva</t>
  </si>
  <si>
    <t>Mamp. HCCA 17.5x25x50 Masa Adhesiva</t>
  </si>
  <si>
    <t>Mamp. HCCA 20x25x50 Masa Adhesiva</t>
  </si>
  <si>
    <t>Mamp. HCCA 7.5x25x50 Masa Adhesiva</t>
  </si>
  <si>
    <t>Mamp.Bloques H° 13x19x39 Masa Adhesiva</t>
  </si>
  <si>
    <t>Mamp.Bloques H° 13x19x39 Mezcla de Asiento</t>
  </si>
  <si>
    <t>REVOQUES</t>
  </si>
  <si>
    <t>Azotado Hidrófugo</t>
  </si>
  <si>
    <t>Rev. Grueso + Azot. Hid. Fratasado</t>
  </si>
  <si>
    <t>Rev. Grueso + Azot. Hid. Mandilado</t>
  </si>
  <si>
    <t>Rev. Grueso + Azot. Hid. Regleado</t>
  </si>
  <si>
    <t>Rev. Grueso Hid. + Azotado Hid. Fratasado</t>
  </si>
  <si>
    <t>Rev. Grueso Hid. + Azotado Hid. Mandilado</t>
  </si>
  <si>
    <t>Rev. Grueso Hid. + Azotado Hid. Regleado</t>
  </si>
  <si>
    <t>Rev. Fino Exterior a la Cal Prem. Mandil.</t>
  </si>
  <si>
    <t>Rev. Fino Interior a la Cal Prem. Mandil.</t>
  </si>
  <si>
    <t>Activo</t>
  </si>
  <si>
    <t>CONDICIONAL</t>
  </si>
  <si>
    <t xml:space="preserve">SI </t>
  </si>
  <si>
    <t>NO</t>
  </si>
  <si>
    <t>YESERÍA</t>
  </si>
  <si>
    <t>CONTRAPISOS</t>
  </si>
  <si>
    <t>PISOS</t>
  </si>
  <si>
    <t>ZÓCALOS</t>
  </si>
  <si>
    <t>REVESTIMIENTOS</t>
  </si>
  <si>
    <t>CALEFACCIÓN</t>
  </si>
  <si>
    <t>REFRIGERACIÓN</t>
  </si>
  <si>
    <t>PINTURA</t>
  </si>
  <si>
    <t>INMÓTICA</t>
  </si>
  <si>
    <t>DOMÓTICA</t>
  </si>
  <si>
    <t>TRABAJOS_PREPARATORIOS</t>
  </si>
  <si>
    <t>MOVIMIENTOS_DE_TIERRA</t>
  </si>
  <si>
    <t>ESTRUCTURA_RESISTENTE</t>
  </si>
  <si>
    <t>MUROS_Y_TABIQUES</t>
  </si>
  <si>
    <t>CIELOS_RASOS_INDEPENDIENTES</t>
  </si>
  <si>
    <t>CONDUCTOS_HÚMEROS_Y_VENTILACIONES</t>
  </si>
  <si>
    <t>CARPINTERÍA_DE_MADERA</t>
  </si>
  <si>
    <t>CARPINTERÍA_METÁLICA_Y_HERRERÍA</t>
  </si>
  <si>
    <t>CARPINTERÍA_DE_PVC</t>
  </si>
  <si>
    <t>CARPINTERÍAS_COMBINADAS</t>
  </si>
  <si>
    <t>INSTALACIÓN_ELÉCTRICA</t>
  </si>
  <si>
    <t>INSTALACIÓN_SANITARIA</t>
  </si>
  <si>
    <t>INSTALACIÓN_DE_GAS</t>
  </si>
  <si>
    <t>ELIMINACIÓN_DE_RESIDUOS</t>
  </si>
  <si>
    <t>CIRCULACIÓN_VERTICAL_MECÁNICA</t>
  </si>
  <si>
    <t>INSTALACIÓN_CONTRA_INCENDIO</t>
  </si>
  <si>
    <t>OBRAS_VARIAS</t>
  </si>
  <si>
    <t>DERECHOS_Y_SEGUROS</t>
  </si>
  <si>
    <t>OTROS_GASTOS_DIRECTOS_DE_OBRA</t>
  </si>
  <si>
    <t>ESCALERAS_UMBRALES_SOLIAS_ALFÉIZARES</t>
  </si>
  <si>
    <t>BARANDAS_BALCONES_PASAMANOS_CUPERTINAS</t>
  </si>
  <si>
    <t>AISLACIONES_HIDROTÉRMICAS_Y_ACÚSTICAS</t>
  </si>
  <si>
    <t>VIDRIOS_CRISTALES_ESPEJOS_ACRÍLICOS_POLICARBONATOS</t>
  </si>
  <si>
    <t>UNIDADES</t>
  </si>
  <si>
    <r>
      <t>m</t>
    </r>
    <r>
      <rPr>
        <vertAlign val="superscript"/>
        <sz val="11"/>
        <color theme="1"/>
        <rFont val="Calibri"/>
        <family val="2"/>
        <scheme val="minor"/>
      </rPr>
      <t>2</t>
    </r>
  </si>
  <si>
    <r>
      <t>m</t>
    </r>
    <r>
      <rPr>
        <vertAlign val="superscript"/>
        <sz val="11"/>
        <color theme="1"/>
        <rFont val="Calibri"/>
        <family val="2"/>
        <scheme val="minor"/>
      </rPr>
      <t>3</t>
    </r>
  </si>
  <si>
    <t>ml</t>
  </si>
  <si>
    <t>Gl</t>
  </si>
  <si>
    <t>N° Ítem/Rubro</t>
  </si>
  <si>
    <t>Prueba 11</t>
  </si>
  <si>
    <t>Prueba 12</t>
  </si>
  <si>
    <t>Prueba 13</t>
  </si>
  <si>
    <t>Prueba 17</t>
  </si>
  <si>
    <t>Prueba 21</t>
  </si>
  <si>
    <t>Prueba 22</t>
  </si>
  <si>
    <t>Prueba 23</t>
  </si>
  <si>
    <t>Prueba 24</t>
  </si>
  <si>
    <t>Prueba 25</t>
  </si>
  <si>
    <t>Prueba 26</t>
  </si>
  <si>
    <t>Prueba 28</t>
  </si>
  <si>
    <t>Prueba 29</t>
  </si>
  <si>
    <t>Prueba 30</t>
  </si>
  <si>
    <t>Prueba 31</t>
  </si>
  <si>
    <t xml:space="preserve">Limpieza de Terreno </t>
  </si>
  <si>
    <t>Instalación Valla Provisoria con Rafia</t>
  </si>
  <si>
    <t>Vaciado y Ulterior Relleno de Pozos Negros</t>
  </si>
  <si>
    <t>Demolición de cielorraso suspendido</t>
  </si>
  <si>
    <t>Picado de revoque y limpieza de junta</t>
  </si>
  <si>
    <t>Extracción de cubierta de chapa</t>
  </si>
  <si>
    <t>Colocación de cartel de obra in-situ</t>
  </si>
  <si>
    <t>Platea de H°A°</t>
  </si>
  <si>
    <t>Pilotes de H°A°</t>
  </si>
  <si>
    <t>Micro Pilotes de H°A°</t>
  </si>
  <si>
    <t>Tabique de H°A°</t>
  </si>
  <si>
    <t>Capa Aisladora Vertical</t>
  </si>
  <si>
    <t>Capa Aisladora Horizontal</t>
  </si>
  <si>
    <t>Mocheta Grueso + Azot. Hid. Fratasado</t>
  </si>
  <si>
    <t>Mocheta Grueso + Azot. Hid. Mandilado</t>
  </si>
  <si>
    <t>Mocheta Grueso + Azot. Hid. Regleado</t>
  </si>
  <si>
    <t>Mocheta Grueso Hid. + Azotado Hid. Fratasado</t>
  </si>
  <si>
    <t>Mocheta Grueso Hid. + Azotado Hid. Mandilado</t>
  </si>
  <si>
    <t>Mocheta Grueso Hid. + Azotado Hid. Regleado</t>
  </si>
  <si>
    <t>Mocheta Fino Exterior a la Cal Prem. Mandil.</t>
  </si>
  <si>
    <t>Mocheta Fino Interior a la Cal Prem. Mandil.</t>
  </si>
  <si>
    <t>Tejas Coloniales Sobre Losa</t>
  </si>
  <si>
    <t>Tejas Francesas Sobre Losa</t>
  </si>
  <si>
    <t>Tejas Fueguinas Sobre Losa</t>
  </si>
  <si>
    <t>Azotea de Baldosas Cerámicas</t>
  </si>
  <si>
    <t>Escalera de H°A°</t>
  </si>
  <si>
    <t>Rampa de H°A°</t>
  </si>
  <si>
    <t>Terraza Jardín sobre Losa</t>
  </si>
  <si>
    <t>Viga Principal Metálica tipo Cajón Perfil C</t>
  </si>
  <si>
    <t>Correas Metálicas Perfil C</t>
  </si>
  <si>
    <t>Contrapiso de Hormigón con Ripio Bruto</t>
  </si>
  <si>
    <t xml:space="preserve">Contrapiso de Hormigón con Perlitas de EPS </t>
  </si>
  <si>
    <t>Contrapiso de Hormigón Impreso</t>
  </si>
  <si>
    <t>Carpeta de Nivelación</t>
  </si>
  <si>
    <t>Piso Mosaicos Calcáreos (20x20)</t>
  </si>
  <si>
    <t>Piso Baldosas Cerámicas (30x30)</t>
  </si>
  <si>
    <t>Piso Baldosas Cerámicas (40x40)</t>
  </si>
  <si>
    <t>Piso Baldosas Cerámicas (50x50)</t>
  </si>
  <si>
    <t>Piso Porcellanato (60x60)</t>
  </si>
  <si>
    <t>Piso Porcellanato (20x100)</t>
  </si>
  <si>
    <t>Zócalo Mosaicos Calcáreos (20x20)</t>
  </si>
  <si>
    <t>Zócalo Baldosas Cerámicas (30x30)</t>
  </si>
  <si>
    <t>Zócalo Baldosas Cerámicas (40x40)</t>
  </si>
  <si>
    <t>Zócalo Baldosas Cerámicas (50x50)</t>
  </si>
  <si>
    <t>Zócalo Porcellanato (60x60)</t>
  </si>
  <si>
    <t>Zócalo Porcellanato (20x100)</t>
  </si>
  <si>
    <t>Revestimiento Cerámico</t>
  </si>
  <si>
    <t>Revestimiento de Porcellanato</t>
  </si>
  <si>
    <t>Carpintería de Aluminio con DVH</t>
  </si>
  <si>
    <t xml:space="preserve">Latex </t>
  </si>
  <si>
    <t>Esmalte Sintético</t>
  </si>
  <si>
    <t>Barniz</t>
  </si>
  <si>
    <t>Lustre</t>
  </si>
  <si>
    <t>Pintura al Agua</t>
  </si>
  <si>
    <t xml:space="preserve">Logística (Hasta 1000Kg) </t>
  </si>
  <si>
    <t xml:space="preserve">Logística (Hasta 2500Kg) </t>
  </si>
  <si>
    <t xml:space="preserve">Logística (Hasta 5000Kg) </t>
  </si>
  <si>
    <t xml:space="preserve">Logística (Hasta 12000Kg)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</si>
  <si>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</si>
  <si>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</si>
  <si>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</si>
  <si>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</si>
  <si>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</si>
  <si>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</si>
  <si>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</si>
  <si>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</si>
  <si>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</si>
  <si>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</si>
  <si>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</si>
  <si>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</si>
  <si>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</si>
  <si>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</si>
  <si>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</si>
  <si>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</si>
  <si>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</si>
  <si>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</si>
  <si>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</si>
  <si>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</si>
  <si>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</si>
  <si>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</si>
  <si>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</si>
  <si>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</si>
  <si>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</si>
  <si>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</si>
  <si>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</si>
  <si>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</si>
  <si>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</si>
  <si>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</si>
  <si>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</si>
  <si>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</si>
  <si>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</si>
  <si>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</si>
  <si>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</si>
  <si>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</si>
  <si>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</si>
  <si>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</si>
  <si>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</si>
  <si>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</si>
  <si>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</si>
  <si>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</si>
  <si>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</si>
  <si>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</si>
  <si>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</si>
  <si>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</si>
  <si>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</si>
  <si>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</si>
  <si>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</si>
  <si>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</si>
  <si>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</si>
  <si>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</si>
  <si>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</si>
  <si>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</si>
  <si>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</si>
  <si>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</si>
  <si>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</si>
  <si>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</si>
  <si>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</si>
  <si>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</si>
  <si>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</si>
  <si>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</si>
  <si>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</si>
  <si>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</si>
  <si>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</si>
  <si>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</si>
  <si>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</si>
  <si>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</si>
  <si>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</si>
  <si>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</si>
  <si>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</si>
  <si>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</si>
  <si>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</si>
  <si>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</si>
  <si>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</si>
  <si>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</si>
  <si>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</si>
  <si>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</si>
  <si>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</si>
  <si>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</si>
  <si>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</si>
  <si>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</si>
  <si>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</si>
  <si>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</si>
  <si>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</si>
  <si>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</si>
  <si>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</si>
  <si>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</si>
  <si>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</si>
  <si>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</si>
  <si>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</si>
  <si>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</si>
  <si>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</si>
  <si>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</si>
  <si>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</si>
  <si>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</si>
  <si>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</si>
  <si>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</si>
  <si>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</si>
  <si>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Losetones de H° Premoldeado</t>
  </si>
  <si>
    <t>Contrapiso Alisado</t>
  </si>
  <si>
    <t>Carpeta Alisada</t>
  </si>
  <si>
    <t>Parquet</t>
  </si>
  <si>
    <t>Alfombra pelo corto lisa</t>
  </si>
  <si>
    <t>Revestimiento Azulejos</t>
  </si>
  <si>
    <t>Cover Glass</t>
  </si>
  <si>
    <t>Membrana Asfáltica con Aluminio para Techos</t>
  </si>
  <si>
    <t>Puerta Placa de Cedro</t>
  </si>
  <si>
    <t>Puerta Tablero Acceso</t>
  </si>
  <si>
    <t>Puerta de Chapa</t>
  </si>
  <si>
    <t>Ventana Celosía Cedro</t>
  </si>
  <si>
    <t>Carpintería de Aluminio con Vidrio Templado</t>
  </si>
  <si>
    <t>Carpintería de Aluminio con Vidrio Laminado</t>
  </si>
  <si>
    <t>Carpintería de Aluminio con Vidrio Float</t>
  </si>
  <si>
    <t>Carpintería de PVC con DVH</t>
  </si>
  <si>
    <t>Carpintería de PVC con Vidrio Templado</t>
  </si>
  <si>
    <t>Carpintería de PVC con Vidrio Laminado</t>
  </si>
  <si>
    <t>Carpintería de PVC con Vidrio Float</t>
  </si>
  <si>
    <t>Boca</t>
  </si>
  <si>
    <t>Boca TV/Teléfono</t>
  </si>
  <si>
    <t>Tablero General</t>
  </si>
  <si>
    <t>Tablero Seccional</t>
  </si>
  <si>
    <t>Jabalina</t>
  </si>
  <si>
    <t>Cableado</t>
  </si>
  <si>
    <t>Baño Tipo - Agua Fría y Caliente con 3 desagües</t>
  </si>
  <si>
    <t>Colocación de Artefacto Sanitario</t>
  </si>
  <si>
    <t>Hasta casilla 2 Bocas</t>
  </si>
  <si>
    <t>Zócalo Cementicio Hidrófugo</t>
  </si>
  <si>
    <t>U</t>
  </si>
  <si>
    <t>Km</t>
  </si>
  <si>
    <t>TECHOS_Y_CUBIERTAS</t>
  </si>
  <si>
    <t>Excavación para micropilotes</t>
  </si>
  <si>
    <t>Extracción de piso existente y emparejado</t>
  </si>
  <si>
    <t>Deschampado y extracción de manto negro</t>
  </si>
  <si>
    <t>Provisión Servicios de Obra</t>
  </si>
  <si>
    <t>Casilla de obrador con sanitarios e iluminación</t>
  </si>
  <si>
    <t>Sistema de Placa de EPS mallado revocado</t>
  </si>
  <si>
    <t>Cub.Chapa Sin.Translúcida sobre Correas Metálicas</t>
  </si>
  <si>
    <t>Cub.Chapa Sin.Cal.25 sobre Correas Metálicas</t>
  </si>
  <si>
    <t>Cielorr.Susp.(Estruct.Met.+Yeso-Cartón)</t>
  </si>
  <si>
    <t>Cielorr.Susp.(Estruct.Madera+Yeso sobre malla)</t>
  </si>
  <si>
    <t>Cielorr.Susp.(Estruct.Met.+Lamas de Aluminio)</t>
  </si>
  <si>
    <t>Cielorr.Susp.(Estruct.Met.+Lamas de PVC)</t>
  </si>
  <si>
    <t>Cielorr. de Tela Tensada</t>
  </si>
  <si>
    <t>UN</t>
  </si>
  <si>
    <t>Pala Ancha (U)</t>
  </si>
  <si>
    <t>Cortahierro (U)</t>
  </si>
  <si>
    <t>Maza 1Kg (U)</t>
  </si>
  <si>
    <t>Cinturón Portaherramientas (U)</t>
  </si>
  <si>
    <t>Casco Amarillo (U)</t>
  </si>
  <si>
    <t>Lentes Protectores (U)</t>
  </si>
  <si>
    <t>Barbijo (U)</t>
  </si>
  <si>
    <t>Guantes de Descarne (U)</t>
  </si>
  <si>
    <t>Bolsas de Rafia (U)</t>
  </si>
  <si>
    <t>Demolición a Maza + Retiro - Mamp.Maciza 05 Rev.</t>
  </si>
  <si>
    <t>Demolición a Maza + Retiro - Mamp.Maciza 15 Rev.</t>
  </si>
  <si>
    <t>Demolición a Maza + Retiro - Mamp.Maciza 20 Rev.</t>
  </si>
  <si>
    <t>Demolición a Maza + Retiro - Mamp.Maciza 30 Rev.</t>
  </si>
  <si>
    <t>Demolición a Maza + Retiro - Mamp.Hueca 08 Rev.</t>
  </si>
  <si>
    <t>Demolición a Maza + Retiro - Mamp.Hueca 12 Rev.</t>
  </si>
  <si>
    <t>Demolición a Maza + Retiro - Mamp.Hueca 18 Rev.</t>
  </si>
  <si>
    <t>Demolición a Maza + Retiro - Mamp.Bloq.H°19 Rev.</t>
  </si>
  <si>
    <t>Demolición a Maza + Retiro - Mamp.Bloq.H°13 Rev.</t>
  </si>
  <si>
    <t>Demolición a Maza + Retiro - Mamp.HCCA 10 Rev.</t>
  </si>
  <si>
    <t>Demolición a Maza + Retiro - Mamp.HCCA 12.5 Rev.</t>
  </si>
  <si>
    <t>Demolición a Maza + Retiro - Mamp.HCCA 15 Rev.</t>
  </si>
  <si>
    <t>Demolición a Maza + Retiro - Mamp.HCCA 17.5 Rev.</t>
  </si>
  <si>
    <t>Demolición a Maza + Retiro - Mamp.HCCA 20 Rev.</t>
  </si>
  <si>
    <t>Demolición a Maza + Retiro - Mamp.HCCA 07.5 Rev.</t>
  </si>
  <si>
    <t>Maza de Demolición 7.2Kg (U)</t>
  </si>
  <si>
    <t>Demolición a Maza + Retiro Hormigón</t>
  </si>
  <si>
    <t>Demolición a maza + Retiro Hormigón Armado</t>
  </si>
  <si>
    <t>Amoladora Angular 800W 115mm (U)</t>
  </si>
  <si>
    <t>Disco de Corte Metal 115mm (U)</t>
  </si>
  <si>
    <t>Columna H°A° (4 caras encofradas)</t>
  </si>
  <si>
    <t xml:space="preserve">Columna H°A° (3 caras encofradas) </t>
  </si>
  <si>
    <t>Columna H°A° (2 caras encofradas)</t>
  </si>
  <si>
    <t>Columna H°A° (1 cara encofrada)</t>
  </si>
  <si>
    <t>Losa Maciza H°A° (doble altura)</t>
  </si>
  <si>
    <t>Losa Maciza H°A° (simple altura)</t>
  </si>
  <si>
    <t>Base Aislada H°A°</t>
  </si>
  <si>
    <t>Columna H°A° (Muros como encofrado perdido)</t>
  </si>
  <si>
    <t>Encad.Vert.(20x20) H°A° (Muros encofrado perdido)</t>
  </si>
  <si>
    <t>Encad.Vert.(20x20) H°A° (3 caras encofradas)</t>
  </si>
  <si>
    <t>Encad.Vert.(20x20) H°A° (2 caras encofradas)</t>
  </si>
  <si>
    <t>Encad.Vert.(20x20) H°A° (1 cara encofrada)</t>
  </si>
  <si>
    <t>Viga H°A° (Aérea doble altura)</t>
  </si>
  <si>
    <t>Viga H°A° (Aérea simple altura)</t>
  </si>
  <si>
    <t>Encadenado Horizontal (20x20) H°A°(Encof.Lateral)</t>
  </si>
  <si>
    <t>Encadenado Horizontal (20x20) H°A°(Enterrado)</t>
  </si>
  <si>
    <t>Viga H°A° (Enterrada)</t>
  </si>
  <si>
    <t>Viga H°A° (Sobre muro - Encofrado Lateral)</t>
  </si>
  <si>
    <t>Cimiento Corrido H° Ciclópeo (Excav. y Colada)</t>
  </si>
  <si>
    <t>Cimiento Corr.H°C° 0,45x0,8(Excav. y Colada)</t>
  </si>
  <si>
    <t>Cimiento Corr.H°C° 0,5x1 (Excav. y Colada)</t>
  </si>
  <si>
    <t>Cielorrasode Yeso Aplicado bajo Losa Llena</t>
  </si>
  <si>
    <t>Cimiento Corr.H°C° 0,40x0,6 (Excav. y Colada)</t>
  </si>
  <si>
    <t>Apertura de Comentario</t>
  </si>
  <si>
    <t>Tiene en cuenta a un medio oficial demoliendo a maza y cortafierro un metro cuadrado de mampostería de bloques de Hormigón de 13cm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</si>
  <si>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de 19cm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</si>
  <si>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</si>
  <si>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</si>
  <si>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12.5cm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</si>
  <si>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</si>
  <si>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</si>
  <si>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20cm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</si>
  <si>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</si>
  <si>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12cm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</si>
  <si>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18cm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</si>
  <si>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</si>
  <si>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15cm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</si>
  <si>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20cm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</si>
  <si>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30cm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</si>
  <si>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cúbico de una masa genérica de hormigón macizo. Una vez terminada la demolición,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</si>
  <si>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cúbico de una masa genérica de hormigón armado. También tiene en cuenta el corte de las armaduras de acero con amoladora angular. Una vez terminada la demolición y la extracción de las barras,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t>
  </si>
  <si>
    <t>Oficial Especializado (Hs Hombre)</t>
  </si>
  <si>
    <t>Oficial (Hs Hombre)</t>
  </si>
  <si>
    <t>Medio Oficial (Hs Hombre)</t>
  </si>
  <si>
    <t>Ayudante (Hs Hombre)</t>
  </si>
  <si>
    <t>DIV1</t>
  </si>
  <si>
    <t>|</t>
  </si>
  <si>
    <t>DIV2</t>
  </si>
  <si>
    <t>DIV3</t>
  </si>
  <si>
    <t>DIV4</t>
  </si>
  <si>
    <t>INCIDENCIAS DE MATERIALES</t>
  </si>
  <si>
    <t>INCIDENCIAS DEL EQUIPO OBRERO</t>
  </si>
  <si>
    <t>COMENTARIO PERSONALIZADO</t>
  </si>
  <si>
    <t>CHEKLIST DE EPP</t>
  </si>
  <si>
    <t>CHECK LIST DE HERRAMENTAL</t>
  </si>
  <si>
    <t>Pala de Punta (U)</t>
  </si>
  <si>
    <t>Pico (U)</t>
  </si>
  <si>
    <t>Incluye cava, perfilado y paleo de tierra hasta un punto desde donde va a ser retirada o utilizada para relleno. Este análisis está hecho sobre excavaciones de plateas y superficies amplias donde el obrero trabaja de forma cómoda, incluso piscinas.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t>
  </si>
  <si>
    <t>Incluye cava, perfilado y paleo de tierra hasta un punto desde donde va a ser retirada o utilizada para relleno. Este análisis está hecho sobre excavaciones de bases, trincheras y pozos de profundidades que no superen los 2 metros y donde el obrero trabaje de forma incómoda. Para pozos de más de 2 metros (pozos absorbentes), este análisis no debe considerarse ya que existe una forma diferente de extracción de tierra.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t>
  </si>
  <si>
    <t>Agua (m3)</t>
  </si>
  <si>
    <t>Carretilla 90l (U)</t>
  </si>
  <si>
    <t>Pisón Compactador Manual (U)</t>
  </si>
  <si>
    <t>Carretel Enrollador de Manguera (U)</t>
  </si>
  <si>
    <t>Manguera de Riego 30ml (U)</t>
  </si>
  <si>
    <t>Tierra Relleno (m3)</t>
  </si>
  <si>
    <t>Considera el rellenado a pala con tierra de relleno existente en la obra, la humectación del relleno con manguera y la posterior compactación con pisón manual, teniendo en cuenta el esponjamiento remanente.</t>
  </si>
  <si>
    <t>Considera el rellenado a pala con tierra de relleno comprada, la humectación del relleno con manguera y la posterior compactación con pisón manual, teniendo en cuenta el esponjamiento remanente. Considera el movimiento del material desde el punto de descarga del camión de áridos hasta el punto de utilización.</t>
  </si>
  <si>
    <t>Retiro de Tierra Manual (Carretilla 90L)</t>
  </si>
  <si>
    <t xml:space="preserve">Considera el retiro de tierra en carretilla desde un punto de la obra hasta el lugar de extracción en camión. Tiene en cuenta también las herramientas y el personal necesario para realizar esta actividad de forma manual. </t>
  </si>
  <si>
    <t>Arena Gruesa (m3)</t>
  </si>
  <si>
    <t>Piedra Bola (100-250)</t>
  </si>
  <si>
    <t>Piedra Partida (1-3)</t>
  </si>
  <si>
    <t>Balde Albañil 8L (U)</t>
  </si>
  <si>
    <t>Tambor Metálico 200L (U)</t>
  </si>
  <si>
    <t>Carretel Alargador C.Taller 3x2.5 20m (U)</t>
  </si>
  <si>
    <t>Mezcladora 130L (U)</t>
  </si>
  <si>
    <t>Incluye la excavación de trinchera en m3 (forma a definir) y llenado con hormigón ciclópeo H17 + Piedra Bola.
Nota: como el replanteo depende de la cantidad de cambios de dirección y los metros a recorrer, se computará de forma lineal y se estudiará de forma aparte, en consecuencia, no se considera en este ítem. La toma de nivel para verificar profundidad tampoco se considera en este ítem. El retiro de tierra no es obligatorio siempre dado que en muchas obras queda en el sitio para servir como base para contrapiso, por lo tanto, el mismo tendrá que computarse por aparte.</t>
  </si>
  <si>
    <t>Arena Mediana (m3)</t>
  </si>
  <si>
    <t>Cemento Portland (Bolsa 50Kg)</t>
  </si>
  <si>
    <t>Arena Fina (m3)2</t>
  </si>
  <si>
    <t>Fin de Materiales</t>
  </si>
  <si>
    <t>Inicio de Materiales</t>
  </si>
  <si>
    <t>Inicio de Herramental</t>
  </si>
  <si>
    <t>Fin de Herramental</t>
  </si>
  <si>
    <t>Inicio de EPP</t>
  </si>
  <si>
    <t>Fin de EPP</t>
  </si>
  <si>
    <t>DIV5</t>
  </si>
  <si>
    <t>Inicio de Utilería de Obra</t>
  </si>
  <si>
    <t>Fin de Utilería de Obra</t>
  </si>
  <si>
    <t>INCIDENCIAS DE UTILERÍA DE OBRA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</si>
</sst>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
    <numFmt numFmtId="165" formatCode="&quot;$&quot;\ #,##0.00"/>
  </numFmts>
  <fonts count="11" x14ac:knownFonts="1">
    <font>
      <sz val="11"/>
      <color theme="1"/>
      <name val="Calibri"/>
      <family val="2"/>
      <scheme val="minor"/>
    </font>
    <font>
      <sz val="8"/>
      <name val="Calibri"/>
      <family val="2"/>
      <scheme val="minor"/>
    </font>
    <font>
      <b/>
      <sz val="11"/>
      <color theme="1"/>
      <name val="Calibri"/>
      <family val="2"/>
      <scheme val="minor"/>
    </font>
    <font>
      <vertAlign val="superscript"/>
      <sz val="11"/>
      <color theme="1"/>
      <name val="Calibri"/>
      <family val="2"/>
      <scheme val="minor"/>
    </font>
    <font>
      <sz val="11"/>
      <color rgb="FFC00000"/>
      <name val="Calibri"/>
      <family val="2"/>
      <scheme val="minor"/>
    </font>
    <font>
      <b/>
      <sz val="11"/>
      <color theme="0"/>
      <name val="Calibri"/>
      <family val="2"/>
      <scheme val="minor"/>
    </font>
    <font>
      <b/>
      <sz val="11"/>
      <color theme="0" tint="-0.14999847407452621"/>
      <name val="Calibri"/>
      <family val="2"/>
      <scheme val="minor"/>
    </font>
    <font>
      <b/>
      <sz val="11"/>
      <name val="Calibri"/>
      <family val="2"/>
      <scheme val="minor"/>
    </font>
    <font>
      <sz val="11"/>
      <color theme="0" tint="-0.14999847407452621"/>
      <name val="Calibri"/>
      <family val="2"/>
      <scheme val="minor"/>
    </font>
    <font>
      <sz val="11"/>
      <color theme="0"/>
      <name val="Calibri"/>
      <family val="2"/>
      <scheme val="minor"/>
    </font>
    <font>
      <sz val="8"/>
      <color theme="0"/>
      <name val="Calibri"/>
      <family val="2"/>
      <scheme val="minor"/>
    </font>
  </fonts>
  <fills count="14">
    <fill>
      <patternFill patternType="none"/>
    </fill>
    <fill>
      <patternFill patternType="gray125"/>
    </fill>
    <fill>
      <patternFill patternType="solid">
        <fgColor theme="0" tint="-0.14999847407452621"/>
        <bgColor theme="0" tint="-0.14999847407452621"/>
      </patternFill>
    </fill>
    <fill>
      <patternFill patternType="solid">
        <fgColor theme="1" tint="0.249977111117893"/>
        <bgColor indexed="64"/>
      </patternFill>
    </fill>
    <fill>
      <patternFill patternType="solid">
        <fgColor theme="9" tint="-0.249977111117893"/>
        <bgColor indexed="64"/>
      </patternFill>
    </fill>
    <fill>
      <patternFill patternType="solid">
        <fgColor rgb="FFFFC00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1"/>
        <bgColor indexed="64"/>
      </patternFill>
    </fill>
  </fills>
  <borders count="7">
    <border>
      <left/>
      <right/>
      <top/>
      <bottom/>
      <diagonal/>
    </border>
    <border>
      <left/>
      <right/>
      <top/>
      <bottom style="thin">
        <color theme="1"/>
      </bottom>
      <diagonal/>
    </border>
    <border>
      <left/>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diagonal/>
    </border>
  </borders>
  <cellStyleXfs count="1">
    <xf numFmtId="0" fontId="0" fillId="0" borderId="0"/>
  </cellStyleXfs>
  <cellXfs count="56">
    <xf numFmtId="0" fontId="0" fillId="0" borderId="0" xfId="0"/>
    <xf numFmtId="0" fontId="0" fillId="0" borderId="1" xfId="0" applyFont="1" applyBorder="1"/>
    <xf numFmtId="0" fontId="2" fillId="0" borderId="2" xfId="0" applyFont="1" applyBorder="1"/>
    <xf numFmtId="0" fontId="2" fillId="0" borderId="0" xfId="0" applyFont="1" applyBorder="1"/>
    <xf numFmtId="0" fontId="0" fillId="2" borderId="2" xfId="0" applyFont="1" applyFill="1" applyBorder="1"/>
    <xf numFmtId="0" fontId="0" fillId="0" borderId="0" xfId="0" applyFont="1" applyBorder="1"/>
    <xf numFmtId="0" fontId="0" fillId="0" borderId="0" xfId="0" applyFont="1" applyAlignment="1">
      <alignment vertical="center"/>
    </xf>
    <xf numFmtId="0" fontId="0" fillId="2" borderId="0" xfId="0" applyFont="1" applyFill="1" applyAlignment="1">
      <alignment vertical="center"/>
    </xf>
    <xf numFmtId="0" fontId="0" fillId="0" borderId="0" xfId="0" applyAlignment="1">
      <alignment horizontal="left"/>
    </xf>
    <xf numFmtId="0" fontId="6" fillId="0" borderId="0" xfId="0" applyFont="1" applyFill="1" applyBorder="1" applyAlignment="1">
      <alignment horizontal="center" vertical="center"/>
    </xf>
    <xf numFmtId="0" fontId="5" fillId="3" borderId="3" xfId="0" applyFont="1" applyFill="1" applyBorder="1"/>
    <xf numFmtId="0" fontId="0" fillId="3" borderId="0" xfId="0" applyFill="1"/>
    <xf numFmtId="0" fontId="0" fillId="3" borderId="0" xfId="0" applyFill="1" applyAlignment="1">
      <alignment horizontal="left"/>
    </xf>
    <xf numFmtId="0" fontId="0" fillId="3" borderId="0" xfId="0" applyFill="1" applyAlignment="1">
      <alignment horizontal="center" vertical="center"/>
    </xf>
    <xf numFmtId="49" fontId="5" fillId="3" borderId="3" xfId="0" applyNumberFormat="1" applyFont="1" applyFill="1" applyBorder="1" applyAlignment="1">
      <alignment horizontal="center"/>
    </xf>
    <xf numFmtId="0" fontId="4" fillId="0" borderId="3" xfId="0" applyNumberFormat="1" applyFont="1" applyFill="1" applyBorder="1" applyAlignment="1" applyProtection="1">
      <alignment horizontal="left"/>
      <protection locked="0"/>
    </xf>
    <xf numFmtId="0" fontId="0" fillId="0" borderId="3" xfId="0" applyNumberFormat="1" applyFont="1" applyFill="1" applyBorder="1" applyAlignment="1" applyProtection="1">
      <alignment horizontal="left"/>
      <protection locked="0"/>
    </xf>
    <xf numFmtId="0" fontId="6" fillId="4" borderId="0" xfId="0" applyFont="1" applyFill="1" applyAlignment="1">
      <alignment horizontal="center"/>
    </xf>
    <xf numFmtId="0" fontId="7" fillId="5" borderId="0" xfId="0" applyFont="1" applyFill="1" applyBorder="1" applyAlignment="1">
      <alignment horizontal="center" vertical="center"/>
    </xf>
    <xf numFmtId="0" fontId="6" fillId="6" borderId="0" xfId="0" applyFont="1" applyFill="1" applyAlignment="1">
      <alignment horizontal="center"/>
    </xf>
    <xf numFmtId="0" fontId="0" fillId="3" borderId="0" xfId="0" applyFill="1" applyAlignment="1">
      <alignment horizontal="center"/>
    </xf>
    <xf numFmtId="0" fontId="8" fillId="6" borderId="0" xfId="0" applyFont="1" applyFill="1" applyAlignment="1">
      <alignment horizontal="center"/>
    </xf>
    <xf numFmtId="0" fontId="0" fillId="3" borderId="0" xfId="0" applyFont="1" applyFill="1" applyAlignment="1">
      <alignment horizontal="center"/>
    </xf>
    <xf numFmtId="0" fontId="0" fillId="0" borderId="0" xfId="0" applyAlignment="1">
      <alignment horizontal="center"/>
    </xf>
    <xf numFmtId="0" fontId="0" fillId="0" borderId="0" xfId="0" applyAlignment="1">
      <alignment horizontal="center" vertical="center"/>
    </xf>
    <xf numFmtId="0" fontId="6" fillId="0" borderId="0" xfId="0" applyFont="1" applyFill="1" applyAlignment="1">
      <alignment horizontal="center"/>
    </xf>
    <xf numFmtId="0" fontId="4" fillId="7" borderId="3" xfId="0" applyNumberFormat="1" applyFont="1" applyFill="1" applyBorder="1" applyAlignment="1" applyProtection="1">
      <alignment horizontal="center"/>
      <protection locked="0"/>
    </xf>
    <xf numFmtId="0" fontId="4" fillId="7" borderId="3" xfId="0" applyNumberFormat="1" applyFont="1" applyFill="1" applyBorder="1" applyAlignment="1" applyProtection="1">
      <alignment horizontal="left"/>
      <protection locked="0"/>
    </xf>
    <xf numFmtId="0" fontId="6" fillId="0" borderId="0" xfId="0" applyFont="1" applyFill="1" applyAlignment="1">
      <alignment horizontal="left"/>
    </xf>
    <xf numFmtId="0" fontId="9" fillId="8" borderId="0" xfId="0" applyNumberFormat="1" applyFont="1" applyFill="1" applyBorder="1" applyAlignment="1">
      <alignment horizontal="center"/>
    </xf>
    <xf numFmtId="2" fontId="9" fillId="8" borderId="0" xfId="0" applyNumberFormat="1" applyFont="1" applyFill="1" applyBorder="1" applyAlignment="1">
      <alignment horizontal="center"/>
    </xf>
    <xf numFmtId="0" fontId="0" fillId="3" borderId="0" xfId="0" applyFill="1" applyAlignment="1">
      <alignment wrapText="1"/>
    </xf>
    <xf numFmtId="0" fontId="6" fillId="0" borderId="6" xfId="0" applyFont="1" applyFill="1" applyBorder="1" applyAlignment="1">
      <alignment horizontal="center"/>
    </xf>
    <xf numFmtId="0" fontId="6" fillId="0" borderId="6" xfId="0" applyFont="1" applyFill="1" applyBorder="1" applyAlignment="1">
      <alignment horizontal="center" vertical="center"/>
    </xf>
    <xf numFmtId="0" fontId="0" fillId="9" borderId="0" xfId="0" applyFont="1" applyFill="1" applyBorder="1" applyAlignment="1" applyProtection="1">
      <alignment horizontal="left"/>
      <protection locked="0"/>
    </xf>
    <xf numFmtId="0" fontId="9" fillId="8" borderId="0" xfId="0" applyFont="1" applyFill="1" applyBorder="1" applyAlignment="1" applyProtection="1">
      <alignment horizontal="center" vertical="center"/>
    </xf>
    <xf numFmtId="0" fontId="0" fillId="0" borderId="0" xfId="0"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protection locked="0"/>
    </xf>
    <xf numFmtId="0" fontId="9" fillId="8" borderId="0" xfId="0" applyNumberFormat="1" applyFont="1" applyFill="1" applyBorder="1" applyAlignment="1" applyProtection="1">
      <alignment horizontal="left" wrapText="1"/>
    </xf>
    <xf numFmtId="0" fontId="9" fillId="8"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center" vertical="center"/>
      <protection locked="0"/>
    </xf>
    <xf numFmtId="0" fontId="9" fillId="10" borderId="0" xfId="0" applyFont="1" applyFill="1" applyAlignment="1">
      <alignment horizontal="center"/>
    </xf>
    <xf numFmtId="164" fontId="10" fillId="8" borderId="0" xfId="0" applyNumberFormat="1" applyFont="1" applyFill="1" applyBorder="1" applyAlignment="1" applyProtection="1">
      <alignment horizontal="left"/>
    </xf>
    <xf numFmtId="0" fontId="9" fillId="8" borderId="0" xfId="0" applyNumberFormat="1" applyFont="1" applyFill="1" applyAlignment="1">
      <alignment horizontal="left"/>
    </xf>
    <xf numFmtId="165" fontId="0" fillId="0" borderId="0" xfId="0" applyNumberFormat="1" applyFont="1" applyFill="1" applyBorder="1" applyAlignment="1" applyProtection="1">
      <alignment horizontal="center"/>
      <protection locked="0"/>
    </xf>
    <xf numFmtId="0" fontId="0" fillId="0" borderId="0" xfId="0" applyAlignment="1">
      <alignment vertical="center"/>
    </xf>
    <xf numFmtId="0" fontId="0" fillId="0" borderId="0" xfId="0" applyNumberFormat="1" applyFont="1" applyFill="1" applyBorder="1" applyAlignment="1" applyProtection="1">
      <alignment horizontal="left"/>
      <protection locked="0"/>
    </xf>
    <xf numFmtId="2" fontId="0" fillId="0" borderId="0" xfId="0" applyNumberFormat="1" applyFont="1" applyFill="1" applyBorder="1" applyAlignment="1" applyProtection="1">
      <alignment horizontal="center"/>
      <protection locked="0"/>
    </xf>
    <xf numFmtId="0" fontId="7" fillId="11" borderId="0" xfId="0" applyFont="1" applyFill="1" applyAlignment="1">
      <alignment horizontal="center"/>
    </xf>
    <xf numFmtId="0" fontId="7" fillId="12" borderId="0" xfId="0" applyFont="1" applyFill="1" applyAlignment="1">
      <alignment horizontal="center"/>
    </xf>
    <xf numFmtId="0" fontId="9" fillId="13" borderId="0" xfId="0" applyFont="1" applyFill="1" applyBorder="1" applyAlignment="1">
      <alignment horizontal="center"/>
    </xf>
    <xf numFmtId="0" fontId="9" fillId="13" borderId="0" xfId="0" applyFont="1" applyFill="1" applyAlignment="1">
      <alignment horizontal="center"/>
    </xf>
    <xf numFmtId="0" fontId="5" fillId="3" borderId="4" xfId="0" applyFont="1" applyFill="1" applyBorder="1" applyAlignment="1">
      <alignment horizontal="center"/>
    </xf>
    <xf numFmtId="0" fontId="5" fillId="3" borderId="5" xfId="0" applyFont="1" applyFill="1" applyBorder="1" applyAlignment="1">
      <alignment horizontal="center"/>
    </xf>
    <xf numFmtId="49" fontId="5" fillId="3" borderId="4" xfId="0" applyNumberFormat="1" applyFont="1" applyFill="1" applyBorder="1" applyAlignment="1">
      <alignment horizontal="center"/>
    </xf>
    <xf numFmtId="49" fontId="5" fillId="3" borderId="5" xfId="0" applyNumberFormat="1" applyFont="1" applyFill="1" applyBorder="1" applyAlignment="1">
      <alignment horizontal="center"/>
    </xf>
  </cellXfs>
  <cellStyles count="1">
    <cellStyle name="Normal" xfId="0" builtinId="0"/>
  </cellStyles>
  <dxfs count="137">
    <dxf>
      <border outline="0">
        <top style="thin">
          <color theme="1"/>
        </top>
        <bottom style="thin">
          <color theme="1"/>
        </bottom>
      </border>
    </dxf>
    <dxf>
      <font>
        <b/>
        <i val="0"/>
        <strike val="0"/>
        <condense val="0"/>
        <extend val="0"/>
        <outline val="0"/>
        <shadow val="0"/>
        <u val="none"/>
        <vertAlign val="baseline"/>
        <sz val="11"/>
        <color theme="1"/>
        <name val="Calibri"/>
        <family val="2"/>
        <scheme val="minor"/>
      </font>
    </dxf>
    <dxf>
      <fill>
        <patternFill>
          <bgColor theme="0" tint="-0.24994659260841701"/>
        </patternFill>
      </fill>
    </dxf>
    <dxf>
      <font>
        <color theme="0"/>
      </font>
      <fill>
        <patternFill>
          <bgColor rgb="FFC000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patternType="mediumGray">
          <fgColor auto="1"/>
          <bgColor rgb="FFFFFF00"/>
        </patternFill>
      </fill>
    </dxf>
    <dxf>
      <fill>
        <patternFill>
          <bgColor theme="0" tint="-0.24994659260841701"/>
        </patternFill>
      </fill>
    </dxf>
    <dxf>
      <font>
        <color theme="0"/>
      </font>
      <fill>
        <patternFill>
          <bgColor rgb="FFC00000"/>
        </patternFill>
      </fill>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left" vertical="bottom" textRotation="0" wrapText="1" indent="0" justifyLastLine="0" shrinkToFit="0" readingOrder="0"/>
      <protection locked="1"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1"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left" vertical="bottom" textRotation="0" wrapText="0" indent="0" justifyLastLine="0" shrinkToFit="0" readingOrder="0"/>
      <protection locked="0" hidden="0"/>
    </dxf>
    <dxf>
      <font>
        <strike val="0"/>
        <outline val="0"/>
        <shadow val="0"/>
        <u val="none"/>
        <vertAlign val="baseline"/>
        <sz val="11"/>
        <color theme="1"/>
        <name val="Calibri"/>
        <family val="2"/>
        <scheme val="minor"/>
      </font>
      <fill>
        <patternFill patternType="none">
          <bgColor auto="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2" formatCode="0.00"/>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2" formatCode="0.00"/>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2" formatCode="0.00"/>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2" formatCode="0.00"/>
      <fill>
        <patternFill patternType="none">
          <fgColor theme="4" tint="0.79998168889431442"/>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0"/>
        <name val="Calibri"/>
        <family val="2"/>
        <scheme val="minor"/>
      </font>
      <numFmt numFmtId="164" formatCode="&quot;$&quot;\ #,##0.0"/>
      <fill>
        <patternFill patternType="solid">
          <fgColor indexed="64"/>
          <bgColor theme="1" tint="0.499984740745262"/>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165" formatCode="&quot;$&quot;\ #,##0.00"/>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quot;$&quot;\ #,##0.00"/>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quot;$&quot;\ #,##0.00"/>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5" formatCode="&quot;$&quot;\ #,##0.00"/>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1" tint="0.499984740745262"/>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2" formatCode="0.00"/>
      <fill>
        <patternFill patternType="solid">
          <fgColor indexed="64"/>
          <bgColor theme="1"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left" textRotation="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1" tint="0.49998474074526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0" tint="-0.14999847407452621"/>
        <name val="Calibri"/>
        <family val="2"/>
        <scheme val="minor"/>
      </font>
      <fill>
        <patternFill patternType="none">
          <bgColor auto="1"/>
        </patternFill>
      </fill>
      <alignment horizontal="center" vertical="bottom" textRotation="0" wrapText="0" indent="0" justifyLastLine="0" shrinkToFit="0" readingOrder="0"/>
    </dxf>
    <dxf>
      <font>
        <b val="0"/>
        <i val="0"/>
        <color auto="1"/>
      </font>
      <fill>
        <patternFill patternType="mediumGray">
          <fgColor rgb="FF92D050"/>
        </patternFill>
      </fill>
    </dxf>
    <dxf>
      <font>
        <b val="0"/>
        <i val="0"/>
      </font>
      <fill>
        <patternFill patternType="mediumGray">
          <fgColor rgb="FFC00000"/>
        </patternFill>
      </fill>
    </dxf>
    <dxf>
      <fill>
        <patternFill patternType="gray0625">
          <fgColor theme="4"/>
          <bgColor theme="4" tint="0.59996337778862885"/>
        </patternFill>
      </fill>
    </dxf>
    <dxf>
      <fill>
        <patternFill patternType="gray0625">
          <fgColor theme="4"/>
          <bgColor theme="4" tint="0.59996337778862885"/>
        </patternFill>
      </fill>
    </dxf>
    <dxf>
      <fill>
        <patternFill patternType="gray0625">
          <fgColor theme="4"/>
          <bgColor theme="4" tint="0.59996337778862885"/>
        </patternFill>
      </fill>
    </dxf>
    <dxf>
      <fill>
        <patternFill patternType="gray0625">
          <fgColor theme="4"/>
          <bgColor theme="4" tint="0.59996337778862885"/>
        </patternFill>
      </fill>
    </dxf>
    <dxf>
      <fill>
        <patternFill patternType="gray0625">
          <fgColor theme="4"/>
          <bgColor theme="4" tint="0.59996337778862885"/>
        </patternFill>
      </fill>
    </dxf>
    <dxf>
      <font>
        <color rgb="FF9C5700"/>
      </font>
      <fill>
        <patternFill>
          <bgColor rgb="FFFFEB9C"/>
        </patternFill>
      </fill>
    </dxf>
    <dxf>
      <fill>
        <patternFill>
          <bgColor rgb="FFFFFF00"/>
        </patternFill>
      </fill>
    </dxf>
    <dxf>
      <font>
        <color rgb="FF9C5700"/>
      </font>
      <fill>
        <patternFill>
          <bgColor rgb="FFFFEB9C"/>
        </patternFill>
      </fill>
    </dxf>
    <dxf>
      <font>
        <color theme="5" tint="-0.24994659260841701"/>
      </font>
      <numFmt numFmtId="0" formatCode="General"/>
      <fill>
        <patternFill patternType="none">
          <bgColor auto="1"/>
        </patternFill>
      </fill>
    </dxf>
    <dxf>
      <fill>
        <patternFill patternType="gray0625">
          <fgColor theme="4"/>
          <bgColor theme="4" tint="0.59996337778862885"/>
        </patternFill>
      </fill>
    </dxf>
  </dxfs>
  <tableStyles count="0" defaultTableStyle="TableStyleMedium2" defaultPivotStyle="PivotStyleLight16"/>
  <colors>
    <mruColors>
      <color rgb="FFC8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71</xdr:col>
      <xdr:colOff>0</xdr:colOff>
      <xdr:row>16</xdr:row>
      <xdr:rowOff>170331</xdr:rowOff>
    </xdr:to>
    <xdr:grpSp>
      <xdr:nvGrpSpPr>
        <xdr:cNvPr id="7" name="Grupo 6">
          <a:extLst>
            <a:ext uri="{FF2B5EF4-FFF2-40B4-BE49-F238E27FC236}">
              <a16:creationId xmlns:a16="http://schemas.microsoft.com/office/drawing/2014/main" id="{D4433954-576F-4407-A3DD-158F906981CB}"/>
            </a:ext>
          </a:extLst>
        </xdr:cNvPr>
        <xdr:cNvGrpSpPr/>
      </xdr:nvGrpSpPr>
      <xdr:grpSpPr>
        <a:xfrm>
          <a:off x="0" y="0"/>
          <a:ext cx="66553976" cy="3039037"/>
          <a:chOff x="1707198" y="0"/>
          <a:chExt cx="72892602" cy="3256486"/>
        </a:xfrm>
      </xdr:grpSpPr>
      <xdr:grpSp>
        <xdr:nvGrpSpPr>
          <xdr:cNvPr id="5" name="Grupo 4">
            <a:extLst>
              <a:ext uri="{FF2B5EF4-FFF2-40B4-BE49-F238E27FC236}">
                <a16:creationId xmlns:a16="http://schemas.microsoft.com/office/drawing/2014/main" id="{0C0FB109-7CAB-4081-B00F-854C37ECE042}"/>
              </a:ext>
            </a:extLst>
          </xdr:cNvPr>
          <xdr:cNvGrpSpPr/>
        </xdr:nvGrpSpPr>
        <xdr:grpSpPr>
          <a:xfrm>
            <a:off x="1707198" y="0"/>
            <a:ext cx="72892602" cy="3256486"/>
            <a:chOff x="1707198" y="0"/>
            <a:chExt cx="72892602" cy="3256486"/>
          </a:xfrm>
        </xdr:grpSpPr>
        <xdr:pic>
          <xdr:nvPicPr>
            <xdr:cNvPr id="3" name="Imagen 2">
              <a:extLst>
                <a:ext uri="{FF2B5EF4-FFF2-40B4-BE49-F238E27FC236}">
                  <a16:creationId xmlns:a16="http://schemas.microsoft.com/office/drawing/2014/main" id="{2F9C37D9-8355-40FF-B57A-A1453D95C1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07198" y="0"/>
              <a:ext cx="6814045" cy="325648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Imagen 3">
              <a:extLst>
                <a:ext uri="{FF2B5EF4-FFF2-40B4-BE49-F238E27FC236}">
                  <a16:creationId xmlns:a16="http://schemas.microsoft.com/office/drawing/2014/main" id="{8FCA87B8-6CDB-4355-8D91-2890A4936C5A}"/>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5151"/>
            <a:stretch/>
          </xdr:blipFill>
          <xdr:spPr bwMode="auto">
            <a:xfrm>
              <a:off x="8511424" y="0"/>
              <a:ext cx="66088376" cy="3256486"/>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6" name="CuadroTexto 5">
            <a:extLst>
              <a:ext uri="{FF2B5EF4-FFF2-40B4-BE49-F238E27FC236}">
                <a16:creationId xmlns:a16="http://schemas.microsoft.com/office/drawing/2014/main" id="{C55F8301-C8D3-4268-8964-E42B094777D2}"/>
              </a:ext>
            </a:extLst>
          </xdr:cNvPr>
          <xdr:cNvSpPr txBox="1"/>
        </xdr:nvSpPr>
        <xdr:spPr>
          <a:xfrm>
            <a:off x="10031514" y="1212746"/>
            <a:ext cx="3026228" cy="7620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AR" sz="3600">
                <a:solidFill>
                  <a:schemeClr val="tx1">
                    <a:lumMod val="65000"/>
                    <a:lumOff val="35000"/>
                  </a:schemeClr>
                </a:solidFill>
                <a:latin typeface="Century Gothic" panose="020B0502020202020204" pitchFamily="34" charset="0"/>
              </a:rPr>
              <a:t>ALTA ÍTEMS</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D08FE4-2F25-458C-9750-60E3B8DAF808}" name="Tabla2" displayName="Tabla2" ref="A1:BM178" totalsRowShown="0" headerRowDxfId="124" dataDxfId="123">
  <autoFilter ref="A1:BM178" xr:uid="{AED08FE4-2F25-458C-9750-60E3B8DAF808}"/>
  <sortState xmlns:xlrd2="http://schemas.microsoft.com/office/spreadsheetml/2017/richdata2" ref="A2:BM178">
    <sortCondition ref="C1:C178"/>
  </sortState>
  <tableColumns count="65">
    <tableColumn id="1" xr3:uid="{5AEA2A77-B057-4EAA-ADB5-A2414F52AC22}" name="N°R" dataDxfId="122">
      <calculatedColumnFormula>HLOOKUP(Tabla2[[#This Row],[RUBROS]],Alta!$B$18:$BR$19,2,0)</calculatedColumnFormula>
    </tableColumn>
    <tableColumn id="2" xr3:uid="{C63ED385-80D5-40F0-B96B-A2EF5AC16441}" name="RUBROS" dataDxfId="121"/>
    <tableColumn id="3" xr3:uid="{F9954392-E23A-4A05-9976-76C488638B9B}" name="N°I" dataDxfId="120">
      <calculatedColumnFormula>_xlfn.CONCAT(Tabla2[[#This Row],[N°R]],(INDEX(Alta!$A$20:$A$118,MATCH(Tabla2[[#This Row],[ÍTEMS]],INDIRECT(Tabla2[[#This Row],[RUBROS]]),0))))</calculatedColumnFormula>
    </tableColumn>
    <tableColumn id="4" xr3:uid="{B81BF2F2-50C6-4AE1-904D-8FF60E9A4A44}" name="ÍTEMS" dataDxfId="119"/>
    <tableColumn id="5" xr3:uid="{93EB3E4B-E542-497C-A19E-D4041E030AB8}" name="UN" dataDxfId="118">
      <calculatedColumnFormula array="1">INDEX(Alta!$B$20:$BS$118,(MATCH(Tabla2[[#This Row],[ÍTEMS]],INDIRECT(Tabla2[[#This Row],[RUBROS]]),0)),(MATCH(Tabla2[[#This Row],[RUBROS]],Alta!$B$18:$BS$18,0)+1))</calculatedColumnFormula>
    </tableColumn>
    <tableColumn id="6" xr3:uid="{5A845238-80DD-4C41-8453-FBB2BD14B34B}" name="MATERIALES" dataDxfId="117"/>
    <tableColumn id="7" xr3:uid="{79C4D819-0F0B-48FF-A11B-A098BA78E8EA}" name="OBREROS" dataDxfId="116"/>
    <tableColumn id="8" xr3:uid="{3988A41A-FB8D-4FF1-8C04-B2711D22396C}" name="HERRAMENTAL" dataDxfId="115"/>
    <tableColumn id="9" xr3:uid="{DA812899-F53F-487A-A4E6-EC97ABF2C356}" name="CARGAS SOCIALES" dataDxfId="114"/>
    <tableColumn id="10" xr3:uid="{6D5526F1-BE48-47E0-B1A3-C45DE24D5986}" name="COMENTARIO" dataDxfId="113">
      <calculatedColumnFormula>Tabla2[[#This Row],[Apertura de Comentario]]&amp;Tabla2[[#This Row],[COMENTARIO PERSONALIZADO]]&amp;Tabla2[[#This Row],[INCIDENCIAS DEL EQUIPO OBRERO]]&amp;Tabla2[[#This Row],[INCIDENCIAS DE MATERIALES]]&amp;Tabla2[[#This Row],[CHECK LIST DE HERRAMENTAL]]&amp;Tabla2[[#This Row],[CHEKLIST DE EPP]]</calculatedColumnFormula>
    </tableColumn>
    <tableColumn id="11" xr3:uid="{194F7AD4-4E90-416F-B544-25354E08A75D}" name="Oficial Especializado (Hs Hombre)" dataDxfId="112"/>
    <tableColumn id="12" xr3:uid="{86F0A150-F60A-42C9-9AAC-322B3D3EB228}" name="Oficial (Hs Hombre)" dataDxfId="111"/>
    <tableColumn id="13" xr3:uid="{31BCAF24-79FD-4653-A235-542F66665C6D}" name="Medio Oficial (Hs Hombre)" dataDxfId="110"/>
    <tableColumn id="14" xr3:uid="{6563BD28-2D74-4705-AFFC-AE8FC917C693}" name="Ayudante (Hs Hombre)" dataDxfId="109"/>
    <tableColumn id="15" xr3:uid="{CC3BFF59-E20A-4909-89A9-39EE41F86FBF}" name="Activo" dataDxfId="108"/>
    <tableColumn id="31" xr3:uid="{5CEC2516-2020-416B-8049-2DF608C9C42B}" name="COMENTARIO PERSONALIZADO" dataDxfId="107"/>
    <tableColumn id="35" xr3:uid="{38D084C9-7A72-47F7-A480-BA2E26252E68}" name="DIV1" dataDxfId="106"/>
    <tableColumn id="22" xr3:uid="{6E9BBDAC-2333-43C6-A9F5-B98A3377BDC8}" name="Inicio de EPP" dataDxfId="105"/>
    <tableColumn id="56" xr3:uid="{CEB37F10-41F2-4B3B-88F7-EE56696ABAD6}" name="Casco Amarillo (U)" dataDxfId="104"/>
    <tableColumn id="21" xr3:uid="{84F5F829-02DB-4CA9-BDDA-89A1ECB3E8A8}" name="Lentes Protectores (U)" dataDxfId="103"/>
    <tableColumn id="20" xr3:uid="{9D12747E-3994-4053-AF05-C69EC71FB318}" name="Barbijo (U)" dataDxfId="102"/>
    <tableColumn id="23" xr3:uid="{525D2950-EF80-445F-878B-70AFC2EB27B2}" name="Guantes de Descarne (U)" dataDxfId="101"/>
    <tableColumn id="57" xr3:uid="{6D829078-67C9-471A-A896-B58C2181FE64}" name="Fin de EPP" dataDxfId="100"/>
    <tableColumn id="36" xr3:uid="{FB3FD9A9-EA2F-444B-80A9-D8A5D968B500}" name="DIV2" dataDxfId="99"/>
    <tableColumn id="16" xr3:uid="{F341A0AE-8405-49DD-A4BF-1296CA63FFEA}" name="Inicio de Herramental" dataDxfId="98"/>
    <tableColumn id="49" xr3:uid="{07C115CA-DEB9-4974-A492-C480CBF9365D}" name="Pala Ancha (U)" dataDxfId="97"/>
    <tableColumn id="70" xr3:uid="{CD261797-2E90-49B7-BA35-2430ADE8EBF1}" name="Pala de Punta (U)" dataDxfId="96"/>
    <tableColumn id="71" xr3:uid="{0A7908BC-BEF4-4AD1-B62F-997F9BB32714}" name="Pico (U)" dataDxfId="95"/>
    <tableColumn id="42" xr3:uid="{AD67740D-4C98-465F-AE61-07E5407CEF98}" name="Pisón Compactador Manual (U)" dataDxfId="94"/>
    <tableColumn id="39" xr3:uid="{DDA26B29-7BB8-412D-9E75-ADC3FF4752F8}" name="Carretilla 90l (U)" dataDxfId="93"/>
    <tableColumn id="50" xr3:uid="{B3288386-36BE-487F-85E5-B57601E8F33E}" name="Balde Albañil 8L (U)" dataDxfId="92"/>
    <tableColumn id="51" xr3:uid="{EDA931DE-5C63-4398-BEB6-5FA236ADF88D}" name="Tambor Metálico 200L (U)" dataDxfId="91"/>
    <tableColumn id="17" xr3:uid="{5EA4D90B-1206-4121-986B-2A570C762E4F}" name="Cortahierro (U)" dataDxfId="90"/>
    <tableColumn id="18" xr3:uid="{5326816B-F7CB-46DD-8962-D15A5B203BD6}" name="Maza 1Kg (U)" dataDxfId="89"/>
    <tableColumn id="25" xr3:uid="{3688C125-79B0-4B84-A916-FDACDDC770E7}" name="Maza de Demolición 7.2Kg (U)" dataDxfId="88"/>
    <tableColumn id="19" xr3:uid="{04A98B13-2C6F-463A-A795-699EEC7881B5}" name="Cinturón Portaherramientas (U)" dataDxfId="87"/>
    <tableColumn id="26" xr3:uid="{12761725-AE24-44C5-8C74-BFB0ACD90F4F}" name="Amoladora Angular 800W 115mm (U)" dataDxfId="86"/>
    <tableColumn id="53" xr3:uid="{9153DD15-CC5F-498E-BBEC-DA05F466E11D}" name="Mezcladora 130L (U)" dataDxfId="85"/>
    <tableColumn id="43" xr3:uid="{B5718AFA-0E42-4D4B-AC45-DA635BFBA1EE}" name="Carretel Enrollador de Manguera (U)" dataDxfId="84"/>
    <tableColumn id="52" xr3:uid="{F8F56B33-2F44-4854-8460-988D6445BE4E}" name="Carretel Alargador C.Taller 3x2.5 20m (U)" dataDxfId="83"/>
    <tableColumn id="44" xr3:uid="{3B1E62EA-773D-47A0-9E8C-4517A9AD5B9B}" name="Manguera de Riego 30ml (U)" dataDxfId="82"/>
    <tableColumn id="54" xr3:uid="{17DFBD0E-A060-4B7B-A121-3D830D711309}" name="Fin de Herramental" dataDxfId="81"/>
    <tableColumn id="37" xr3:uid="{7F3828CF-64C6-4E06-9747-50CA513165E4}" name="DIV3" dataDxfId="80"/>
    <tableColumn id="58" xr3:uid="{7D2A56D2-D215-4E29-8342-647296B66A44}" name="Inicio de Utilería de Obra" dataDxfId="79"/>
    <tableColumn id="59" xr3:uid="{92A72E42-6236-4D62-AE49-B486812366B0}" name="Disco de Corte Metal 115mm (U)" dataDxfId="78"/>
    <tableColumn id="55" xr3:uid="{5DD67EA9-3F2C-4864-92F8-140B734A2A55}" name="Fin de Utilería de Obra" dataDxfId="77"/>
    <tableColumn id="40" xr3:uid="{C7052ECC-B615-427B-856E-93F96BEF1690}" name="DIV4" dataDxfId="76"/>
    <tableColumn id="24" xr3:uid="{F7B144CA-C39F-4B55-AF4D-DAC4065A94CE}" name="Inicio de Materiales" dataDxfId="75"/>
    <tableColumn id="45" xr3:uid="{CD3A4D11-3F97-4A63-95CD-FE271780B5BC}" name="Arena Fina (m3)2" dataDxfId="74"/>
    <tableColumn id="238" xr3:uid="{18FF55D6-F418-48D0-AB42-B2371E22BC93}" name="Arena Mediana (m3)" dataDxfId="73"/>
    <tableColumn id="237" xr3:uid="{E7206F54-1C73-4A1D-9C72-0E248BEDAB26}" name="Arena Gruesa (m3)" dataDxfId="72"/>
    <tableColumn id="47" xr3:uid="{767BA0E1-0B2B-4368-B209-BD9D1CD5918B}" name="Piedra Partida (1-3)" dataDxfId="71"/>
    <tableColumn id="41" xr3:uid="{4E651208-EC3D-43E5-970A-5682A9F6A218}" name="Piedra Bola (100-250)" dataDxfId="70"/>
    <tableColumn id="34" xr3:uid="{0E88F18D-5378-497A-8791-BD98695447D9}" name="Cemento Portland (Bolsa 50Kg)" dataDxfId="69"/>
    <tableColumn id="48" xr3:uid="{AC5DB8E9-ADF5-486F-BEB0-33569E62BA9A}" name="Tierra Relleno (m3)" dataDxfId="68"/>
    <tableColumn id="46" xr3:uid="{23F84A26-EF20-4C8B-BD1E-07D1DF4AC32F}" name="Agua (m3)" dataDxfId="67"/>
    <tableColumn id="181" xr3:uid="{BC5DC88C-A937-49AD-93B7-74AACD4EDFD1}" name="Bolsas de Rafia (U)" dataDxfId="66"/>
    <tableColumn id="80" xr3:uid="{D9B5D333-ECCE-457C-8EDB-C3E2F4E9048B}" name="Fin de Materiales" dataDxfId="65"/>
    <tableColumn id="38" xr3:uid="{F35D56F3-0473-43C9-A384-E0C33731F245}" name="DIV5" dataDxfId="64">
      <calculatedColumnFormula>"|"</calculatedColumnFormula>
    </tableColumn>
    <tableColumn id="30" xr3:uid="{642A6129-40EF-4C38-ACB5-478153C30FB3}" name="Apertura de Comentario" dataDxfId="63">
      <calculatedColumnFormula>"ANÁLISIS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calculatedColumnFormula>
    </tableColumn>
    <tableColumn id="32" xr3:uid="{7312A0CA-F8BC-4759-8742-4026AB307B6F}" name="INCIDENCIAS DEL EQUIPO OBRERO" dataDxfId="62">
      <calculatedColumnFormula array="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calculatedColumnFormula>
    </tableColumn>
    <tableColumn id="28" xr3:uid="{F90FCB15-8E2C-42A3-AA8D-9671F3426614}" name="INCIDENCIAS DE MATERIALES" dataDxfId="61">
      <calculatedColumnFormula array="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calculatedColumnFormula>
    </tableColumn>
    <tableColumn id="60" xr3:uid="{0E7335E8-A8EC-4DE1-BA6A-DC8462BEC695}" name="INCIDENCIAS DE UTILERÍA DE OBRA" dataDxfId="60">
      <calculatedColumnFormula array="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calculatedColumnFormula>
    </tableColumn>
    <tableColumn id="33" xr3:uid="{0E645BEC-61B8-4893-B4C0-29DBDE7B0763}" name="CHECK LIST DE HERRAMENTAL" dataDxfId="59">
      <calculatedColumnFormula array="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calculatedColumnFormula>
    </tableColumn>
    <tableColumn id="29" xr3:uid="{F0241ED5-6195-4B3F-8305-936ECEC5A038}" name="CHEKLIST DE EPP" dataDxfId="58">
      <calculatedColumnFormula array="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calculatedColumnFormula>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D0B4BF-40EB-4464-9696-47624CF54DBF}" name="UNIDADES2" displayName="UNIDADES2" ref="C1:C7" totalsRowShown="0" headerRowDxfId="1" tableBorderDxfId="0">
  <autoFilter ref="C1:C7" xr:uid="{AED0B4BF-40EB-4464-9696-47624CF54DBF}"/>
  <tableColumns count="1">
    <tableColumn id="1" xr3:uid="{2905A72F-E39E-4801-8D2B-9155100A2303}" name="UNIDADES"/>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98A3-1C43-4A2F-9EA1-377E6EDEF1D5}">
  <sheetPr codeName="Hoja1"/>
  <dimension ref="A1:BQ178"/>
  <sheetViews>
    <sheetView tabSelected="1" zoomScale="85" zoomScaleNormal="85" workbookViewId="0">
      <selection activeCell="A2" sqref="A2"/>
    </sheetView>
  </sheetViews>
  <sheetFormatPr baseColWidth="10" defaultColWidth="11.5546875" defaultRowHeight="14.4" x14ac:dyDescent="0.3"/>
  <cols>
    <col min="1" max="1" width="9.44140625" style="20" bestFit="1" customWidth="1"/>
    <col min="2" max="2" width="60.77734375" style="11" customWidth="1"/>
    <col min="3" max="3" width="8.77734375" style="20" bestFit="1" customWidth="1"/>
    <col min="4" max="4" width="60.77734375" style="11" customWidth="1"/>
    <col min="5" max="5" width="8.88671875" style="20" bestFit="1" customWidth="1"/>
    <col min="6" max="14" width="40.77734375" style="20" customWidth="1"/>
    <col min="15" max="20" width="40.77734375" style="13" customWidth="1"/>
    <col min="21" max="40" width="40.77734375" style="20" customWidth="1"/>
    <col min="41" max="42" width="40.77734375" style="22" customWidth="1"/>
    <col min="43" max="57" width="40.77734375" style="12" customWidth="1"/>
    <col min="58" max="58" width="19.33203125" style="12" customWidth="1"/>
    <col min="59" max="59" width="10.21875" style="11" customWidth="1"/>
    <col min="60" max="60" width="25.33203125" style="11" customWidth="1"/>
    <col min="61" max="65" width="40.77734375" style="11" customWidth="1"/>
    <col min="66" max="16384" width="11.5546875" style="11"/>
  </cols>
  <sheetData>
    <row r="1" spans="1:69" ht="14.4" customHeight="1" x14ac:dyDescent="0.3">
      <c r="A1" s="32" t="s">
        <v>0</v>
      </c>
      <c r="B1" s="32" t="s">
        <v>1</v>
      </c>
      <c r="C1" s="32" t="s">
        <v>2</v>
      </c>
      <c r="D1" s="32" t="s">
        <v>3</v>
      </c>
      <c r="E1" s="33" t="s">
        <v>313</v>
      </c>
      <c r="F1" s="32" t="s">
        <v>4</v>
      </c>
      <c r="G1" s="32" t="s">
        <v>5</v>
      </c>
      <c r="H1" s="32" t="s">
        <v>6</v>
      </c>
      <c r="I1" s="32" t="s">
        <v>7</v>
      </c>
      <c r="J1" s="32" t="s">
        <v>8</v>
      </c>
      <c r="K1" s="32" t="s">
        <v>384</v>
      </c>
      <c r="L1" s="32" t="s">
        <v>385</v>
      </c>
      <c r="M1" s="32" t="s">
        <v>386</v>
      </c>
      <c r="N1" s="32" t="s">
        <v>387</v>
      </c>
      <c r="O1" s="9" t="s">
        <v>54</v>
      </c>
      <c r="P1" s="25" t="s">
        <v>395</v>
      </c>
      <c r="Q1" s="25" t="s">
        <v>388</v>
      </c>
      <c r="R1" s="48" t="s">
        <v>427</v>
      </c>
      <c r="S1" s="18" t="s">
        <v>318</v>
      </c>
      <c r="T1" s="18" t="s">
        <v>319</v>
      </c>
      <c r="U1" s="18" t="s">
        <v>320</v>
      </c>
      <c r="V1" s="18" t="s">
        <v>321</v>
      </c>
      <c r="W1" s="48" t="s">
        <v>428</v>
      </c>
      <c r="X1" s="25" t="s">
        <v>390</v>
      </c>
      <c r="Y1" s="48" t="s">
        <v>425</v>
      </c>
      <c r="Z1" s="17" t="s">
        <v>314</v>
      </c>
      <c r="AA1" s="17" t="s">
        <v>398</v>
      </c>
      <c r="AB1" s="17" t="s">
        <v>399</v>
      </c>
      <c r="AC1" s="17" t="s">
        <v>404</v>
      </c>
      <c r="AD1" s="17" t="s">
        <v>403</v>
      </c>
      <c r="AE1" s="17" t="s">
        <v>415</v>
      </c>
      <c r="AF1" s="17" t="s">
        <v>416</v>
      </c>
      <c r="AG1" s="17" t="s">
        <v>315</v>
      </c>
      <c r="AH1" s="17" t="s">
        <v>316</v>
      </c>
      <c r="AI1" s="17" t="s">
        <v>338</v>
      </c>
      <c r="AJ1" s="17" t="s">
        <v>317</v>
      </c>
      <c r="AK1" s="17" t="s">
        <v>341</v>
      </c>
      <c r="AL1" s="17" t="s">
        <v>418</v>
      </c>
      <c r="AM1" s="17" t="s">
        <v>405</v>
      </c>
      <c r="AN1" s="17" t="s">
        <v>417</v>
      </c>
      <c r="AO1" s="17" t="s">
        <v>406</v>
      </c>
      <c r="AP1" s="48" t="s">
        <v>426</v>
      </c>
      <c r="AQ1" s="25" t="s">
        <v>391</v>
      </c>
      <c r="AR1" s="48" t="s">
        <v>430</v>
      </c>
      <c r="AS1" s="49" t="s">
        <v>342</v>
      </c>
      <c r="AT1" s="48" t="s">
        <v>431</v>
      </c>
      <c r="AU1" s="25" t="s">
        <v>392</v>
      </c>
      <c r="AV1" s="48" t="s">
        <v>424</v>
      </c>
      <c r="AW1" s="19" t="s">
        <v>422</v>
      </c>
      <c r="AX1" s="19" t="s">
        <v>420</v>
      </c>
      <c r="AY1" s="19" t="s">
        <v>412</v>
      </c>
      <c r="AZ1" s="21" t="s">
        <v>414</v>
      </c>
      <c r="BA1" s="21" t="s">
        <v>413</v>
      </c>
      <c r="BB1" s="21" t="s">
        <v>421</v>
      </c>
      <c r="BC1" s="21" t="s">
        <v>407</v>
      </c>
      <c r="BD1" s="21" t="s">
        <v>402</v>
      </c>
      <c r="BE1" s="19" t="s">
        <v>322</v>
      </c>
      <c r="BF1" s="48" t="s">
        <v>423</v>
      </c>
      <c r="BG1" s="25" t="s">
        <v>429</v>
      </c>
      <c r="BH1" s="28" t="s">
        <v>366</v>
      </c>
      <c r="BI1" s="25" t="s">
        <v>394</v>
      </c>
      <c r="BJ1" s="25" t="s">
        <v>393</v>
      </c>
      <c r="BK1" s="25" t="s">
        <v>432</v>
      </c>
      <c r="BL1" s="25" t="s">
        <v>397</v>
      </c>
      <c r="BM1" s="25" t="s">
        <v>396</v>
      </c>
    </row>
    <row r="2" spans="1:69" ht="14.4" customHeight="1" x14ac:dyDescent="0.3">
      <c r="A2" s="29">
        <f>HLOOKUP(Tabla2[[#This Row],[RUBROS]],Alta!$B$18:$BR$19,2,0)</f>
        <v>1</v>
      </c>
      <c r="B2" s="34" t="s">
        <v>68</v>
      </c>
      <c r="C2" s="30" t="str">
        <f ca="1">_xlfn.CONCAT(Tabla2[[#This Row],[N°R]],(INDEX(Alta!$A$20:$A$118,MATCH(Tabla2[[#This Row],[ÍTEMS]],INDIRECT(Tabla2[[#This Row],[RUBROS]]),0))))</f>
        <v>1001</v>
      </c>
      <c r="D2" s="34" t="s">
        <v>304</v>
      </c>
      <c r="E2" s="35" t="str" cm="1">
        <f t="array" aca="1" ref="E2" ca="1">INDEX(Alta!$B$20:$BS$118,(MATCH(Tabla2[[#This Row],[ÍTEMS]],INDIRECT(Tabla2[[#This Row],[RUBROS]]),0)),(MATCH(Tabla2[[#This Row],[RUBROS]],Alta!$B$18:$BS$18,0)+1))</f>
        <v>Gl</v>
      </c>
      <c r="F2" s="44"/>
      <c r="G2" s="44"/>
      <c r="H2" s="44"/>
      <c r="I2" s="44"/>
      <c r="J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(1001): Casilla de obrador con sanitarios e iluminación (Gl)
_________________________________
MUCHAS GRACIAS POR SER PARTE DE CONSULTOBRA</v>
      </c>
      <c r="K2" s="47"/>
      <c r="L2" s="47"/>
      <c r="M2" s="47"/>
      <c r="N2" s="47"/>
      <c r="O2" s="36" t="s">
        <v>56</v>
      </c>
      <c r="P2" s="46"/>
      <c r="Q2" s="51" t="s">
        <v>389</v>
      </c>
      <c r="R2" s="50"/>
      <c r="S2" s="37"/>
      <c r="T2" s="37"/>
      <c r="U2" s="37"/>
      <c r="V2" s="37"/>
      <c r="W2" s="50"/>
      <c r="X2" s="51" t="s">
        <v>389</v>
      </c>
      <c r="Y2" s="50"/>
      <c r="Z2" s="37"/>
      <c r="AA2" s="37"/>
      <c r="AB2" s="37"/>
      <c r="AC2" s="37"/>
      <c r="AD2" s="37"/>
      <c r="AE2" s="37"/>
      <c r="AF2" s="37"/>
      <c r="AG2" s="37"/>
      <c r="AH2" s="37"/>
      <c r="AI2" s="37"/>
      <c r="AJ2" s="37"/>
      <c r="AK2" s="37"/>
      <c r="AL2" s="37"/>
      <c r="AM2" s="37"/>
      <c r="AN2" s="37"/>
      <c r="AO2" s="37"/>
      <c r="AP2" s="50"/>
      <c r="AQ2" s="51" t="s">
        <v>389</v>
      </c>
      <c r="AR2" s="50"/>
      <c r="AS2" s="37"/>
      <c r="AT2" s="50"/>
      <c r="AU2" s="41"/>
      <c r="AV2" s="50"/>
      <c r="AW2" s="37"/>
      <c r="AX2" s="37"/>
      <c r="AY2" s="37"/>
      <c r="AZ2" s="37"/>
      <c r="BA2" s="37"/>
      <c r="BB2" s="37"/>
      <c r="BC2" s="37"/>
      <c r="BD2" s="37"/>
      <c r="BE2" s="37"/>
      <c r="BF2" s="50"/>
      <c r="BG2" s="51" t="str">
        <f>"|"</f>
        <v>|</v>
      </c>
      <c r="BH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(1001): Casilla de obrador con sanitarios e iluminación (Gl)</v>
      </c>
      <c r="BI2" s="39" t="str" cm="1">
        <f t="array" ref="BI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 s="43" t="str" cm="1">
        <f t="array" ref="BJ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 s="43" t="str" cm="1">
        <f t="array" ref="BK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 s="43" t="str" cm="1">
        <f t="array" ref="BL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 s="43" t="str" cm="1">
        <f t="array" ref="BM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 spans="1:69" ht="14.4" customHeight="1" x14ac:dyDescent="0.3">
      <c r="A3" s="29">
        <f>HLOOKUP(Tabla2[[#This Row],[RUBROS]],Alta!$B$18:$BR$19,2,0)</f>
        <v>1</v>
      </c>
      <c r="B3" s="34" t="s">
        <v>68</v>
      </c>
      <c r="C3" s="30" t="str">
        <f ca="1">_xlfn.CONCAT(Tabla2[[#This Row],[N°R]],(INDEX(Alta!$A$20:$A$118,MATCH(Tabla2[[#This Row],[ÍTEMS]],INDIRECT(Tabla2[[#This Row],[RUBROS]]),0))))</f>
        <v>1002</v>
      </c>
      <c r="D3" s="34" t="s">
        <v>117</v>
      </c>
      <c r="E3" s="35" t="str" cm="1">
        <f t="array" aca="1" ref="E3" ca="1">INDEX(Alta!$B$20:$BS$118,(MATCH(Tabla2[[#This Row],[ÍTEMS]],INDIRECT(Tabla2[[#This Row],[RUBROS]]),0)),(MATCH(Tabla2[[#This Row],[RUBROS]],Alta!$B$18:$BS$18,0)+1))</f>
        <v>Gl</v>
      </c>
      <c r="F3" s="44"/>
      <c r="G3" s="44"/>
      <c r="H3" s="44"/>
      <c r="I3" s="44"/>
      <c r="J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(1002): Colocación de cartel de obra in-situ (Gl)
_________________________________
MUCHAS GRACIAS POR SER PARTE DE CONSULTOBRA</v>
      </c>
      <c r="K3" s="47"/>
      <c r="L3" s="47"/>
      <c r="M3" s="47"/>
      <c r="N3" s="47"/>
      <c r="O3" s="36" t="s">
        <v>56</v>
      </c>
      <c r="P3" s="46"/>
      <c r="Q3" s="51" t="s">
        <v>389</v>
      </c>
      <c r="R3" s="50"/>
      <c r="S3" s="37"/>
      <c r="T3" s="37"/>
      <c r="U3" s="37"/>
      <c r="V3" s="37"/>
      <c r="W3" s="50"/>
      <c r="X3" s="51" t="s">
        <v>389</v>
      </c>
      <c r="Y3" s="50"/>
      <c r="Z3" s="37"/>
      <c r="AA3" s="37"/>
      <c r="AB3" s="37"/>
      <c r="AC3" s="37"/>
      <c r="AD3" s="37"/>
      <c r="AE3" s="37"/>
      <c r="AF3" s="37"/>
      <c r="AG3" s="37"/>
      <c r="AH3" s="37"/>
      <c r="AI3" s="37"/>
      <c r="AJ3" s="37"/>
      <c r="AK3" s="37"/>
      <c r="AL3" s="37"/>
      <c r="AM3" s="37"/>
      <c r="AN3" s="37"/>
      <c r="AO3" s="37"/>
      <c r="AP3" s="50"/>
      <c r="AQ3" s="51" t="s">
        <v>389</v>
      </c>
      <c r="AR3" s="50"/>
      <c r="AS3" s="37"/>
      <c r="AT3" s="50"/>
      <c r="AU3" s="41"/>
      <c r="AV3" s="50"/>
      <c r="AW3" s="37"/>
      <c r="AX3" s="37"/>
      <c r="AY3" s="37"/>
      <c r="AZ3" s="37"/>
      <c r="BA3" s="37"/>
      <c r="BB3" s="37"/>
      <c r="BC3" s="37"/>
      <c r="BD3" s="37"/>
      <c r="BE3" s="37"/>
      <c r="BF3" s="50"/>
      <c r="BG3" s="51" t="str">
        <f t="shared" ref="BG3:BG66" si="0">"|"</f>
        <v>|</v>
      </c>
      <c r="BH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(1002): Colocación de cartel de obra in-situ (Gl)</v>
      </c>
      <c r="BI3" s="39" t="str" cm="1">
        <f t="array" ref="BI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 s="43" t="str" cm="1">
        <f t="array" ref="BJ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 s="43" t="str" cm="1">
        <f t="array" ref="BK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 s="43" t="str" cm="1">
        <f t="array" ref="BL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 s="43" t="str" cm="1">
        <f t="array" ref="BM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 spans="1:69" ht="14.4" customHeight="1" x14ac:dyDescent="0.3">
      <c r="A4" s="29">
        <f>HLOOKUP(Tabla2[[#This Row],[RUBROS]],Alta!$B$18:$BR$19,2,0)</f>
        <v>1</v>
      </c>
      <c r="B4" s="34" t="s">
        <v>68</v>
      </c>
      <c r="C4" s="30" t="str">
        <f ca="1">_xlfn.CONCAT(Tabla2[[#This Row],[N°R]],(INDEX(Alta!$A$20:$A$118,MATCH(Tabla2[[#This Row],[ÍTEMS]],INDIRECT(Tabla2[[#This Row],[RUBROS]]),0))))</f>
        <v>1003</v>
      </c>
      <c r="D4" s="34" t="s">
        <v>331</v>
      </c>
      <c r="E4" s="35" t="str" cm="1">
        <f t="array" aca="1" ref="E4" ca="1">INDEX(Alta!$B$20:$BS$118,(MATCH(Tabla2[[#This Row],[ÍTEMS]],INDIRECT(Tabla2[[#This Row],[RUBROS]]),0)),(MATCH(Tabla2[[#This Row],[RUBROS]],Alta!$B$18:$BS$18,0)+1))</f>
        <v>m2</v>
      </c>
      <c r="F4" s="44">
        <v>117.25</v>
      </c>
      <c r="G4" s="44">
        <v>215.8</v>
      </c>
      <c r="H4" s="44">
        <v>11.41</v>
      </c>
      <c r="I4" s="44">
        <v>203.75</v>
      </c>
      <c r="J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(1003): Demolición a Maza + Retiro - Mamp.Bloq.H°13 Rev. (m2)
_________________________________
COMENTARIO PERSONALIZADO:
Tiene en cuenta a un medio oficial demoliendo a maza y cortafierro un metro cuadrado de mampostería de bloques de Hormigón de 13cm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0.30
-Ayudante (Hs Hombre): 0.73
_________________________________
INCIDENCIAS DE MATERIALES:
-Bolsas de Rafia (U): 1.13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4" s="47"/>
      <c r="L4" s="47"/>
      <c r="M4" s="47">
        <v>0.30180000000000001</v>
      </c>
      <c r="N4" s="47">
        <v>0.72629999999999995</v>
      </c>
      <c r="O4" s="36" t="s">
        <v>56</v>
      </c>
      <c r="P4" s="46" t="s">
        <v>367</v>
      </c>
      <c r="Q4" s="51" t="s">
        <v>389</v>
      </c>
      <c r="R4" s="50"/>
      <c r="S4" s="40">
        <v>1E-3</v>
      </c>
      <c r="T4" s="40">
        <v>5.0000000000000001E-3</v>
      </c>
      <c r="U4" s="40">
        <v>0.01</v>
      </c>
      <c r="V4" s="40">
        <v>5.0000000000000001E-3</v>
      </c>
      <c r="W4" s="50"/>
      <c r="X4" s="51" t="s">
        <v>389</v>
      </c>
      <c r="Y4" s="50"/>
      <c r="Z4" s="37">
        <v>1.0000000000000001E-5</v>
      </c>
      <c r="AA4" s="37"/>
      <c r="AB4" s="37"/>
      <c r="AC4" s="37"/>
      <c r="AD4" s="37"/>
      <c r="AE4" s="37"/>
      <c r="AF4" s="37"/>
      <c r="AG4" s="37">
        <v>1.0000000000000001E-5</v>
      </c>
      <c r="AH4" s="37">
        <v>1.0000000000000001E-5</v>
      </c>
      <c r="AI4" s="37">
        <v>1.0000000000000001E-5</v>
      </c>
      <c r="AJ4" s="37">
        <v>1.0000000000000001E-5</v>
      </c>
      <c r="AK4" s="37"/>
      <c r="AL4" s="37"/>
      <c r="AM4" s="37"/>
      <c r="AN4" s="37"/>
      <c r="AO4" s="37"/>
      <c r="AP4" s="50"/>
      <c r="AQ4" s="51" t="s">
        <v>389</v>
      </c>
      <c r="AR4" s="50"/>
      <c r="AS4" s="37"/>
      <c r="AT4" s="50"/>
      <c r="AU4" s="41"/>
      <c r="AV4" s="50"/>
      <c r="AW4" s="37"/>
      <c r="AX4" s="37"/>
      <c r="AY4" s="37"/>
      <c r="AZ4" s="37"/>
      <c r="BA4" s="37"/>
      <c r="BB4" s="37"/>
      <c r="BC4" s="37"/>
      <c r="BD4" s="37"/>
      <c r="BE4" s="37">
        <v>1.1299999999999999</v>
      </c>
      <c r="BF4" s="50"/>
      <c r="BG4" s="51" t="str">
        <f t="shared" si="0"/>
        <v>|</v>
      </c>
      <c r="BH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(1003): Demolición a Maza + Retiro - Mamp.Bloq.H°13 Rev. (m2)
_________________________________
COMENTARIO PERSONALIZADO:
</v>
      </c>
      <c r="BI4" s="39" t="str" cm="1">
        <f t="array" ref="BI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0.30
-Ayudante (Hs Hombre): 0.73
</v>
      </c>
      <c r="BJ4" s="43" t="str" cm="1">
        <f t="array" ref="BJ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1.13
</v>
      </c>
      <c r="BK4" s="43" t="str" cm="1">
        <f t="array" ref="BK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 s="43" t="str" cm="1">
        <f t="array" ref="BL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4" s="43" t="str" cm="1">
        <f t="array" ref="BM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5" spans="1:69" ht="14.4" customHeight="1" x14ac:dyDescent="0.3">
      <c r="A5" s="29">
        <f>HLOOKUP(Tabla2[[#This Row],[RUBROS]],Alta!$B$18:$BR$19,2,0)</f>
        <v>1</v>
      </c>
      <c r="B5" s="34" t="s">
        <v>68</v>
      </c>
      <c r="C5" s="30" t="str">
        <f ca="1">_xlfn.CONCAT(Tabla2[[#This Row],[N°R]],(INDEX(Alta!$A$20:$A$118,MATCH(Tabla2[[#This Row],[ÍTEMS]],INDIRECT(Tabla2[[#This Row],[RUBROS]]),0))))</f>
        <v>1004</v>
      </c>
      <c r="D5" s="34" t="s">
        <v>330</v>
      </c>
      <c r="E5" s="35" t="str" cm="1">
        <f t="array" aca="1" ref="E5" ca="1">INDEX(Alta!$B$20:$BS$118,(MATCH(Tabla2[[#This Row],[ÍTEMS]],INDIRECT(Tabla2[[#This Row],[RUBROS]]),0)),(MATCH(Tabla2[[#This Row],[RUBROS]],Alta!$B$18:$BS$18,0)+1))</f>
        <v>m2</v>
      </c>
      <c r="F5" s="44">
        <v>146.30000000000001</v>
      </c>
      <c r="G5" s="44">
        <v>270.8</v>
      </c>
      <c r="H5" s="44">
        <v>14.52</v>
      </c>
      <c r="I5" s="44">
        <v>255.22</v>
      </c>
      <c r="J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(1004): Demolición a Maza + Retiro - Mamp.Bloq.H°19 Rev. (m2)
_________________________________
COMENTARIO PERSONALIZADO:
Tiene en cuenta a un medio oficial demoliendo a maza y cortafierro un metro cuadrado de mampostería de bloques de Hormigón de 19cm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0.39
-Ayudante (Hs Hombre): 0.90
_________________________________
INCIDENCIAS DE MATERIALES:
-Bolsas de Rafia (U): 1.41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5" s="47"/>
      <c r="L5" s="47"/>
      <c r="M5" s="47">
        <v>0.38740000000000002</v>
      </c>
      <c r="N5" s="47">
        <v>0.90100000000000002</v>
      </c>
      <c r="O5" s="36" t="s">
        <v>56</v>
      </c>
      <c r="P5" s="46" t="s">
        <v>368</v>
      </c>
      <c r="Q5" s="51" t="s">
        <v>389</v>
      </c>
      <c r="R5" s="50"/>
      <c r="S5" s="40">
        <v>1.2999999999999999E-3</v>
      </c>
      <c r="T5" s="40">
        <v>6.3E-3</v>
      </c>
      <c r="U5" s="40">
        <v>1.26E-2</v>
      </c>
      <c r="V5" s="40">
        <v>6.3E-3</v>
      </c>
      <c r="W5" s="50"/>
      <c r="X5" s="51" t="s">
        <v>389</v>
      </c>
      <c r="Y5" s="50"/>
      <c r="Z5" s="37">
        <v>1.0000000000000001E-5</v>
      </c>
      <c r="AA5" s="37"/>
      <c r="AB5" s="37"/>
      <c r="AC5" s="37"/>
      <c r="AD5" s="37"/>
      <c r="AE5" s="37"/>
      <c r="AF5" s="37"/>
      <c r="AG5" s="37">
        <v>1.0000000000000001E-5</v>
      </c>
      <c r="AH5" s="37">
        <v>1.0000000000000001E-5</v>
      </c>
      <c r="AI5" s="37">
        <v>1.0000000000000001E-5</v>
      </c>
      <c r="AJ5" s="37">
        <v>1.0000000000000001E-5</v>
      </c>
      <c r="AK5" s="37"/>
      <c r="AL5" s="37"/>
      <c r="AM5" s="37"/>
      <c r="AN5" s="37"/>
      <c r="AO5" s="37"/>
      <c r="AP5" s="50"/>
      <c r="AQ5" s="51" t="s">
        <v>389</v>
      </c>
      <c r="AR5" s="50"/>
      <c r="AS5" s="37"/>
      <c r="AT5" s="50"/>
      <c r="AU5" s="41"/>
      <c r="AV5" s="50"/>
      <c r="AW5" s="37"/>
      <c r="AX5" s="37"/>
      <c r="AY5" s="37"/>
      <c r="AZ5" s="37"/>
      <c r="BA5" s="37"/>
      <c r="BB5" s="37"/>
      <c r="BC5" s="37"/>
      <c r="BD5" s="37"/>
      <c r="BE5" s="37">
        <v>1.41</v>
      </c>
      <c r="BF5" s="50"/>
      <c r="BG5" s="51" t="str">
        <f t="shared" si="0"/>
        <v>|</v>
      </c>
      <c r="BH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(1004): Demolición a Maza + Retiro - Mamp.Bloq.H°19 Rev. (m2)
_________________________________
COMENTARIO PERSONALIZADO:
</v>
      </c>
      <c r="BI5" s="39" t="str" cm="1">
        <f t="array" ref="BI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0.39
-Ayudante (Hs Hombre): 0.90
</v>
      </c>
      <c r="BJ5" s="43" t="str" cm="1">
        <f t="array" ref="BJ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1.41
</v>
      </c>
      <c r="BK5" s="43" t="str" cm="1">
        <f t="array" ref="BK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 s="43" t="str" cm="1">
        <f t="array" ref="BL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5" s="43" t="str" cm="1">
        <f t="array" ref="BM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c r="BP5" s="31"/>
      <c r="BQ5" s="31"/>
    </row>
    <row r="6" spans="1:69" ht="14.4" customHeight="1" x14ac:dyDescent="0.3">
      <c r="A6" s="29">
        <f>HLOOKUP(Tabla2[[#This Row],[RUBROS]],Alta!$B$18:$BR$19,2,0)</f>
        <v>1</v>
      </c>
      <c r="B6" s="34" t="s">
        <v>68</v>
      </c>
      <c r="C6" s="30" t="str">
        <f ca="1">_xlfn.CONCAT(Tabla2[[#This Row],[N°R]],(INDEX(Alta!$A$20:$A$118,MATCH(Tabla2[[#This Row],[ÍTEMS]],INDIRECT(Tabla2[[#This Row],[RUBROS]]),0))))</f>
        <v>1005</v>
      </c>
      <c r="D6" s="34" t="s">
        <v>337</v>
      </c>
      <c r="E6" s="35" t="str" cm="1">
        <f t="array" aca="1" ref="E6" ca="1">INDEX(Alta!$B$20:$BS$118,(MATCH(Tabla2[[#This Row],[ÍTEMS]],INDIRECT(Tabla2[[#This Row],[RUBROS]]),0)),(MATCH(Tabla2[[#This Row],[RUBROS]],Alta!$B$18:$BS$18,0)+1))</f>
        <v>m2</v>
      </c>
      <c r="F6" s="44">
        <v>110</v>
      </c>
      <c r="G6" s="44">
        <v>185.72</v>
      </c>
      <c r="H6" s="44">
        <v>9.33</v>
      </c>
      <c r="I6" s="44">
        <v>175.34</v>
      </c>
      <c r="J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(1005): Demolición a Maza + Retiro - Mamp.HCCA 07.5 Rev. (m2)
_________________________________
COMENTARIO PERSONALIZADO:
Tiene en cuenta a un medio oficial demoliendo a maza y cortafierro un metro cuadrado de mampostería de bloques de Hormigón Celular Curado en Autoclave de 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0.22
-Ayudante (Hs Hombre): 0.68
_________________________________
INCIDENCIAS DE MATERIALES:
-Bolsas de Rafia (U): 2.11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6" s="47"/>
      <c r="L6" s="47"/>
      <c r="M6" s="47">
        <v>0.21609999999999999</v>
      </c>
      <c r="N6" s="47">
        <v>0.67669999999999997</v>
      </c>
      <c r="O6" s="36" t="s">
        <v>56</v>
      </c>
      <c r="P6" s="46" t="s">
        <v>369</v>
      </c>
      <c r="Q6" s="51" t="s">
        <v>389</v>
      </c>
      <c r="R6" s="50"/>
      <c r="S6" s="40">
        <v>8.0000000000000004E-4</v>
      </c>
      <c r="T6" s="40">
        <v>4.3E-3</v>
      </c>
      <c r="U6" s="40">
        <v>8.6999999999999994E-3</v>
      </c>
      <c r="V6" s="40">
        <v>4.3E-3</v>
      </c>
      <c r="W6" s="50"/>
      <c r="X6" s="51" t="s">
        <v>389</v>
      </c>
      <c r="Y6" s="50"/>
      <c r="Z6" s="37">
        <v>1.0000000000000001E-5</v>
      </c>
      <c r="AA6" s="37"/>
      <c r="AB6" s="37"/>
      <c r="AC6" s="37"/>
      <c r="AD6" s="37"/>
      <c r="AE6" s="37"/>
      <c r="AF6" s="37"/>
      <c r="AG6" s="37">
        <v>1.0000000000000001E-5</v>
      </c>
      <c r="AH6" s="37">
        <v>1.0000000000000001E-5</v>
      </c>
      <c r="AI6" s="37">
        <v>1.0000000000000001E-5</v>
      </c>
      <c r="AJ6" s="37">
        <v>1.0000000000000001E-5</v>
      </c>
      <c r="AK6" s="37"/>
      <c r="AL6" s="37"/>
      <c r="AM6" s="37"/>
      <c r="AN6" s="37"/>
      <c r="AO6" s="37"/>
      <c r="AP6" s="50"/>
      <c r="AQ6" s="51" t="s">
        <v>389</v>
      </c>
      <c r="AR6" s="50"/>
      <c r="AS6" s="37"/>
      <c r="AT6" s="50"/>
      <c r="AU6" s="41"/>
      <c r="AV6" s="50"/>
      <c r="AW6" s="37"/>
      <c r="AX6" s="37"/>
      <c r="AY6" s="37"/>
      <c r="AZ6" s="37"/>
      <c r="BA6" s="37"/>
      <c r="BB6" s="37"/>
      <c r="BC6" s="37"/>
      <c r="BD6" s="37"/>
      <c r="BE6" s="37">
        <v>2.11</v>
      </c>
      <c r="BF6" s="50"/>
      <c r="BG6" s="51" t="str">
        <f t="shared" si="0"/>
        <v>|</v>
      </c>
      <c r="BH6"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(1005): Demolición a Maza + Retiro - Mamp.HCCA 07.5 Rev. (m2)
_________________________________
COMENTARIO PERSONALIZADO:
</v>
      </c>
      <c r="BI6" s="39" t="str" cm="1">
        <f t="array" ref="BI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0.22
-Ayudante (Hs Hombre): 0.68
</v>
      </c>
      <c r="BJ6" s="43" t="str" cm="1">
        <f t="array" ref="BJ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2.11
</v>
      </c>
      <c r="BK6" s="43" t="str" cm="1">
        <f t="array" ref="BK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 s="43" t="str" cm="1">
        <f t="array" ref="BL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6" s="43" t="str" cm="1">
        <f t="array" ref="BM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7" spans="1:69" ht="14.4" customHeight="1" x14ac:dyDescent="0.3">
      <c r="A7" s="29">
        <f>HLOOKUP(Tabla2[[#This Row],[RUBROS]],Alta!$B$18:$BR$19,2,0)</f>
        <v>1</v>
      </c>
      <c r="B7" s="34" t="s">
        <v>68</v>
      </c>
      <c r="C7" s="30" t="str">
        <f ca="1">_xlfn.CONCAT(Tabla2[[#This Row],[N°R]],(INDEX(Alta!$A$20:$A$118,MATCH(Tabla2[[#This Row],[ÍTEMS]],INDIRECT(Tabla2[[#This Row],[RUBROS]]),0))))</f>
        <v>1006</v>
      </c>
      <c r="D7" s="34" t="s">
        <v>332</v>
      </c>
      <c r="E7" s="35" t="str" cm="1">
        <f t="array" aca="1" ref="E7" ca="1">INDEX(Alta!$B$20:$BS$118,(MATCH(Tabla2[[#This Row],[ÍTEMS]],INDIRECT(Tabla2[[#This Row],[RUBROS]]),0)),(MATCH(Tabla2[[#This Row],[RUBROS]],Alta!$B$18:$BS$18,0)+1))</f>
        <v>m2</v>
      </c>
      <c r="F7" s="44">
        <v>138</v>
      </c>
      <c r="G7" s="44">
        <v>240.7</v>
      </c>
      <c r="H7" s="44">
        <v>12.45</v>
      </c>
      <c r="I7" s="44">
        <v>227.22</v>
      </c>
      <c r="J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(1006): Demolición a Maza + Retiro - Mamp.HCCA 10 Rev. (m2)
_________________________________
COMENTARIO PERSONALIZADO:
Tiene en cuenta a un medio oficial demoliendo a maza y cortafierro un metro cuadrado de mampostería de bloques de Hormigón Celular Curado en Autoclave de 10cm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0.30
-Ayudante (Hs Hombre): 0.85
_________________________________
INCIDENCIAS DE MATERIALES:
-Bolsas de Rafia (U): 2.66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7" s="47"/>
      <c r="L7" s="47"/>
      <c r="M7" s="47">
        <v>0.30009999999999998</v>
      </c>
      <c r="N7" s="47">
        <v>0.85450000000000004</v>
      </c>
      <c r="O7" s="36" t="s">
        <v>56</v>
      </c>
      <c r="P7" s="46" t="s">
        <v>370</v>
      </c>
      <c r="Q7" s="51" t="s">
        <v>389</v>
      </c>
      <c r="R7" s="50"/>
      <c r="S7" s="40">
        <v>1.1999999999999999E-3</v>
      </c>
      <c r="T7" s="40">
        <v>5.5999999999999999E-3</v>
      </c>
      <c r="U7" s="40">
        <v>1.12E-2</v>
      </c>
      <c r="V7" s="40">
        <v>5.5999999999999999E-3</v>
      </c>
      <c r="W7" s="50"/>
      <c r="X7" s="51" t="s">
        <v>389</v>
      </c>
      <c r="Y7" s="50"/>
      <c r="Z7" s="37">
        <v>1.0000000000000001E-5</v>
      </c>
      <c r="AA7" s="37"/>
      <c r="AB7" s="37"/>
      <c r="AC7" s="37"/>
      <c r="AD7" s="37"/>
      <c r="AE7" s="37"/>
      <c r="AF7" s="37"/>
      <c r="AG7" s="37">
        <v>1.0000000000000001E-5</v>
      </c>
      <c r="AH7" s="37">
        <v>1.0000000000000001E-5</v>
      </c>
      <c r="AI7" s="37">
        <v>1.0000000000000001E-5</v>
      </c>
      <c r="AJ7" s="37">
        <v>1.0000000000000001E-5</v>
      </c>
      <c r="AK7" s="37"/>
      <c r="AL7" s="37"/>
      <c r="AM7" s="37"/>
      <c r="AN7" s="37"/>
      <c r="AO7" s="37"/>
      <c r="AP7" s="50"/>
      <c r="AQ7" s="51" t="s">
        <v>389</v>
      </c>
      <c r="AR7" s="50"/>
      <c r="AS7" s="37"/>
      <c r="AT7" s="50"/>
      <c r="AU7" s="41"/>
      <c r="AV7" s="50"/>
      <c r="AW7" s="37"/>
      <c r="AX7" s="37"/>
      <c r="AY7" s="37"/>
      <c r="AZ7" s="37"/>
      <c r="BA7" s="37"/>
      <c r="BB7" s="37"/>
      <c r="BC7" s="37"/>
      <c r="BD7" s="37"/>
      <c r="BE7" s="37">
        <v>2.66</v>
      </c>
      <c r="BF7" s="50"/>
      <c r="BG7" s="51" t="str">
        <f t="shared" si="0"/>
        <v>|</v>
      </c>
      <c r="BH7"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(1006): Demolición a Maza + Retiro - Mamp.HCCA 10 Rev. (m2)
_________________________________
COMENTARIO PERSONALIZADO:
</v>
      </c>
      <c r="BI7" s="39" t="str" cm="1">
        <f t="array" ref="BI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0.30
-Ayudante (Hs Hombre): 0.85
</v>
      </c>
      <c r="BJ7" s="43" t="str" cm="1">
        <f t="array" ref="BJ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2.66
</v>
      </c>
      <c r="BK7" s="43" t="str" cm="1">
        <f t="array" ref="BK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 s="43" t="str" cm="1">
        <f t="array" ref="BL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7" s="43" t="str" cm="1">
        <f t="array" ref="BM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8" spans="1:69" ht="14.4" customHeight="1" x14ac:dyDescent="0.3">
      <c r="A8" s="29">
        <f>HLOOKUP(Tabla2[[#This Row],[RUBROS]],Alta!$B$18:$BR$19,2,0)</f>
        <v>1</v>
      </c>
      <c r="B8" s="34" t="s">
        <v>68</v>
      </c>
      <c r="C8" s="30" t="str">
        <f ca="1">_xlfn.CONCAT(Tabla2[[#This Row],[N°R]],(INDEX(Alta!$A$20:$A$118,MATCH(Tabla2[[#This Row],[ÍTEMS]],INDIRECT(Tabla2[[#This Row],[RUBROS]]),0))))</f>
        <v>1007</v>
      </c>
      <c r="D8" s="34" t="s">
        <v>333</v>
      </c>
      <c r="E8" s="35" t="str" cm="1">
        <f t="array" aca="1" ref="E8" ca="1">INDEX(Alta!$B$20:$BS$118,(MATCH(Tabla2[[#This Row],[ÍTEMS]],INDIRECT(Tabla2[[#This Row],[RUBROS]]),0)),(MATCH(Tabla2[[#This Row],[RUBROS]],Alta!$B$18:$BS$18,0)+1))</f>
        <v>m2</v>
      </c>
      <c r="F8" s="44">
        <v>167.1</v>
      </c>
      <c r="G8" s="44">
        <v>291.54000000000002</v>
      </c>
      <c r="H8" s="44">
        <v>15.56</v>
      </c>
      <c r="I8" s="44">
        <v>274.95</v>
      </c>
      <c r="J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(1007): Demolición a Maza + Retiro - Mamp.HCCA 12.5 Rev. (m2)
_________________________________
COMENTARIO PERSONALIZADO:
Tiene en cuenta a un medio oficial demoliendo a maza y cortafierro un metro cuadrado de mampostería de bloques de Hormigón Celular Curado en Autoclave de 12.5cm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0.36
-Ayudante (Hs Hombre): 1.03
_________________________________
INCIDENCIAS DE MATERIALES:
-Bolsas de Rafia (U): 3.22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8" s="47"/>
      <c r="L8" s="47"/>
      <c r="M8" s="47">
        <v>0.3629</v>
      </c>
      <c r="N8" s="47">
        <v>1.0326</v>
      </c>
      <c r="O8" s="36" t="s">
        <v>56</v>
      </c>
      <c r="P8" s="46" t="s">
        <v>371</v>
      </c>
      <c r="Q8" s="51" t="s">
        <v>389</v>
      </c>
      <c r="R8" s="50"/>
      <c r="S8" s="40">
        <v>1.4E-3</v>
      </c>
      <c r="T8" s="40">
        <v>6.7999999999999996E-3</v>
      </c>
      <c r="U8" s="40">
        <v>1.37E-2</v>
      </c>
      <c r="V8" s="40">
        <v>6.7999999999999996E-3</v>
      </c>
      <c r="W8" s="50"/>
      <c r="X8" s="51" t="s">
        <v>389</v>
      </c>
      <c r="Y8" s="50"/>
      <c r="Z8" s="37">
        <v>1.0000000000000001E-5</v>
      </c>
      <c r="AA8" s="37"/>
      <c r="AB8" s="37"/>
      <c r="AC8" s="37"/>
      <c r="AD8" s="37"/>
      <c r="AE8" s="37"/>
      <c r="AF8" s="37"/>
      <c r="AG8" s="37">
        <v>1.0000000000000001E-5</v>
      </c>
      <c r="AH8" s="37">
        <v>1.0000000000000001E-5</v>
      </c>
      <c r="AI8" s="37">
        <v>1.0000000000000001E-5</v>
      </c>
      <c r="AJ8" s="37">
        <v>1.0000000000000001E-5</v>
      </c>
      <c r="AK8" s="37"/>
      <c r="AL8" s="37"/>
      <c r="AM8" s="37"/>
      <c r="AN8" s="37"/>
      <c r="AO8" s="37"/>
      <c r="AP8" s="50"/>
      <c r="AQ8" s="51" t="s">
        <v>389</v>
      </c>
      <c r="AR8" s="50"/>
      <c r="AS8" s="37"/>
      <c r="AT8" s="50"/>
      <c r="AU8" s="41"/>
      <c r="AV8" s="50"/>
      <c r="AW8" s="37"/>
      <c r="AX8" s="37"/>
      <c r="AY8" s="37"/>
      <c r="AZ8" s="37"/>
      <c r="BA8" s="37"/>
      <c r="BB8" s="37"/>
      <c r="BC8" s="37"/>
      <c r="BD8" s="37"/>
      <c r="BE8" s="37">
        <v>3.22</v>
      </c>
      <c r="BF8" s="50"/>
      <c r="BG8" s="51" t="str">
        <f t="shared" si="0"/>
        <v>|</v>
      </c>
      <c r="BH8"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(1007): Demolición a Maza + Retiro - Mamp.HCCA 12.5 Rev. (m2)
_________________________________
COMENTARIO PERSONALIZADO:
</v>
      </c>
      <c r="BI8" s="39" t="str" cm="1">
        <f t="array" ref="BI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0.36
-Ayudante (Hs Hombre): 1.03
</v>
      </c>
      <c r="BJ8" s="43" t="str" cm="1">
        <f t="array" ref="BJ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3.22
</v>
      </c>
      <c r="BK8" s="43" t="str" cm="1">
        <f t="array" ref="BK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 s="43" t="str" cm="1">
        <f t="array" ref="BL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8" s="43" t="str" cm="1">
        <f t="array" ref="BM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9" spans="1:69" ht="14.4" customHeight="1" x14ac:dyDescent="0.3">
      <c r="A9" s="29">
        <f>HLOOKUP(Tabla2[[#This Row],[RUBROS]],Alta!$B$18:$BR$19,2,0)</f>
        <v>1</v>
      </c>
      <c r="B9" s="34" t="s">
        <v>68</v>
      </c>
      <c r="C9" s="30" t="str">
        <f ca="1">_xlfn.CONCAT(Tabla2[[#This Row],[N°R]],(INDEX(Alta!$A$20:$A$118,MATCH(Tabla2[[#This Row],[ÍTEMS]],INDIRECT(Tabla2[[#This Row],[RUBROS]]),0))))</f>
        <v>1008</v>
      </c>
      <c r="D9" s="34" t="s">
        <v>334</v>
      </c>
      <c r="E9" s="35" t="str" cm="1">
        <f t="array" aca="1" ref="E9" ca="1">INDEX(Alta!$B$20:$BS$118,(MATCH(Tabla2[[#This Row],[ÍTEMS]],INDIRECT(Tabla2[[#This Row],[RUBROS]]),0)),(MATCH(Tabla2[[#This Row],[RUBROS]],Alta!$B$18:$BS$18,0)+1))</f>
        <v>m2</v>
      </c>
      <c r="F9" s="44">
        <v>196.08</v>
      </c>
      <c r="G9" s="44">
        <v>350.7</v>
      </c>
      <c r="H9" s="44">
        <v>18.7</v>
      </c>
      <c r="I9" s="44">
        <v>330</v>
      </c>
      <c r="J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(1008): Demolición a Maza + Retiro - Mamp.HCCA 15 Rev. (m2)
_________________________________
COMENTARIO PERSONALIZADO:
Tiene en cuenta a un medio oficial demoliendo a maza y cortafierro un metro cuadrado de mampostería de bloques de Hormigón Celular Curado en Autoclave de 15cm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0.46
-Ayudante (Hs Hombre): 1.21
_________________________________
INCIDENCIAS DE MATERIALES:
-Bolsas de Rafia (U): 3.78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9" s="47"/>
      <c r="L9" s="47"/>
      <c r="M9" s="47">
        <v>0.4642</v>
      </c>
      <c r="N9" s="47">
        <v>1.21</v>
      </c>
      <c r="O9" s="36" t="s">
        <v>56</v>
      </c>
      <c r="P9" s="46" t="s">
        <v>372</v>
      </c>
      <c r="Q9" s="51" t="s">
        <v>389</v>
      </c>
      <c r="R9" s="50"/>
      <c r="S9" s="40">
        <v>1.6999999999999999E-3</v>
      </c>
      <c r="T9" s="40">
        <v>8.0999999999999996E-3</v>
      </c>
      <c r="U9" s="40">
        <v>1.6299999999999999E-2</v>
      </c>
      <c r="V9" s="40">
        <v>8.0999999999999996E-3</v>
      </c>
      <c r="W9" s="50"/>
      <c r="X9" s="51" t="s">
        <v>389</v>
      </c>
      <c r="Y9" s="50"/>
      <c r="Z9" s="37">
        <v>1.0000000000000001E-5</v>
      </c>
      <c r="AA9" s="37"/>
      <c r="AB9" s="37"/>
      <c r="AC9" s="37"/>
      <c r="AD9" s="37"/>
      <c r="AE9" s="37"/>
      <c r="AF9" s="37"/>
      <c r="AG9" s="37">
        <v>1.0000000000000001E-5</v>
      </c>
      <c r="AH9" s="37">
        <v>1.0000000000000001E-5</v>
      </c>
      <c r="AI9" s="37">
        <v>1.0000000000000001E-5</v>
      </c>
      <c r="AJ9" s="37">
        <v>1.0000000000000001E-5</v>
      </c>
      <c r="AK9" s="37"/>
      <c r="AL9" s="37"/>
      <c r="AM9" s="37"/>
      <c r="AN9" s="37"/>
      <c r="AO9" s="37"/>
      <c r="AP9" s="50"/>
      <c r="AQ9" s="51" t="s">
        <v>389</v>
      </c>
      <c r="AR9" s="50"/>
      <c r="AS9" s="37"/>
      <c r="AT9" s="50"/>
      <c r="AU9" s="41"/>
      <c r="AV9" s="50"/>
      <c r="AW9" s="37"/>
      <c r="AX9" s="37"/>
      <c r="AY9" s="37"/>
      <c r="AZ9" s="37"/>
      <c r="BA9" s="37"/>
      <c r="BB9" s="37"/>
      <c r="BC9" s="37"/>
      <c r="BD9" s="37"/>
      <c r="BE9" s="37">
        <v>3.78</v>
      </c>
      <c r="BF9" s="50"/>
      <c r="BG9" s="51" t="str">
        <f t="shared" si="0"/>
        <v>|</v>
      </c>
      <c r="BH9"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(1008): Demolición a Maza + Retiro - Mamp.HCCA 15 Rev. (m2)
_________________________________
COMENTARIO PERSONALIZADO:
</v>
      </c>
      <c r="BI9" s="39" t="str" cm="1">
        <f t="array" ref="BI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0.46
-Ayudante (Hs Hombre): 1.21
</v>
      </c>
      <c r="BJ9" s="43" t="str" cm="1">
        <f t="array" ref="BJ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3.78
</v>
      </c>
      <c r="BK9" s="43" t="str" cm="1">
        <f t="array" ref="BK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 s="43" t="str" cm="1">
        <f t="array" ref="BL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9" s="43" t="str" cm="1">
        <f t="array" ref="BM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c r="BP9" s="31"/>
    </row>
    <row r="10" spans="1:69" ht="14.4" customHeight="1" x14ac:dyDescent="0.3">
      <c r="A10" s="29">
        <f>HLOOKUP(Tabla2[[#This Row],[RUBROS]],Alta!$B$18:$BR$19,2,0)</f>
        <v>1</v>
      </c>
      <c r="B10" s="34" t="s">
        <v>68</v>
      </c>
      <c r="C10" s="30" t="str">
        <f ca="1">_xlfn.CONCAT(Tabla2[[#This Row],[N°R]],(INDEX(Alta!$A$20:$A$118,MATCH(Tabla2[[#This Row],[ÍTEMS]],INDIRECT(Tabla2[[#This Row],[RUBROS]]),0))))</f>
        <v>1009</v>
      </c>
      <c r="D10" s="34" t="s">
        <v>335</v>
      </c>
      <c r="E10" s="35" t="str" cm="1">
        <f t="array" aca="1" ref="E10" ca="1">INDEX(Alta!$B$20:$BS$118,(MATCH(Tabla2[[#This Row],[ÍTEMS]],INDIRECT(Tabla2[[#This Row],[RUBROS]]),0)),(MATCH(Tabla2[[#This Row],[RUBROS]],Alta!$B$18:$BS$18,0)+1))</f>
        <v>m2</v>
      </c>
      <c r="F10" s="44">
        <v>225.15</v>
      </c>
      <c r="G10" s="44">
        <v>401.52</v>
      </c>
      <c r="H10" s="44">
        <v>20.75</v>
      </c>
      <c r="I10" s="44">
        <v>378.7</v>
      </c>
      <c r="J1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(1009): Demolición a Maza + Retiro - Mamp.HCCA 17.5 Rev. (m2)
_________________________________
COMENTARIO PERSONALIZADO:
Tiene en cuenta a un medio oficial demoliendo a maza y cortafierro un metro cuadrado de mampostería de bloques de Hormigón Celular Curado en Autoclave de 17.5cm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0.53
-Ayudante (Hs Hombre): 1.39
_________________________________
INCIDENCIAS DE MATERIALES:
-Bolsas de Rafia (U): 4.33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0" s="47"/>
      <c r="L10" s="47"/>
      <c r="M10" s="47">
        <v>0.53249999999999997</v>
      </c>
      <c r="N10" s="47">
        <v>1.3887</v>
      </c>
      <c r="O10" s="36" t="s">
        <v>56</v>
      </c>
      <c r="P10" s="46" t="s">
        <v>373</v>
      </c>
      <c r="Q10" s="51" t="s">
        <v>389</v>
      </c>
      <c r="R10" s="50"/>
      <c r="S10" s="40">
        <v>1.9E-3</v>
      </c>
      <c r="T10" s="40">
        <v>9.2999999999999992E-3</v>
      </c>
      <c r="U10" s="40">
        <v>1.8800000000000001E-2</v>
      </c>
      <c r="V10" s="40">
        <v>9.2999999999999992E-3</v>
      </c>
      <c r="W10" s="50"/>
      <c r="X10" s="51" t="s">
        <v>389</v>
      </c>
      <c r="Y10" s="50"/>
      <c r="Z10" s="37">
        <v>1.0000000000000001E-5</v>
      </c>
      <c r="AA10" s="37"/>
      <c r="AB10" s="37"/>
      <c r="AC10" s="37"/>
      <c r="AD10" s="37"/>
      <c r="AE10" s="37"/>
      <c r="AF10" s="37"/>
      <c r="AG10" s="37">
        <v>1.0000000000000001E-5</v>
      </c>
      <c r="AH10" s="37">
        <v>1.0000000000000001E-5</v>
      </c>
      <c r="AI10" s="37">
        <v>1.0000000000000001E-5</v>
      </c>
      <c r="AJ10" s="37">
        <v>1.0000000000000001E-5</v>
      </c>
      <c r="AK10" s="37"/>
      <c r="AL10" s="37"/>
      <c r="AM10" s="37"/>
      <c r="AN10" s="37"/>
      <c r="AO10" s="37"/>
      <c r="AP10" s="50"/>
      <c r="AQ10" s="51" t="s">
        <v>389</v>
      </c>
      <c r="AR10" s="50"/>
      <c r="AS10" s="37"/>
      <c r="AT10" s="50"/>
      <c r="AU10" s="41"/>
      <c r="AV10" s="50"/>
      <c r="AW10" s="37"/>
      <c r="AX10" s="37"/>
      <c r="AY10" s="37"/>
      <c r="AZ10" s="37"/>
      <c r="BA10" s="37"/>
      <c r="BB10" s="37"/>
      <c r="BC10" s="37"/>
      <c r="BD10" s="37"/>
      <c r="BE10" s="37">
        <v>4.33</v>
      </c>
      <c r="BF10" s="50"/>
      <c r="BG10" s="51" t="str">
        <f t="shared" si="0"/>
        <v>|</v>
      </c>
      <c r="BH10"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(1009): Demolición a Maza + Retiro - Mamp.HCCA 17.5 Rev. (m2)
_________________________________
COMENTARIO PERSONALIZADO:
</v>
      </c>
      <c r="BI10" s="39" t="str" cm="1">
        <f t="array" ref="BI1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0.53
-Ayudante (Hs Hombre): 1.39
</v>
      </c>
      <c r="BJ10" s="43" t="str" cm="1">
        <f t="array" ref="BJ1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4.33
</v>
      </c>
      <c r="BK10" s="43" t="str" cm="1">
        <f t="array" ref="BK1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 s="43" t="str" cm="1">
        <f t="array" ref="BL1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0" s="43" t="str" cm="1">
        <f t="array" ref="BM1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1" spans="1:69" ht="14.4" customHeight="1" x14ac:dyDescent="0.3">
      <c r="A11" s="29">
        <f>HLOOKUP(Tabla2[[#This Row],[RUBROS]],Alta!$B$18:$BR$19,2,0)</f>
        <v>1</v>
      </c>
      <c r="B11" s="34" t="s">
        <v>68</v>
      </c>
      <c r="C11" s="30" t="str">
        <f ca="1">_xlfn.CONCAT(Tabla2[[#This Row],[N°R]],(INDEX(Alta!$A$20:$A$118,MATCH(Tabla2[[#This Row],[ÍTEMS]],INDIRECT(Tabla2[[#This Row],[RUBROS]]),0))))</f>
        <v>1010</v>
      </c>
      <c r="D11" s="34" t="s">
        <v>336</v>
      </c>
      <c r="E11" s="35" t="str" cm="1">
        <f t="array" aca="1" ref="E11" ca="1">INDEX(Alta!$B$20:$BS$118,(MATCH(Tabla2[[#This Row],[ÍTEMS]],INDIRECT(Tabla2[[#This Row],[RUBROS]]),0)),(MATCH(Tabla2[[#This Row],[RUBROS]],Alta!$B$18:$BS$18,0)+1))</f>
        <v>m2</v>
      </c>
      <c r="F11" s="44">
        <v>253.15</v>
      </c>
      <c r="G11" s="44">
        <v>464.8</v>
      </c>
      <c r="H11" s="44">
        <v>23.9</v>
      </c>
      <c r="I11" s="44">
        <v>438.9</v>
      </c>
      <c r="J1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(1010): Demolición a Maza + Retiro - Mamp.HCCA 20 Rev. (m2)
_________________________________
COMENTARIO PERSONALIZADO:
Tiene en cuenta a un medio oficial demoliendo a maza y cortafierro un metro cuadrado de mampostería de bloques de Hormigón Celular Curado en Autoclave de 20cm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0.66
-Ayudante (Hs Hombre): 1.57
_________________________________
INCIDENCIAS DE MATERIALES:
-Bolsas de Rafia (U): 4.89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1" s="47"/>
      <c r="L11" s="47"/>
      <c r="M11" s="47">
        <v>0.66</v>
      </c>
      <c r="N11" s="47">
        <v>1.57</v>
      </c>
      <c r="O11" s="36" t="s">
        <v>56</v>
      </c>
      <c r="P11" s="46" t="s">
        <v>374</v>
      </c>
      <c r="Q11" s="51" t="s">
        <v>389</v>
      </c>
      <c r="R11" s="50"/>
      <c r="S11" s="40">
        <v>2.0999999999999999E-3</v>
      </c>
      <c r="T11" s="40">
        <v>1.0800000000000001E-2</v>
      </c>
      <c r="U11" s="40">
        <v>2.1700000000000001E-2</v>
      </c>
      <c r="V11" s="40">
        <v>1.0800000000000001E-2</v>
      </c>
      <c r="W11" s="50"/>
      <c r="X11" s="51" t="s">
        <v>389</v>
      </c>
      <c r="Y11" s="50"/>
      <c r="Z11" s="37">
        <v>1.0000000000000001E-5</v>
      </c>
      <c r="AA11" s="37"/>
      <c r="AB11" s="37"/>
      <c r="AC11" s="37"/>
      <c r="AD11" s="37"/>
      <c r="AE11" s="37"/>
      <c r="AF11" s="37"/>
      <c r="AG11" s="37">
        <v>1.0000000000000001E-5</v>
      </c>
      <c r="AH11" s="37">
        <v>1.0000000000000001E-5</v>
      </c>
      <c r="AI11" s="37">
        <v>1.0000000000000001E-5</v>
      </c>
      <c r="AJ11" s="37">
        <v>1.0000000000000001E-5</v>
      </c>
      <c r="AK11" s="37"/>
      <c r="AL11" s="37"/>
      <c r="AM11" s="37"/>
      <c r="AN11" s="37"/>
      <c r="AO11" s="37"/>
      <c r="AP11" s="50"/>
      <c r="AQ11" s="51" t="s">
        <v>389</v>
      </c>
      <c r="AR11" s="50"/>
      <c r="AS11" s="37"/>
      <c r="AT11" s="50"/>
      <c r="AU11" s="41"/>
      <c r="AV11" s="50"/>
      <c r="AW11" s="37"/>
      <c r="AX11" s="37"/>
      <c r="AY11" s="37"/>
      <c r="AZ11" s="37"/>
      <c r="BA11" s="37"/>
      <c r="BB11" s="37"/>
      <c r="BC11" s="37"/>
      <c r="BD11" s="37"/>
      <c r="BE11" s="37">
        <v>4.8899999999999997</v>
      </c>
      <c r="BF11" s="50"/>
      <c r="BG11" s="51" t="str">
        <f t="shared" si="0"/>
        <v>|</v>
      </c>
      <c r="BH11"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(1010): Demolición a Maza + Retiro - Mamp.HCCA 20 Rev. (m2)
_________________________________
COMENTARIO PERSONALIZADO:
</v>
      </c>
      <c r="BI11" s="39" t="str" cm="1">
        <f t="array" ref="BI1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0.66
-Ayudante (Hs Hombre): 1.57
</v>
      </c>
      <c r="BJ11" s="43" t="str" cm="1">
        <f t="array" ref="BJ1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4.89
</v>
      </c>
      <c r="BK11" s="43" t="str" cm="1">
        <f t="array" ref="BK1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 s="43" t="str" cm="1">
        <f t="array" ref="BL1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1" s="43" t="str" cm="1">
        <f t="array" ref="BM1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2" spans="1:69" ht="14.4" customHeight="1" x14ac:dyDescent="0.3">
      <c r="A12" s="29">
        <f>HLOOKUP(Tabla2[[#This Row],[RUBROS]],Alta!$B$18:$BR$19,2,0)</f>
        <v>1</v>
      </c>
      <c r="B12" s="34" t="s">
        <v>68</v>
      </c>
      <c r="C12" s="30" t="str">
        <f ca="1">_xlfn.CONCAT(Tabla2[[#This Row],[N°R]],(INDEX(Alta!$A$20:$A$118,MATCH(Tabla2[[#This Row],[ÍTEMS]],INDIRECT(Tabla2[[#This Row],[RUBROS]]),0))))</f>
        <v>1011</v>
      </c>
      <c r="D12" s="34" t="s">
        <v>327</v>
      </c>
      <c r="E12" s="35" t="str" cm="1">
        <f t="array" aca="1" ref="E12" ca="1">INDEX(Alta!$B$20:$BS$118,(MATCH(Tabla2[[#This Row],[ÍTEMS]],INDIRECT(Tabla2[[#This Row],[RUBROS]]),0)),(MATCH(Tabla2[[#This Row],[RUBROS]],Alta!$B$18:$BS$18,0)+1))</f>
        <v>m2</v>
      </c>
      <c r="F12" s="44">
        <v>83</v>
      </c>
      <c r="G12" s="44">
        <v>146.30000000000001</v>
      </c>
      <c r="H12" s="44">
        <v>7.26</v>
      </c>
      <c r="I12" s="44">
        <v>138</v>
      </c>
      <c r="J1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(1011): Demolición a Maza + Retiro - Mamp.Hueca 08 Rev. (m2)
_________________________________
COMENTARIO PERSONALIZADO:
Tiene en cuenta a un medio oficial demoliendo a maza y cortafierro un metro cuadrado de mampostería de Ladrillos cerámicos huecos de 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0.19
-Ayudante (Hs Hombre): 0.51
_________________________________
INCIDENCIAS DE MATERIALES:
-Bolsas de Rafia (U): 1.60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2" s="47"/>
      <c r="L12" s="47"/>
      <c r="M12" s="47">
        <v>0.18559999999999999</v>
      </c>
      <c r="N12" s="47">
        <v>0.51259999999999994</v>
      </c>
      <c r="O12" s="36" t="s">
        <v>56</v>
      </c>
      <c r="P12" s="46" t="s">
        <v>375</v>
      </c>
      <c r="Q12" s="51" t="s">
        <v>389</v>
      </c>
      <c r="R12" s="50"/>
      <c r="S12" s="40">
        <v>6.9999999999999999E-4</v>
      </c>
      <c r="T12" s="40">
        <v>3.3999999999999998E-3</v>
      </c>
      <c r="U12" s="40">
        <v>6.7999999999999996E-3</v>
      </c>
      <c r="V12" s="40">
        <v>3.3999999999999998E-3</v>
      </c>
      <c r="W12" s="50"/>
      <c r="X12" s="51" t="s">
        <v>389</v>
      </c>
      <c r="Y12" s="50"/>
      <c r="Z12" s="37">
        <v>1.0000000000000001E-5</v>
      </c>
      <c r="AA12" s="37"/>
      <c r="AB12" s="37"/>
      <c r="AC12" s="37"/>
      <c r="AD12" s="37"/>
      <c r="AE12" s="37"/>
      <c r="AF12" s="37"/>
      <c r="AG12" s="37">
        <v>1.0000000000000001E-5</v>
      </c>
      <c r="AH12" s="37">
        <v>1.0000000000000001E-5</v>
      </c>
      <c r="AI12" s="37">
        <v>1.0000000000000001E-5</v>
      </c>
      <c r="AJ12" s="37">
        <v>1.0000000000000001E-5</v>
      </c>
      <c r="AK12" s="37"/>
      <c r="AL12" s="37"/>
      <c r="AM12" s="37"/>
      <c r="AN12" s="37"/>
      <c r="AO12" s="37"/>
      <c r="AP12" s="50"/>
      <c r="AQ12" s="51" t="s">
        <v>389</v>
      </c>
      <c r="AR12" s="50"/>
      <c r="AS12" s="37"/>
      <c r="AT12" s="50"/>
      <c r="AU12" s="41"/>
      <c r="AV12" s="50"/>
      <c r="AW12" s="37"/>
      <c r="AX12" s="37"/>
      <c r="AY12" s="37"/>
      <c r="AZ12" s="37"/>
      <c r="BA12" s="37"/>
      <c r="BB12" s="37"/>
      <c r="BC12" s="37"/>
      <c r="BD12" s="37"/>
      <c r="BE12" s="37">
        <v>1.6</v>
      </c>
      <c r="BF12" s="50"/>
      <c r="BG12" s="51" t="str">
        <f t="shared" si="0"/>
        <v>|</v>
      </c>
      <c r="BH1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(1011): Demolición a Maza + Retiro - Mamp.Hueca 08 Rev. (m2)
_________________________________
COMENTARIO PERSONALIZADO:
</v>
      </c>
      <c r="BI12" s="39" t="str" cm="1">
        <f t="array" ref="BI1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0.19
-Ayudante (Hs Hombre): 0.51
</v>
      </c>
      <c r="BJ12" s="43" t="str" cm="1">
        <f t="array" ref="BJ1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1.60
</v>
      </c>
      <c r="BK12" s="43" t="str" cm="1">
        <f t="array" ref="BK1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 s="43" t="str" cm="1">
        <f t="array" ref="BL1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2" s="43" t="str" cm="1">
        <f t="array" ref="BM1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3" spans="1:69" ht="14.4" customHeight="1" x14ac:dyDescent="0.3">
      <c r="A13" s="29">
        <f>HLOOKUP(Tabla2[[#This Row],[RUBROS]],Alta!$B$18:$BR$19,2,0)</f>
        <v>1</v>
      </c>
      <c r="B13" s="34" t="s">
        <v>68</v>
      </c>
      <c r="C13" s="30" t="str">
        <f ca="1">_xlfn.CONCAT(Tabla2[[#This Row],[N°R]],(INDEX(Alta!$A$20:$A$118,MATCH(Tabla2[[#This Row],[ÍTEMS]],INDIRECT(Tabla2[[#This Row],[RUBROS]]),0))))</f>
        <v>1012</v>
      </c>
      <c r="D13" s="34" t="s">
        <v>328</v>
      </c>
      <c r="E13" s="35" t="str" cm="1">
        <f t="array" aca="1" ref="E13" ca="1">INDEX(Alta!$B$20:$BS$118,(MATCH(Tabla2[[#This Row],[ÍTEMS]],INDIRECT(Tabla2[[#This Row],[RUBROS]]),0)),(MATCH(Tabla2[[#This Row],[RUBROS]],Alta!$B$18:$BS$18,0)+1))</f>
        <v>m2</v>
      </c>
      <c r="F13" s="44">
        <v>101.67</v>
      </c>
      <c r="G13" s="44">
        <v>179.5</v>
      </c>
      <c r="H13" s="44">
        <v>9.33</v>
      </c>
      <c r="I13" s="44">
        <v>169.1</v>
      </c>
      <c r="J1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(1012): Demolición a Maza + Retiro - Mamp.Hueca 12 Rev. (m2)
_________________________________
COMENTARIO PERSONALIZADO:
Tiene en cuenta a un medio oficial demoliendo a maza y cortafierro un metro cuadrado de mampostería de Ladrillos cerámicos huecos de 12cm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0.23
-Ayudante (Hs Hombre): 0.63
_________________________________
INCIDENCIAS DE MATERIALES:
-Bolsas de Rafia (U): 1.96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3" s="47"/>
      <c r="L13" s="47"/>
      <c r="M13" s="47">
        <v>0.23300000000000001</v>
      </c>
      <c r="N13" s="47">
        <v>0.62639999999999996</v>
      </c>
      <c r="O13" s="36" t="s">
        <v>56</v>
      </c>
      <c r="P13" s="46" t="s">
        <v>376</v>
      </c>
      <c r="Q13" s="51" t="s">
        <v>389</v>
      </c>
      <c r="R13" s="50"/>
      <c r="S13" s="40">
        <v>8.9999999999999998E-4</v>
      </c>
      <c r="T13" s="40">
        <v>4.3E-3</v>
      </c>
      <c r="U13" s="40">
        <v>8.3999999999999995E-3</v>
      </c>
      <c r="V13" s="40">
        <v>4.3E-3</v>
      </c>
      <c r="W13" s="50"/>
      <c r="X13" s="51" t="s">
        <v>389</v>
      </c>
      <c r="Y13" s="50"/>
      <c r="Z13" s="37">
        <v>1.0000000000000001E-5</v>
      </c>
      <c r="AA13" s="37"/>
      <c r="AB13" s="37"/>
      <c r="AC13" s="37"/>
      <c r="AD13" s="37"/>
      <c r="AE13" s="37"/>
      <c r="AF13" s="37"/>
      <c r="AG13" s="37">
        <v>1.0000000000000001E-5</v>
      </c>
      <c r="AH13" s="37">
        <v>1.0000000000000001E-5</v>
      </c>
      <c r="AI13" s="37">
        <v>1.0000000000000001E-5</v>
      </c>
      <c r="AJ13" s="37">
        <v>1.0000000000000001E-5</v>
      </c>
      <c r="AK13" s="37"/>
      <c r="AL13" s="37"/>
      <c r="AM13" s="37"/>
      <c r="AN13" s="37"/>
      <c r="AO13" s="37"/>
      <c r="AP13" s="50"/>
      <c r="AQ13" s="51" t="s">
        <v>389</v>
      </c>
      <c r="AR13" s="50"/>
      <c r="AS13" s="37"/>
      <c r="AT13" s="50"/>
      <c r="AU13" s="41"/>
      <c r="AV13" s="50"/>
      <c r="AW13" s="37"/>
      <c r="AX13" s="37"/>
      <c r="AY13" s="37"/>
      <c r="AZ13" s="37"/>
      <c r="BA13" s="37"/>
      <c r="BB13" s="37"/>
      <c r="BC13" s="37"/>
      <c r="BD13" s="37"/>
      <c r="BE13" s="37">
        <v>1.96</v>
      </c>
      <c r="BF13" s="50"/>
      <c r="BG13" s="51" t="str">
        <f t="shared" si="0"/>
        <v>|</v>
      </c>
      <c r="BH1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(1012): Demolición a Maza + Retiro - Mamp.Hueca 12 Rev. (m2)
_________________________________
COMENTARIO PERSONALIZADO:
</v>
      </c>
      <c r="BI13" s="39" t="str" cm="1">
        <f t="array" ref="BI1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0.23
-Ayudante (Hs Hombre): 0.63
</v>
      </c>
      <c r="BJ13" s="43" t="str" cm="1">
        <f t="array" ref="BJ1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1.96
</v>
      </c>
      <c r="BK13" s="43" t="str" cm="1">
        <f t="array" ref="BK1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 s="43" t="str" cm="1">
        <f t="array" ref="BL1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3" s="43" t="str" cm="1">
        <f t="array" ref="BM1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4" spans="1:69" ht="14.4" customHeight="1" x14ac:dyDescent="0.3">
      <c r="A14" s="29">
        <f>HLOOKUP(Tabla2[[#This Row],[RUBROS]],Alta!$B$18:$BR$19,2,0)</f>
        <v>1</v>
      </c>
      <c r="B14" s="34" t="s">
        <v>68</v>
      </c>
      <c r="C14" s="30" t="str">
        <f ca="1">_xlfn.CONCAT(Tabla2[[#This Row],[N°R]],(INDEX(Alta!$A$20:$A$118,MATCH(Tabla2[[#This Row],[ÍTEMS]],INDIRECT(Tabla2[[#This Row],[RUBROS]]),0))))</f>
        <v>1013</v>
      </c>
      <c r="D14" s="34" t="s">
        <v>329</v>
      </c>
      <c r="E14" s="35" t="str" cm="1">
        <f t="array" aca="1" ref="E14" ca="1">INDEX(Alta!$B$20:$BS$118,(MATCH(Tabla2[[#This Row],[ÍTEMS]],INDIRECT(Tabla2[[#This Row],[RUBROS]]),0)),(MATCH(Tabla2[[#This Row],[RUBROS]],Alta!$B$18:$BS$18,0)+1))</f>
        <v>m2</v>
      </c>
      <c r="F14" s="44">
        <v>126.58</v>
      </c>
      <c r="G14" s="44">
        <v>238.7</v>
      </c>
      <c r="H14" s="44">
        <v>12.45</v>
      </c>
      <c r="I14" s="44">
        <v>225.14</v>
      </c>
      <c r="J1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(1013): Demolición a Maza + Retiro - Mamp.Hueca 18 Rev. (m2)
_________________________________
COMENTARIO PERSONALIZADO:
Tiene en cuenta a un medio oficial demoliendo a maza y cortafierro un metro cuadrado de mampostería de Ladrillos cerámicos huecos de 18cm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0.35
-Ayudante (Hs Hombre): 0.78
_________________________________
INCIDENCIAS DE MATERIALES:
-Bolsas de Rafia (U): 2.44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4" s="47"/>
      <c r="L14" s="47"/>
      <c r="M14" s="47">
        <v>0.35049999999999998</v>
      </c>
      <c r="N14" s="47">
        <v>0.78320000000000001</v>
      </c>
      <c r="O14" s="36" t="s">
        <v>56</v>
      </c>
      <c r="P14" s="46" t="s">
        <v>377</v>
      </c>
      <c r="Q14" s="51" t="s">
        <v>389</v>
      </c>
      <c r="R14" s="50"/>
      <c r="S14" s="40">
        <v>1E-3</v>
      </c>
      <c r="T14" s="40">
        <v>5.4999999999999997E-3</v>
      </c>
      <c r="U14" s="40">
        <v>1.11E-2</v>
      </c>
      <c r="V14" s="40">
        <v>5.5E-2</v>
      </c>
      <c r="W14" s="50"/>
      <c r="X14" s="51" t="s">
        <v>389</v>
      </c>
      <c r="Y14" s="50"/>
      <c r="Z14" s="37">
        <v>1E-4</v>
      </c>
      <c r="AA14" s="37"/>
      <c r="AB14" s="37"/>
      <c r="AC14" s="37"/>
      <c r="AD14" s="37"/>
      <c r="AE14" s="37"/>
      <c r="AF14" s="37"/>
      <c r="AG14" s="37">
        <v>2.0000000000000001E-4</v>
      </c>
      <c r="AH14" s="37">
        <v>2.0000000000000001E-4</v>
      </c>
      <c r="AI14" s="37">
        <v>2.0000000000000001E-4</v>
      </c>
      <c r="AJ14" s="37">
        <v>2.0000000000000001E-4</v>
      </c>
      <c r="AK14" s="37"/>
      <c r="AL14" s="37"/>
      <c r="AM14" s="37"/>
      <c r="AN14" s="37"/>
      <c r="AO14" s="37"/>
      <c r="AP14" s="50"/>
      <c r="AQ14" s="51" t="s">
        <v>389</v>
      </c>
      <c r="AR14" s="50"/>
      <c r="AS14" s="37"/>
      <c r="AT14" s="50"/>
      <c r="AU14" s="41"/>
      <c r="AV14" s="50"/>
      <c r="AW14" s="37"/>
      <c r="AX14" s="37"/>
      <c r="AY14" s="37"/>
      <c r="AZ14" s="37"/>
      <c r="BA14" s="37"/>
      <c r="BB14" s="37"/>
      <c r="BC14" s="37"/>
      <c r="BD14" s="37"/>
      <c r="BE14" s="37">
        <v>2.44</v>
      </c>
      <c r="BF14" s="50"/>
      <c r="BG14" s="51" t="str">
        <f t="shared" si="0"/>
        <v>|</v>
      </c>
      <c r="BH1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(1013): Demolición a Maza + Retiro - Mamp.Hueca 18 Rev. (m2)
_________________________________
COMENTARIO PERSONALIZADO:
</v>
      </c>
      <c r="BI14" s="39" t="str" cm="1">
        <f t="array" ref="BI1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0.35
-Ayudante (Hs Hombre): 0.78
</v>
      </c>
      <c r="BJ14" s="43" t="str" cm="1">
        <f t="array" ref="BJ1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2.44
</v>
      </c>
      <c r="BK14" s="43" t="str" cm="1">
        <f t="array" ref="BK1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 s="43" t="str" cm="1">
        <f t="array" ref="BL1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4" s="43" t="str" cm="1">
        <f t="array" ref="BM1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5" spans="1:69" ht="14.4" customHeight="1" x14ac:dyDescent="0.3">
      <c r="A15" s="29">
        <f>HLOOKUP(Tabla2[[#This Row],[RUBROS]],Alta!$B$18:$BR$19,2,0)</f>
        <v>1</v>
      </c>
      <c r="B15" s="34" t="s">
        <v>68</v>
      </c>
      <c r="C15" s="30" t="str">
        <f ca="1">_xlfn.CONCAT(Tabla2[[#This Row],[N°R]],(INDEX(Alta!$A$20:$A$118,MATCH(Tabla2[[#This Row],[ÍTEMS]],INDIRECT(Tabla2[[#This Row],[RUBROS]]),0))))</f>
        <v>1014</v>
      </c>
      <c r="D15" s="34" t="s">
        <v>323</v>
      </c>
      <c r="E15" s="35" t="str" cm="1">
        <f t="array" aca="1" ref="E15" ca="1">INDEX(Alta!$B$20:$BS$118,(MATCH(Tabla2[[#This Row],[ÍTEMS]],INDIRECT(Tabla2[[#This Row],[RUBROS]]),0)),(MATCH(Tabla2[[#This Row],[RUBROS]],Alta!$B$18:$BS$18,0)+1))</f>
        <v>m2</v>
      </c>
      <c r="F15" s="44">
        <v>103.75</v>
      </c>
      <c r="G15" s="44">
        <v>176.4</v>
      </c>
      <c r="H15" s="44">
        <v>9.34</v>
      </c>
      <c r="I15" s="44">
        <v>168</v>
      </c>
      <c r="J1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(1014): Demolición a Maza + Retiro - Mamp.Maciza 05 Rev. (m2)
_________________________________
COMENTARIO PERSONALIZADO:
Tiene en cuenta a un medio oficial demoliendo a maza y cortafierro un metro cuadrado de mampostería de Ladrillos cerámicos macizos de 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0.21
-Ayudante (Hs Hombre): 0.64
_________________________________
INCIDENCIAS DE MATERIALES:
-Bolsas de Rafia (U): 2.00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5" s="47"/>
      <c r="L15" s="47"/>
      <c r="M15" s="47">
        <v>0.20499999999999999</v>
      </c>
      <c r="N15" s="47">
        <v>0.64100000000000001</v>
      </c>
      <c r="O15" s="36" t="s">
        <v>56</v>
      </c>
      <c r="P15" s="46" t="s">
        <v>378</v>
      </c>
      <c r="Q15" s="51" t="s">
        <v>389</v>
      </c>
      <c r="R15" s="50"/>
      <c r="S15" s="40">
        <v>8.0000000000000004E-4</v>
      </c>
      <c r="T15" s="40">
        <v>4.1000000000000003E-3</v>
      </c>
      <c r="U15" s="40">
        <v>8.2000000000000007E-3</v>
      </c>
      <c r="V15" s="40">
        <v>4.1000000000000003E-3</v>
      </c>
      <c r="W15" s="50"/>
      <c r="X15" s="51" t="s">
        <v>389</v>
      </c>
      <c r="Y15" s="50"/>
      <c r="Z15" s="37">
        <v>1.0000000000000001E-5</v>
      </c>
      <c r="AA15" s="37"/>
      <c r="AB15" s="37"/>
      <c r="AC15" s="37"/>
      <c r="AD15" s="37"/>
      <c r="AE15" s="37"/>
      <c r="AF15" s="37"/>
      <c r="AG15" s="37">
        <v>2.0000000000000002E-5</v>
      </c>
      <c r="AH15" s="37">
        <v>2.0000000000000002E-5</v>
      </c>
      <c r="AI15" s="37">
        <v>2.0000000000000002E-5</v>
      </c>
      <c r="AJ15" s="37">
        <v>2.0000000000000002E-5</v>
      </c>
      <c r="AK15" s="37"/>
      <c r="AL15" s="37"/>
      <c r="AM15" s="37"/>
      <c r="AN15" s="37"/>
      <c r="AO15" s="37"/>
      <c r="AP15" s="50"/>
      <c r="AQ15" s="51" t="s">
        <v>389</v>
      </c>
      <c r="AR15" s="50"/>
      <c r="AS15" s="37"/>
      <c r="AT15" s="50"/>
      <c r="AU15" s="41"/>
      <c r="AV15" s="50"/>
      <c r="AW15" s="37"/>
      <c r="AX15" s="37"/>
      <c r="AY15" s="37"/>
      <c r="AZ15" s="37"/>
      <c r="BA15" s="37"/>
      <c r="BB15" s="37"/>
      <c r="BC15" s="37"/>
      <c r="BD15" s="37"/>
      <c r="BE15" s="37">
        <v>2</v>
      </c>
      <c r="BF15" s="50"/>
      <c r="BG15" s="51" t="str">
        <f t="shared" si="0"/>
        <v>|</v>
      </c>
      <c r="BH1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(1014): Demolición a Maza + Retiro - Mamp.Maciza 05 Rev. (m2)
_________________________________
COMENTARIO PERSONALIZADO:
</v>
      </c>
      <c r="BI15" s="39" t="str" cm="1">
        <f t="array" ref="BI1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0.21
-Ayudante (Hs Hombre): 0.64
</v>
      </c>
      <c r="BJ15" s="43" t="str" cm="1">
        <f t="array" ref="BJ1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2.00
</v>
      </c>
      <c r="BK15" s="43" t="str" cm="1">
        <f t="array" ref="BK1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 s="43" t="str" cm="1">
        <f t="array" ref="BL1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5" s="43" t="str" cm="1">
        <f t="array" ref="BM1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6" spans="1:69" ht="14.4" customHeight="1" x14ac:dyDescent="0.3">
      <c r="A16" s="29">
        <f>HLOOKUP(Tabla2[[#This Row],[RUBROS]],Alta!$B$18:$BR$19,2,0)</f>
        <v>1</v>
      </c>
      <c r="B16" s="34" t="s">
        <v>68</v>
      </c>
      <c r="C16" s="30" t="str">
        <f ca="1">_xlfn.CONCAT(Tabla2[[#This Row],[N°R]],(INDEX(Alta!$A$20:$A$118,MATCH(Tabla2[[#This Row],[ÍTEMS]],INDIRECT(Tabla2[[#This Row],[RUBROS]]),0))))</f>
        <v>1015</v>
      </c>
      <c r="D16" s="34" t="s">
        <v>324</v>
      </c>
      <c r="E16" s="35" t="str" cm="1">
        <f t="array" aca="1" ref="E16" ca="1">INDEX(Alta!$B$20:$BS$118,(MATCH(Tabla2[[#This Row],[ÍTEMS]],INDIRECT(Tabla2[[#This Row],[RUBROS]]),0)),(MATCH(Tabla2[[#This Row],[RUBROS]],Alta!$B$18:$BS$18,0)+1))</f>
        <v>m2</v>
      </c>
      <c r="F16" s="44">
        <v>196.1</v>
      </c>
      <c r="G16" s="44">
        <v>332</v>
      </c>
      <c r="H16" s="44">
        <v>17.63</v>
      </c>
      <c r="I16" s="44">
        <v>313.35000000000002</v>
      </c>
      <c r="J1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(1015): Demolición a Maza + Retiro - Mamp.Maciza 15 Rev. (m2)
_________________________________
COMENTARIO PERSONALIZADO:
Tiene en cuenta a un medio oficial demoliendo a maza y cortafierro un metro cuadrado de mampostería de Ladrillos cerámicos macizos de 15cm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0.39
-Ayudante (Hs Hombre): 1.21
_________________________________
INCIDENCIAS DE MATERIALES:
-Bolsas de Rafia (U): 3.78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6" s="47"/>
      <c r="L16" s="47"/>
      <c r="M16" s="47">
        <v>0.38669999999999999</v>
      </c>
      <c r="N16" s="47">
        <v>1.21</v>
      </c>
      <c r="O16" s="36" t="s">
        <v>56</v>
      </c>
      <c r="P16" s="46" t="s">
        <v>379</v>
      </c>
      <c r="Q16" s="51" t="s">
        <v>389</v>
      </c>
      <c r="R16" s="50"/>
      <c r="S16" s="40">
        <v>2.3E-3</v>
      </c>
      <c r="T16" s="40">
        <v>1.11E-2</v>
      </c>
      <c r="U16" s="40">
        <v>2.24E-2</v>
      </c>
      <c r="V16" s="40">
        <v>1.11E-2</v>
      </c>
      <c r="W16" s="50"/>
      <c r="X16" s="51" t="s">
        <v>389</v>
      </c>
      <c r="Y16" s="50"/>
      <c r="Z16" s="37">
        <v>1E-4</v>
      </c>
      <c r="AA16" s="37"/>
      <c r="AB16" s="37"/>
      <c r="AC16" s="37"/>
      <c r="AD16" s="37"/>
      <c r="AE16" s="37"/>
      <c r="AF16" s="37"/>
      <c r="AG16" s="37">
        <v>2.0000000000000001E-4</v>
      </c>
      <c r="AH16" s="37">
        <v>2.0000000000000001E-4</v>
      </c>
      <c r="AI16" s="37">
        <v>2.0000000000000001E-4</v>
      </c>
      <c r="AJ16" s="37">
        <v>2.0000000000000001E-4</v>
      </c>
      <c r="AK16" s="37"/>
      <c r="AL16" s="37"/>
      <c r="AM16" s="37"/>
      <c r="AN16" s="37"/>
      <c r="AO16" s="37"/>
      <c r="AP16" s="50"/>
      <c r="AQ16" s="51" t="s">
        <v>389</v>
      </c>
      <c r="AR16" s="50"/>
      <c r="AS16" s="37"/>
      <c r="AT16" s="50"/>
      <c r="AU16" s="41"/>
      <c r="AV16" s="50"/>
      <c r="AW16" s="37"/>
      <c r="AX16" s="37"/>
      <c r="AY16" s="37"/>
      <c r="AZ16" s="37"/>
      <c r="BA16" s="37"/>
      <c r="BB16" s="37"/>
      <c r="BC16" s="37"/>
      <c r="BD16" s="37"/>
      <c r="BE16" s="37">
        <v>3.78</v>
      </c>
      <c r="BF16" s="50"/>
      <c r="BG16" s="51" t="str">
        <f t="shared" si="0"/>
        <v>|</v>
      </c>
      <c r="BH16"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(1015): Demolición a Maza + Retiro - Mamp.Maciza 15 Rev. (m2)
_________________________________
COMENTARIO PERSONALIZADO:
</v>
      </c>
      <c r="BI16" s="39" t="str" cm="1">
        <f t="array" ref="BI1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0.39
-Ayudante (Hs Hombre): 1.21
</v>
      </c>
      <c r="BJ16" s="43" t="str" cm="1">
        <f t="array" ref="BJ1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3.78
</v>
      </c>
      <c r="BK16" s="43" t="str" cm="1">
        <f t="array" ref="BK1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 s="43" t="str" cm="1">
        <f t="array" ref="BL1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6" s="43" t="str" cm="1">
        <f t="array" ref="BM1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7" spans="1:68" ht="14.4" customHeight="1" x14ac:dyDescent="0.3">
      <c r="A17" s="29">
        <f>HLOOKUP(Tabla2[[#This Row],[RUBROS]],Alta!$B$18:$BR$19,2,0)</f>
        <v>1</v>
      </c>
      <c r="B17" s="34" t="s">
        <v>68</v>
      </c>
      <c r="C17" s="30" t="str">
        <f ca="1">_xlfn.CONCAT(Tabla2[[#This Row],[N°R]],(INDEX(Alta!$A$20:$A$118,MATCH(Tabla2[[#This Row],[ÍTEMS]],INDIRECT(Tabla2[[#This Row],[RUBROS]]),0))))</f>
        <v>1016</v>
      </c>
      <c r="D17" s="34" t="s">
        <v>325</v>
      </c>
      <c r="E17" s="35" t="str" cm="1">
        <f t="array" aca="1" ref="E17" ca="1">INDEX(Alta!$B$20:$BS$118,(MATCH(Tabla2[[#This Row],[ÍTEMS]],INDIRECT(Tabla2[[#This Row],[RUBROS]]),0)),(MATCH(Tabla2[[#This Row],[RUBROS]],Alta!$B$18:$BS$18,0)+1))</f>
        <v>m2</v>
      </c>
      <c r="F17" s="44">
        <v>277</v>
      </c>
      <c r="G17" s="44">
        <v>495</v>
      </c>
      <c r="H17" s="44">
        <v>25.95</v>
      </c>
      <c r="I17" s="44">
        <v>466.9</v>
      </c>
      <c r="J1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(1016): Demolición a Maza + Retiro - Mamp.Maciza 20 Rev. (m2)
_________________________________
COMENTARIO PERSONALIZADO:
Tiene en cuenta a un medio oficial demoliendo a maza y cortafierro un metro cuadrado de mampostería de Ladrillos cerámicos macizos de 20cm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0.66
-Ayudante (Hs Hombre): 1.71
_________________________________
INCIDENCIAS DE MATERIALES:
-Bolsas de Rafia (U): 5.33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7" s="47"/>
      <c r="L17" s="47"/>
      <c r="M17" s="47">
        <v>0.65539999999999998</v>
      </c>
      <c r="N17" s="47">
        <v>1.71</v>
      </c>
      <c r="O17" s="36" t="s">
        <v>56</v>
      </c>
      <c r="P17" s="46" t="s">
        <v>380</v>
      </c>
      <c r="Q17" s="51" t="s">
        <v>389</v>
      </c>
      <c r="R17" s="50"/>
      <c r="S17" s="37">
        <v>3.2000000000000002E-3</v>
      </c>
      <c r="T17" s="37">
        <v>1.5800000000000002E-2</v>
      </c>
      <c r="U17" s="37">
        <v>3.1699999999999999E-2</v>
      </c>
      <c r="V17" s="37">
        <v>1.5800000000000002E-2</v>
      </c>
      <c r="W17" s="50"/>
      <c r="X17" s="51" t="s">
        <v>389</v>
      </c>
      <c r="Y17" s="50"/>
      <c r="Z17" s="37">
        <v>1E-4</v>
      </c>
      <c r="AA17" s="37"/>
      <c r="AB17" s="37"/>
      <c r="AC17" s="37"/>
      <c r="AD17" s="37"/>
      <c r="AE17" s="37"/>
      <c r="AF17" s="37"/>
      <c r="AG17" s="37">
        <v>2.9999999999999997E-4</v>
      </c>
      <c r="AH17" s="37">
        <v>2.9999999999999997E-4</v>
      </c>
      <c r="AI17" s="37">
        <v>2.9999999999999997E-4</v>
      </c>
      <c r="AJ17" s="37">
        <v>2.9999999999999997E-4</v>
      </c>
      <c r="AK17" s="37"/>
      <c r="AL17" s="37"/>
      <c r="AM17" s="37"/>
      <c r="AN17" s="37"/>
      <c r="AO17" s="37"/>
      <c r="AP17" s="50"/>
      <c r="AQ17" s="51" t="s">
        <v>389</v>
      </c>
      <c r="AR17" s="50"/>
      <c r="AS17" s="37"/>
      <c r="AT17" s="50"/>
      <c r="AU17" s="41"/>
      <c r="AV17" s="50"/>
      <c r="AW17" s="37"/>
      <c r="AX17" s="37"/>
      <c r="AY17" s="37"/>
      <c r="AZ17" s="37"/>
      <c r="BA17" s="37"/>
      <c r="BB17" s="37"/>
      <c r="BC17" s="37"/>
      <c r="BD17" s="37"/>
      <c r="BE17" s="37">
        <v>5.33</v>
      </c>
      <c r="BF17" s="50"/>
      <c r="BG17" s="51" t="str">
        <f t="shared" si="0"/>
        <v>|</v>
      </c>
      <c r="BH17"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(1016): Demolición a Maza + Retiro - Mamp.Maciza 20 Rev. (m2)
_________________________________
COMENTARIO PERSONALIZADO:
</v>
      </c>
      <c r="BI17" s="39" t="str" cm="1">
        <f t="array" ref="BI1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0.66
-Ayudante (Hs Hombre): 1.71
</v>
      </c>
      <c r="BJ17" s="43" t="str" cm="1">
        <f t="array" ref="BJ1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5.33
</v>
      </c>
      <c r="BK17" s="43" t="str" cm="1">
        <f t="array" ref="BK1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 s="43" t="str" cm="1">
        <f t="array" ref="BL1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7" s="43" t="str" cm="1">
        <f t="array" ref="BM1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18" spans="1:68" ht="14.4" customHeight="1" x14ac:dyDescent="0.3">
      <c r="A18" s="29">
        <f>HLOOKUP(Tabla2[[#This Row],[RUBROS]],Alta!$B$18:$BR$19,2,0)</f>
        <v>1</v>
      </c>
      <c r="B18" s="34" t="s">
        <v>68</v>
      </c>
      <c r="C18" s="30" t="str">
        <f ca="1">_xlfn.CONCAT(Tabla2[[#This Row],[N°R]],(INDEX(Alta!$A$20:$A$118,MATCH(Tabla2[[#This Row],[ÍTEMS]],INDIRECT(Tabla2[[#This Row],[RUBROS]]),0))))</f>
        <v>1017</v>
      </c>
      <c r="D18" s="34" t="s">
        <v>326</v>
      </c>
      <c r="E18" s="35" t="str" cm="1">
        <f t="array" aca="1" ref="E18" ca="1">INDEX(Alta!$B$20:$BS$118,(MATCH(Tabla2[[#This Row],[ÍTEMS]],INDIRECT(Tabla2[[#This Row],[RUBROS]]),0)),(MATCH(Tabla2[[#This Row],[RUBROS]],Alta!$B$18:$BS$18,0)+1))</f>
        <v>m2</v>
      </c>
      <c r="F18" s="44">
        <v>357</v>
      </c>
      <c r="G18" s="44">
        <v>721</v>
      </c>
      <c r="H18" s="44">
        <v>37.35</v>
      </c>
      <c r="I18" s="44">
        <v>679.56</v>
      </c>
      <c r="J1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(1017): Demolición a Maza + Retiro - Mamp.Maciza 30 Rev. (m2)
_________________________________
COMENTARIO PERSONALIZADO:
Tiene en cuenta a un medio oficial demoliendo a maza y cortafierro un metro cuadrado de mampostería de Ladrillos cerámicos macizos de 30cm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1.20
-Ayudante (Hs Hombre): 2.20
_________________________________
INCIDENCIAS DE MATERIALES:
-Bolsas de Rafia (U): 6.89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8" s="47"/>
      <c r="L18" s="47"/>
      <c r="M18" s="47">
        <v>1.2</v>
      </c>
      <c r="N18" s="47">
        <v>2.2000000000000002</v>
      </c>
      <c r="O18" s="36" t="s">
        <v>56</v>
      </c>
      <c r="P18" s="46" t="s">
        <v>381</v>
      </c>
      <c r="Q18" s="51" t="s">
        <v>389</v>
      </c>
      <c r="R18" s="50"/>
      <c r="S18" s="40">
        <v>3.3E-3</v>
      </c>
      <c r="T18" s="40">
        <v>1.66E-2</v>
      </c>
      <c r="U18" s="40">
        <v>3.3300000000000003E-2</v>
      </c>
      <c r="V18" s="40">
        <v>1.66E-2</v>
      </c>
      <c r="W18" s="50"/>
      <c r="X18" s="51" t="s">
        <v>389</v>
      </c>
      <c r="Y18" s="50"/>
      <c r="Z18" s="37">
        <v>1E-4</v>
      </c>
      <c r="AA18" s="37"/>
      <c r="AB18" s="37"/>
      <c r="AC18" s="37"/>
      <c r="AD18" s="37"/>
      <c r="AE18" s="37"/>
      <c r="AF18" s="37"/>
      <c r="AG18" s="37">
        <v>2.0000000000000001E-4</v>
      </c>
      <c r="AH18" s="37">
        <v>2.0000000000000001E-4</v>
      </c>
      <c r="AI18" s="37">
        <v>2.0000000000000001E-4</v>
      </c>
      <c r="AJ18" s="37">
        <v>2.0000000000000001E-4</v>
      </c>
      <c r="AK18" s="37"/>
      <c r="AL18" s="37"/>
      <c r="AM18" s="37"/>
      <c r="AN18" s="37"/>
      <c r="AO18" s="37"/>
      <c r="AP18" s="50"/>
      <c r="AQ18" s="51" t="s">
        <v>389</v>
      </c>
      <c r="AR18" s="50"/>
      <c r="AS18" s="37"/>
      <c r="AT18" s="50"/>
      <c r="AU18" s="41"/>
      <c r="AV18" s="50"/>
      <c r="AW18" s="37"/>
      <c r="AX18" s="37"/>
      <c r="AY18" s="37"/>
      <c r="AZ18" s="37"/>
      <c r="BA18" s="37"/>
      <c r="BB18" s="37"/>
      <c r="BC18" s="37"/>
      <c r="BD18" s="37"/>
      <c r="BE18" s="37">
        <v>6.89</v>
      </c>
      <c r="BF18" s="50"/>
      <c r="BG18" s="51" t="str">
        <f t="shared" si="0"/>
        <v>|</v>
      </c>
      <c r="BH18"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(1017): Demolición a Maza + Retiro - Mamp.Maciza 30 Rev. (m2)
_________________________________
COMENTARIO PERSONALIZADO:
</v>
      </c>
      <c r="BI18" s="39" t="str" cm="1">
        <f t="array" ref="BI1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1.20
-Ayudante (Hs Hombre): 2.20
</v>
      </c>
      <c r="BJ18" s="43" t="str" cm="1">
        <f t="array" ref="BJ1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6.89
</v>
      </c>
      <c r="BK18" s="43" t="str" cm="1">
        <f t="array" ref="BK1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8" s="43" t="str" cm="1">
        <f t="array" ref="BL1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8" s="43" t="str" cm="1">
        <f t="array" ref="BM1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c r="BN18" s="31"/>
    </row>
    <row r="19" spans="1:68" ht="14.4" customHeight="1" x14ac:dyDescent="0.3">
      <c r="A19" s="29">
        <f>HLOOKUP(Tabla2[[#This Row],[RUBROS]],Alta!$B$18:$BR$19,2,0)</f>
        <v>1</v>
      </c>
      <c r="B19" s="34" t="s">
        <v>68</v>
      </c>
      <c r="C19" s="30" t="str">
        <f ca="1">_xlfn.CONCAT(Tabla2[[#This Row],[N°R]],(INDEX(Alta!$A$20:$A$118,MATCH(Tabla2[[#This Row],[ÍTEMS]],INDIRECT(Tabla2[[#This Row],[RUBROS]]),0))))</f>
        <v>1018</v>
      </c>
      <c r="D19" s="34" t="s">
        <v>339</v>
      </c>
      <c r="E19" s="35" t="str" cm="1">
        <f t="array" aca="1" ref="E19" ca="1">INDEX(Alta!$B$20:$BS$118,(MATCH(Tabla2[[#This Row],[ÍTEMS]],INDIRECT(Tabla2[[#This Row],[RUBROS]]),0)),(MATCH(Tabla2[[#This Row],[RUBROS]],Alta!$B$18:$BS$18,0)+1))</f>
        <v>m3</v>
      </c>
      <c r="F19" s="44">
        <v>1153</v>
      </c>
      <c r="G19" s="44">
        <v>4057.65</v>
      </c>
      <c r="H19" s="44">
        <v>232.4</v>
      </c>
      <c r="I19" s="44">
        <v>3826.3</v>
      </c>
      <c r="J1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(1018): Demolición a Maza + Retiro Hormigón (m3)
_________________________________
COMENTARIO PERSONALIZADO:
Tiene en cuenta a un medio oficial demoliendo a maza y cortafierro un metro cúbico de una masa genérica de hormigón armado. También tiene en cuenta el corte de las armaduras de acero con amoladora angular. Una vez terminada la demolición y la extracción de las barras,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-Medio Oficial (Hs Hombre): 11.33
-Ayudante (Hs Hombre): 2.20
_________________________________
INCIDENCIAS DE MATERIALES:
-Bolsas de Rafia (U): 22.23
_________________________________
CHECK LIST DE HERRAMENTAL:
-Pala Ancha (U)
-Cortahierro (U)
-Maza 1Kg (U)
-Maza de Demolición 7.2Kg (U)
-Cinturón Portaherramientas (U)
_________________________________
CHEKLIST DE EPP (Elementos de protección personal):
-Casco Amarillo (U)
-Lentes Protectores (U)
-Barbijo (U)
-Guantes de Descarne (U)
_________________________________
MUCHAS GRACIAS POR SER PARTE DE CONSULTOBRA</v>
      </c>
      <c r="K19" s="47"/>
      <c r="L19" s="47"/>
      <c r="M19" s="47">
        <v>11.33</v>
      </c>
      <c r="N19" s="47">
        <v>2.2000000000000002</v>
      </c>
      <c r="O19" s="36" t="s">
        <v>56</v>
      </c>
      <c r="P19" s="46" t="s">
        <v>383</v>
      </c>
      <c r="Q19" s="51" t="s">
        <v>389</v>
      </c>
      <c r="R19" s="50"/>
      <c r="S19" s="37">
        <v>1.8100000000000002E-2</v>
      </c>
      <c r="T19" s="37">
        <v>9.0800000000000006E-2</v>
      </c>
      <c r="U19" s="37">
        <v>0.1817</v>
      </c>
      <c r="V19" s="37">
        <v>9.0800000000000006E-2</v>
      </c>
      <c r="W19" s="50"/>
      <c r="X19" s="51" t="s">
        <v>389</v>
      </c>
      <c r="Y19" s="50"/>
      <c r="Z19" s="37">
        <v>5.0000000000000001E-4</v>
      </c>
      <c r="AA19" s="37"/>
      <c r="AB19" s="37"/>
      <c r="AC19" s="37"/>
      <c r="AD19" s="37"/>
      <c r="AE19" s="37"/>
      <c r="AF19" s="37"/>
      <c r="AG19" s="37">
        <v>2.5000000000000001E-3</v>
      </c>
      <c r="AH19" s="37">
        <v>2.5000000000000001E-3</v>
      </c>
      <c r="AI19" s="37">
        <v>2.5000000000000001E-3</v>
      </c>
      <c r="AJ19" s="37">
        <v>2.5000000000000001E-3</v>
      </c>
      <c r="AK19" s="37"/>
      <c r="AL19" s="37"/>
      <c r="AM19" s="37"/>
      <c r="AN19" s="37"/>
      <c r="AO19" s="37"/>
      <c r="AP19" s="50"/>
      <c r="AQ19" s="51" t="s">
        <v>389</v>
      </c>
      <c r="AR19" s="50"/>
      <c r="AS19" s="37"/>
      <c r="AT19" s="50"/>
      <c r="AU19" s="41"/>
      <c r="AV19" s="50"/>
      <c r="AW19" s="37"/>
      <c r="AX19" s="37"/>
      <c r="AY19" s="37"/>
      <c r="AZ19" s="37"/>
      <c r="BA19" s="37"/>
      <c r="BB19" s="37"/>
      <c r="BC19" s="37"/>
      <c r="BD19" s="37"/>
      <c r="BE19" s="37">
        <v>22.23</v>
      </c>
      <c r="BF19" s="50"/>
      <c r="BG19" s="51" t="str">
        <f t="shared" si="0"/>
        <v>|</v>
      </c>
      <c r="BH19"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(1018): Demolición a Maza + Retiro Hormigón (m3)
_________________________________
COMENTARIO PERSONALIZADO:
</v>
      </c>
      <c r="BI19" s="39" t="str" cm="1">
        <f t="array" ref="BI1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11.33
-Ayudante (Hs Hombre): 2.20
</v>
      </c>
      <c r="BJ19" s="43" t="str" cm="1">
        <f t="array" ref="BJ1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22.23
</v>
      </c>
      <c r="BK19" s="43" t="str" cm="1">
        <f t="array" ref="BK1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9" s="43" t="str" cm="1">
        <f t="array" ref="BL1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v>
      </c>
      <c r="BM19" s="43" t="str" cm="1">
        <f t="array" ref="BM1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c r="BP19" s="31"/>
    </row>
    <row r="20" spans="1:68" ht="14.4" customHeight="1" x14ac:dyDescent="0.3">
      <c r="A20" s="29">
        <f>HLOOKUP(Tabla2[[#This Row],[RUBROS]],Alta!$B$18:$BR$19,2,0)</f>
        <v>1</v>
      </c>
      <c r="B20" s="34" t="s">
        <v>68</v>
      </c>
      <c r="C20" s="30" t="str">
        <f ca="1">_xlfn.CONCAT(Tabla2[[#This Row],[N°R]],(INDEX(Alta!$A$20:$A$118,MATCH(Tabla2[[#This Row],[ÍTEMS]],INDIRECT(Tabla2[[#This Row],[RUBROS]]),0))))</f>
        <v>1019</v>
      </c>
      <c r="D20" s="34" t="s">
        <v>340</v>
      </c>
      <c r="E20" s="35" t="str" cm="1">
        <f t="array" aca="1" ref="E20" ca="1">INDEX(Alta!$B$20:$BS$118,(MATCH(Tabla2[[#This Row],[ÍTEMS]],INDIRECT(Tabla2[[#This Row],[RUBROS]]),0)),(MATCH(Tabla2[[#This Row],[RUBROS]],Alta!$B$18:$BS$18,0)+1))</f>
        <v>m3</v>
      </c>
      <c r="F20" s="44">
        <v>1153</v>
      </c>
      <c r="G20" s="44">
        <v>4375.1499999999996</v>
      </c>
      <c r="H20" s="44">
        <v>278.05</v>
      </c>
      <c r="I20" s="44">
        <v>4127.17</v>
      </c>
      <c r="J2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(1019): Demolición a maza + Retiro Hormigón Armado (m3)
_________________________________
COMENTARIO PERSONALIZADO:
Tiene en cuenta a un medio oficial demoliendo a maza y cortafierro un metro cúbico de una masa genérica de hormigón macizo. Una vez terminada la demolición,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
_________________________________
INCIDENCIAS DEL EQUIPO OBRERO:
-Oficial (Hs Hombre): 1.27
-Medio Oficial (Hs Hombre): 11.33
-Ayudante (Hs Hombre): 2.20
_________________________________
INCIDENCIAS DE MATERIALES:
-Bolsas de Rafia (U): 22.23
_________________________________
CHECK LIST DE HERRAMENTAL:
-Pala Ancha (U)
-Cortahierro (U)
-Maza 1Kg (U)
-Maza de Demolición 7.2Kg (U)
-Cinturón Portaherramientas (U)
-Amoladora Angular 800W 115mm (U)
_________________________________
CHEKLIST DE EPP (Elementos de protección personal):
-Casco Amarillo (U)
-Lentes Protectores (U)
-Barbijo (U)
-Guantes de Descarne (U)
_________________________________
MUCHAS GRACIAS POR SER PARTE DE CONSULTOBRA</v>
      </c>
      <c r="K20" s="47"/>
      <c r="L20" s="47">
        <v>1.27</v>
      </c>
      <c r="M20" s="47">
        <v>11.33</v>
      </c>
      <c r="N20" s="47">
        <v>2.2000000000000002</v>
      </c>
      <c r="O20" s="36" t="s">
        <v>56</v>
      </c>
      <c r="P20" s="46" t="s">
        <v>382</v>
      </c>
      <c r="Q20" s="51" t="s">
        <v>389</v>
      </c>
      <c r="R20" s="50"/>
      <c r="S20" s="37">
        <v>1.9300000000000001E-2</v>
      </c>
      <c r="T20" s="37">
        <v>9.7000000000000003E-2</v>
      </c>
      <c r="U20" s="37">
        <v>0.19420000000000001</v>
      </c>
      <c r="V20" s="37">
        <v>9.7000000000000003E-2</v>
      </c>
      <c r="W20" s="50"/>
      <c r="X20" s="51" t="s">
        <v>389</v>
      </c>
      <c r="Y20" s="50"/>
      <c r="Z20" s="37">
        <v>5.0000000000000001E-4</v>
      </c>
      <c r="AA20" s="37"/>
      <c r="AB20" s="37"/>
      <c r="AC20" s="37"/>
      <c r="AD20" s="37"/>
      <c r="AE20" s="37"/>
      <c r="AF20" s="37"/>
      <c r="AG20" s="37">
        <v>2.5000000000000001E-3</v>
      </c>
      <c r="AH20" s="37">
        <v>2.5000000000000001E-3</v>
      </c>
      <c r="AI20" s="37">
        <v>2.5000000000000001E-3</v>
      </c>
      <c r="AJ20" s="37">
        <v>2.5000000000000001E-3</v>
      </c>
      <c r="AK20" s="37">
        <v>2.9999999999999997E-4</v>
      </c>
      <c r="AL20" s="37"/>
      <c r="AM20" s="37"/>
      <c r="AN20" s="37"/>
      <c r="AO20" s="37"/>
      <c r="AP20" s="50"/>
      <c r="AQ20" s="51" t="s">
        <v>389</v>
      </c>
      <c r="AR20" s="50"/>
      <c r="AS20" s="37">
        <v>0.4</v>
      </c>
      <c r="AT20" s="50"/>
      <c r="AU20" s="41"/>
      <c r="AV20" s="50"/>
      <c r="AW20" s="37"/>
      <c r="AX20" s="37"/>
      <c r="AY20" s="37"/>
      <c r="AZ20" s="37"/>
      <c r="BA20" s="37"/>
      <c r="BB20" s="37"/>
      <c r="BC20" s="37"/>
      <c r="BD20" s="37"/>
      <c r="BE20" s="37">
        <v>22.23</v>
      </c>
      <c r="BF20" s="50"/>
      <c r="BG20" s="51" t="str">
        <f t="shared" si="0"/>
        <v>|</v>
      </c>
      <c r="BH20"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(1): TRABAJOS PREPARATORIOS
ÍTEM (1019): Demolición a maza + Retiro Hormigón Armado (m3)
_________________________________
COMENTARIO PERSONALIZADO:
</v>
      </c>
      <c r="BI20" s="39" t="str" cm="1">
        <f t="array" ref="BI2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-Oficial (Hs Hombre): 1.27
-Medio Oficial (Hs Hombre): 11.33
-Ayudante (Hs Hombre): 2.20
</v>
      </c>
      <c r="BJ20" s="43" t="str" cm="1">
        <f t="array" ref="BJ2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-Bolsas de Rafia (U): 22.23
</v>
      </c>
      <c r="BK20" s="43" t="str" cm="1">
        <f t="array" ref="BK2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xml:space="preserve">
_________________________________
INCIDENCIAS DE UTILERÍA DE OBRA:
-Disco de Corte Metal 115mm (U)
</v>
      </c>
      <c r="BL20" s="43" t="str" cm="1">
        <f t="array" ref="BL2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-Cortahierro (U)
-Maza 1Kg (U)
-Maza de Demolición 7.2Kg (U)
-Cinturón Portaherramientas (U)
-Amoladora Angular 800W 115mm (U)
</v>
      </c>
      <c r="BM20" s="43" t="str" cm="1">
        <f t="array" ref="BM2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21" spans="1:68" ht="14.4" customHeight="1" x14ac:dyDescent="0.3">
      <c r="A21" s="29">
        <f>HLOOKUP(Tabla2[[#This Row],[RUBROS]],Alta!$B$18:$BR$19,2,0)</f>
        <v>1</v>
      </c>
      <c r="B21" s="34" t="s">
        <v>68</v>
      </c>
      <c r="C21" s="30" t="str">
        <f ca="1">_xlfn.CONCAT(Tabla2[[#This Row],[N°R]],(INDEX(Alta!$A$20:$A$118,MATCH(Tabla2[[#This Row],[ÍTEMS]],INDIRECT(Tabla2[[#This Row],[RUBROS]]),0))))</f>
        <v>1020</v>
      </c>
      <c r="D21" s="34" t="s">
        <v>114</v>
      </c>
      <c r="E21" s="35" t="str" cm="1">
        <f t="array" aca="1" ref="E21" ca="1">INDEX(Alta!$B$20:$BS$118,(MATCH(Tabla2[[#This Row],[ÍTEMS]],INDIRECT(Tabla2[[#This Row],[RUBROS]]),0)),(MATCH(Tabla2[[#This Row],[RUBROS]],Alta!$B$18:$BS$18,0)+1))</f>
        <v>m2</v>
      </c>
      <c r="F21" s="44"/>
      <c r="G21" s="44"/>
      <c r="H21" s="44"/>
      <c r="I21" s="44"/>
      <c r="J2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(1020): Demolición de cielorraso suspendido (m2)
_________________________________
MUCHAS GRACIAS POR SER PARTE DE CONSULTOBRA</v>
      </c>
      <c r="K21" s="47"/>
      <c r="L21" s="47"/>
      <c r="M21" s="47"/>
      <c r="N21" s="47"/>
      <c r="O21" s="36" t="s">
        <v>56</v>
      </c>
      <c r="P21" s="46"/>
      <c r="Q21" s="51" t="s">
        <v>389</v>
      </c>
      <c r="R21" s="50"/>
      <c r="S21" s="37"/>
      <c r="T21" s="37"/>
      <c r="U21" s="37"/>
      <c r="V21" s="37"/>
      <c r="W21" s="50"/>
      <c r="X21" s="51" t="s">
        <v>389</v>
      </c>
      <c r="Y21" s="50"/>
      <c r="Z21" s="37"/>
      <c r="AA21" s="37"/>
      <c r="AB21" s="37"/>
      <c r="AC21" s="37"/>
      <c r="AD21" s="37"/>
      <c r="AE21" s="37"/>
      <c r="AF21" s="37"/>
      <c r="AG21" s="37"/>
      <c r="AH21" s="37"/>
      <c r="AI21" s="37"/>
      <c r="AJ21" s="37"/>
      <c r="AK21" s="37"/>
      <c r="AL21" s="37"/>
      <c r="AM21" s="37"/>
      <c r="AN21" s="37"/>
      <c r="AO21" s="37"/>
      <c r="AP21" s="50"/>
      <c r="AQ21" s="51" t="s">
        <v>389</v>
      </c>
      <c r="AR21" s="50"/>
      <c r="AS21" s="37"/>
      <c r="AT21" s="50"/>
      <c r="AU21" s="41"/>
      <c r="AV21" s="50"/>
      <c r="AW21" s="37"/>
      <c r="AX21" s="37"/>
      <c r="AY21" s="37"/>
      <c r="AZ21" s="37"/>
      <c r="BA21" s="37"/>
      <c r="BB21" s="37"/>
      <c r="BC21" s="37"/>
      <c r="BD21" s="37"/>
      <c r="BE21" s="37"/>
      <c r="BF21" s="50"/>
      <c r="BG21" s="51" t="str">
        <f t="shared" si="0"/>
        <v>|</v>
      </c>
      <c r="BH21"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(1020): Demolición de cielorraso suspendido (m2)</v>
      </c>
      <c r="BI21" s="39" t="str" cm="1">
        <f t="array" ref="BI2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1" s="43" t="str" cm="1">
        <f t="array" ref="BJ2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1" s="43" t="str" cm="1">
        <f t="array" ref="BK2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1" s="43" t="str" cm="1">
        <f t="array" ref="BL2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1" s="43" t="str" cm="1">
        <f t="array" ref="BM2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2" spans="1:68" ht="14.4" customHeight="1" x14ac:dyDescent="0.3">
      <c r="A22" s="29">
        <f>HLOOKUP(Tabla2[[#This Row],[RUBROS]],Alta!$B$18:$BR$19,2,0)</f>
        <v>1</v>
      </c>
      <c r="B22" s="34" t="s">
        <v>68</v>
      </c>
      <c r="C22" s="30" t="str">
        <f ca="1">_xlfn.CONCAT(Tabla2[[#This Row],[N°R]],(INDEX(Alta!$A$20:$A$118,MATCH(Tabla2[[#This Row],[ÍTEMS]],INDIRECT(Tabla2[[#This Row],[RUBROS]]),0))))</f>
        <v>1021</v>
      </c>
      <c r="D22" s="34" t="s">
        <v>116</v>
      </c>
      <c r="E22" s="35" t="str" cm="1">
        <f t="array" aca="1" ref="E22" ca="1">INDEX(Alta!$B$20:$BS$118,(MATCH(Tabla2[[#This Row],[ÍTEMS]],INDIRECT(Tabla2[[#This Row],[RUBROS]]),0)),(MATCH(Tabla2[[#This Row],[RUBROS]],Alta!$B$18:$BS$18,0)+1))</f>
        <v>m2</v>
      </c>
      <c r="F22" s="44"/>
      <c r="G22" s="44"/>
      <c r="H22" s="44"/>
      <c r="I22" s="44"/>
      <c r="J2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(1021): Extracción de cubierta de chapa (m2)
_________________________________
MUCHAS GRACIAS POR SER PARTE DE CONSULTOBRA</v>
      </c>
      <c r="K22" s="47"/>
      <c r="L22" s="47"/>
      <c r="M22" s="47"/>
      <c r="N22" s="47"/>
      <c r="O22" s="36" t="s">
        <v>56</v>
      </c>
      <c r="P22" s="46"/>
      <c r="Q22" s="51" t="s">
        <v>389</v>
      </c>
      <c r="R22" s="50"/>
      <c r="S22" s="37"/>
      <c r="T22" s="37"/>
      <c r="U22" s="37"/>
      <c r="V22" s="37"/>
      <c r="W22" s="50"/>
      <c r="X22" s="51" t="s">
        <v>389</v>
      </c>
      <c r="Y22" s="50"/>
      <c r="Z22" s="37"/>
      <c r="AA22" s="37"/>
      <c r="AB22" s="37"/>
      <c r="AC22" s="37"/>
      <c r="AD22" s="37"/>
      <c r="AE22" s="37"/>
      <c r="AF22" s="37"/>
      <c r="AG22" s="37"/>
      <c r="AH22" s="37"/>
      <c r="AI22" s="37"/>
      <c r="AJ22" s="37"/>
      <c r="AK22" s="37"/>
      <c r="AL22" s="37"/>
      <c r="AM22" s="37"/>
      <c r="AN22" s="37"/>
      <c r="AO22" s="37"/>
      <c r="AP22" s="50"/>
      <c r="AQ22" s="51" t="s">
        <v>389</v>
      </c>
      <c r="AR22" s="50"/>
      <c r="AS22" s="37"/>
      <c r="AT22" s="50"/>
      <c r="AU22" s="41"/>
      <c r="AV22" s="50"/>
      <c r="AW22" s="37"/>
      <c r="AX22" s="37"/>
      <c r="AY22" s="37"/>
      <c r="AZ22" s="37"/>
      <c r="BA22" s="37"/>
      <c r="BB22" s="37"/>
      <c r="BC22" s="37"/>
      <c r="BD22" s="37"/>
      <c r="BE22" s="37"/>
      <c r="BF22" s="50"/>
      <c r="BG22" s="51" t="str">
        <f t="shared" si="0"/>
        <v>|</v>
      </c>
      <c r="BH2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(1021): Extracción de cubierta de chapa (m2)</v>
      </c>
      <c r="BI22" s="39" t="str" cm="1">
        <f t="array" ref="BI2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2" s="43" t="str" cm="1">
        <f t="array" ref="BJ2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2" s="43" t="str" cm="1">
        <f t="array" ref="BK2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2" s="43" t="str" cm="1">
        <f t="array" ref="BL2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2" s="43" t="str" cm="1">
        <f t="array" ref="BM2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3" spans="1:68" ht="14.4" customHeight="1" x14ac:dyDescent="0.3">
      <c r="A23" s="29">
        <f>HLOOKUP(Tabla2[[#This Row],[RUBROS]],Alta!$B$18:$BR$19,2,0)</f>
        <v>1</v>
      </c>
      <c r="B23" s="34" t="s">
        <v>68</v>
      </c>
      <c r="C23" s="30" t="str">
        <f ca="1">_xlfn.CONCAT(Tabla2[[#This Row],[N°R]],(INDEX(Alta!$A$20:$A$118,MATCH(Tabla2[[#This Row],[ÍTEMS]],INDIRECT(Tabla2[[#This Row],[RUBROS]]),0))))</f>
        <v>1022</v>
      </c>
      <c r="D23" s="34" t="s">
        <v>301</v>
      </c>
      <c r="E23" s="35" t="str" cm="1">
        <f t="array" aca="1" ref="E23" ca="1">INDEX(Alta!$B$20:$BS$118,(MATCH(Tabla2[[#This Row],[ÍTEMS]],INDIRECT(Tabla2[[#This Row],[RUBROS]]),0)),(MATCH(Tabla2[[#This Row],[RUBROS]],Alta!$B$18:$BS$18,0)+1))</f>
        <v>m2</v>
      </c>
      <c r="F23" s="44"/>
      <c r="G23" s="44"/>
      <c r="H23" s="44"/>
      <c r="I23" s="44"/>
      <c r="J2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(1022): Extracción de piso existente y emparejado (m2)
_________________________________
MUCHAS GRACIAS POR SER PARTE DE CONSULTOBRA</v>
      </c>
      <c r="K23" s="47"/>
      <c r="L23" s="47"/>
      <c r="M23" s="47"/>
      <c r="N23" s="47"/>
      <c r="O23" s="36" t="s">
        <v>56</v>
      </c>
      <c r="P23" s="46"/>
      <c r="Q23" s="51" t="s">
        <v>389</v>
      </c>
      <c r="R23" s="50"/>
      <c r="S23" s="37"/>
      <c r="T23" s="37"/>
      <c r="U23" s="37"/>
      <c r="V23" s="37"/>
      <c r="W23" s="50"/>
      <c r="X23" s="51" t="s">
        <v>389</v>
      </c>
      <c r="Y23" s="50"/>
      <c r="Z23" s="37"/>
      <c r="AA23" s="37"/>
      <c r="AB23" s="37"/>
      <c r="AC23" s="37"/>
      <c r="AD23" s="37"/>
      <c r="AE23" s="37"/>
      <c r="AF23" s="37"/>
      <c r="AG23" s="37"/>
      <c r="AH23" s="37"/>
      <c r="AI23" s="37"/>
      <c r="AJ23" s="37"/>
      <c r="AK23" s="37"/>
      <c r="AL23" s="37"/>
      <c r="AM23" s="37"/>
      <c r="AN23" s="37"/>
      <c r="AO23" s="37"/>
      <c r="AP23" s="50"/>
      <c r="AQ23" s="51" t="s">
        <v>389</v>
      </c>
      <c r="AR23" s="50"/>
      <c r="AS23" s="37"/>
      <c r="AT23" s="50"/>
      <c r="AU23" s="41"/>
      <c r="AV23" s="50"/>
      <c r="AW23" s="37"/>
      <c r="AX23" s="37"/>
      <c r="AY23" s="37"/>
      <c r="AZ23" s="37"/>
      <c r="BA23" s="37"/>
      <c r="BB23" s="37"/>
      <c r="BC23" s="37"/>
      <c r="BD23" s="37"/>
      <c r="BE23" s="37"/>
      <c r="BF23" s="50"/>
      <c r="BG23" s="51" t="str">
        <f t="shared" si="0"/>
        <v>|</v>
      </c>
      <c r="BH2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(1022): Extracción de piso existente y emparejado (m2)</v>
      </c>
      <c r="BI23" s="39" t="str" cm="1">
        <f t="array" ref="BI2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3" s="43" t="str" cm="1">
        <f t="array" ref="BJ2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3" s="43" t="str" cm="1">
        <f t="array" ref="BK2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3" s="43" t="str" cm="1">
        <f t="array" ref="BL2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3" s="43" t="str" cm="1">
        <f t="array" ref="BM2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4" spans="1:68" ht="14.4" customHeight="1" x14ac:dyDescent="0.3">
      <c r="A24" s="29">
        <f>HLOOKUP(Tabla2[[#This Row],[RUBROS]],Alta!$B$18:$BR$19,2,0)</f>
        <v>1</v>
      </c>
      <c r="B24" s="34" t="s">
        <v>68</v>
      </c>
      <c r="C24" s="30" t="str">
        <f ca="1">_xlfn.CONCAT(Tabla2[[#This Row],[N°R]],(INDEX(Alta!$A$20:$A$118,MATCH(Tabla2[[#This Row],[ÍTEMS]],INDIRECT(Tabla2[[#This Row],[RUBROS]]),0))))</f>
        <v>1023</v>
      </c>
      <c r="D24" s="34" t="s">
        <v>112</v>
      </c>
      <c r="E24" s="35" t="str" cm="1">
        <f t="array" aca="1" ref="E24" ca="1">INDEX(Alta!$B$20:$BS$118,(MATCH(Tabla2[[#This Row],[ÍTEMS]],INDIRECT(Tabla2[[#This Row],[RUBROS]]),0)),(MATCH(Tabla2[[#This Row],[RUBROS]],Alta!$B$18:$BS$18,0)+1))</f>
        <v>ml</v>
      </c>
      <c r="F24" s="44"/>
      <c r="G24" s="44"/>
      <c r="H24" s="44"/>
      <c r="I24" s="44"/>
      <c r="J2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(1023): Instalación Valla Provisoria con Rafia (ml)
_________________________________
MUCHAS GRACIAS POR SER PARTE DE CONSULTOBRA</v>
      </c>
      <c r="K24" s="47"/>
      <c r="L24" s="47"/>
      <c r="M24" s="47"/>
      <c r="N24" s="47"/>
      <c r="O24" s="36" t="s">
        <v>56</v>
      </c>
      <c r="P24" s="46"/>
      <c r="Q24" s="51" t="s">
        <v>389</v>
      </c>
      <c r="R24" s="50"/>
      <c r="S24" s="37"/>
      <c r="T24" s="37"/>
      <c r="U24" s="37"/>
      <c r="V24" s="37"/>
      <c r="W24" s="50"/>
      <c r="X24" s="51" t="s">
        <v>389</v>
      </c>
      <c r="Y24" s="50"/>
      <c r="Z24" s="37"/>
      <c r="AA24" s="37"/>
      <c r="AB24" s="37"/>
      <c r="AC24" s="37"/>
      <c r="AD24" s="37"/>
      <c r="AE24" s="37"/>
      <c r="AF24" s="37"/>
      <c r="AG24" s="37"/>
      <c r="AH24" s="37"/>
      <c r="AI24" s="37"/>
      <c r="AJ24" s="37"/>
      <c r="AK24" s="37"/>
      <c r="AL24" s="37"/>
      <c r="AM24" s="37"/>
      <c r="AN24" s="37"/>
      <c r="AO24" s="37"/>
      <c r="AP24" s="50"/>
      <c r="AQ24" s="51" t="s">
        <v>389</v>
      </c>
      <c r="AR24" s="50"/>
      <c r="AS24" s="37"/>
      <c r="AT24" s="50"/>
      <c r="AU24" s="41"/>
      <c r="AV24" s="50"/>
      <c r="AW24" s="37"/>
      <c r="AX24" s="37"/>
      <c r="AY24" s="37"/>
      <c r="AZ24" s="37"/>
      <c r="BA24" s="37"/>
      <c r="BB24" s="37"/>
      <c r="BC24" s="37"/>
      <c r="BD24" s="37"/>
      <c r="BE24" s="37"/>
      <c r="BF24" s="50"/>
      <c r="BG24" s="51" t="str">
        <f t="shared" si="0"/>
        <v>|</v>
      </c>
      <c r="BH2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(1023): Instalación Valla Provisoria con Rafia (ml)</v>
      </c>
      <c r="BI24" s="39" t="str" cm="1">
        <f t="array" ref="BI2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4" s="43" t="str" cm="1">
        <f t="array" ref="BJ2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4" s="43" t="str" cm="1">
        <f t="array" ref="BK2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4" s="43" t="str" cm="1">
        <f t="array" ref="BL2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4" s="43" t="str" cm="1">
        <f t="array" ref="BM2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5" spans="1:68" ht="14.4" customHeight="1" x14ac:dyDescent="0.3">
      <c r="A25" s="29">
        <f>HLOOKUP(Tabla2[[#This Row],[RUBROS]],Alta!$B$18:$BR$19,2,0)</f>
        <v>1</v>
      </c>
      <c r="B25" s="34" t="s">
        <v>68</v>
      </c>
      <c r="C25" s="30" t="str">
        <f ca="1">_xlfn.CONCAT(Tabla2[[#This Row],[N°R]],(INDEX(Alta!$A$20:$A$118,MATCH(Tabla2[[#This Row],[ÍTEMS]],INDIRECT(Tabla2[[#This Row],[RUBROS]]),0))))</f>
        <v>1024</v>
      </c>
      <c r="D25" s="34" t="s">
        <v>111</v>
      </c>
      <c r="E25" s="35" t="str" cm="1">
        <f t="array" aca="1" ref="E25" ca="1">INDEX(Alta!$B$20:$BS$118,(MATCH(Tabla2[[#This Row],[ÍTEMS]],INDIRECT(Tabla2[[#This Row],[RUBROS]]),0)),(MATCH(Tabla2[[#This Row],[RUBROS]],Alta!$B$18:$BS$18,0)+1))</f>
        <v>m2</v>
      </c>
      <c r="F25" s="44"/>
      <c r="G25" s="44"/>
      <c r="H25" s="44"/>
      <c r="I25" s="44"/>
      <c r="J2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(1024): Limpieza de Terreno  (m2)
_________________________________
MUCHAS GRACIAS POR SER PARTE DE CONSULTOBRA</v>
      </c>
      <c r="K25" s="47"/>
      <c r="L25" s="47"/>
      <c r="M25" s="47"/>
      <c r="N25" s="47"/>
      <c r="O25" s="36" t="s">
        <v>56</v>
      </c>
      <c r="P25" s="46"/>
      <c r="Q25" s="51" t="s">
        <v>389</v>
      </c>
      <c r="R25" s="50"/>
      <c r="S25" s="37"/>
      <c r="T25" s="37"/>
      <c r="U25" s="37"/>
      <c r="V25" s="37"/>
      <c r="W25" s="50"/>
      <c r="X25" s="51" t="s">
        <v>389</v>
      </c>
      <c r="Y25" s="50"/>
      <c r="Z25" s="37"/>
      <c r="AA25" s="37"/>
      <c r="AB25" s="37"/>
      <c r="AC25" s="37"/>
      <c r="AD25" s="37"/>
      <c r="AE25" s="37"/>
      <c r="AF25" s="37"/>
      <c r="AG25" s="37"/>
      <c r="AH25" s="37"/>
      <c r="AI25" s="37"/>
      <c r="AJ25" s="37"/>
      <c r="AK25" s="37"/>
      <c r="AL25" s="37"/>
      <c r="AM25" s="37"/>
      <c r="AN25" s="37"/>
      <c r="AO25" s="37"/>
      <c r="AP25" s="50"/>
      <c r="AQ25" s="51" t="s">
        <v>389</v>
      </c>
      <c r="AR25" s="50"/>
      <c r="AS25" s="37"/>
      <c r="AT25" s="50"/>
      <c r="AU25" s="41"/>
      <c r="AV25" s="50"/>
      <c r="AW25" s="37"/>
      <c r="AX25" s="37"/>
      <c r="AY25" s="37"/>
      <c r="AZ25" s="37"/>
      <c r="BA25" s="37"/>
      <c r="BB25" s="37"/>
      <c r="BC25" s="37"/>
      <c r="BD25" s="37"/>
      <c r="BE25" s="37"/>
      <c r="BF25" s="50"/>
      <c r="BG25" s="51" t="str">
        <f t="shared" si="0"/>
        <v>|</v>
      </c>
      <c r="BH2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(1024): Limpieza de Terreno  (m2)</v>
      </c>
      <c r="BI25" s="39" t="str" cm="1">
        <f t="array" ref="BI2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5" s="43" t="str" cm="1">
        <f t="array" ref="BJ2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5" s="43" t="str" cm="1">
        <f t="array" ref="BK2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5" s="43" t="str" cm="1">
        <f t="array" ref="BL2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5" s="43" t="str" cm="1">
        <f t="array" ref="BM2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6" spans="1:68" ht="14.4" customHeight="1" x14ac:dyDescent="0.3">
      <c r="A26" s="29">
        <f>HLOOKUP(Tabla2[[#This Row],[RUBROS]],Alta!$B$18:$BR$19,2,0)</f>
        <v>1</v>
      </c>
      <c r="B26" s="34" t="s">
        <v>68</v>
      </c>
      <c r="C26" s="30" t="str">
        <f ca="1">_xlfn.CONCAT(Tabla2[[#This Row],[N°R]],(INDEX(Alta!$A$20:$A$118,MATCH(Tabla2[[#This Row],[ÍTEMS]],INDIRECT(Tabla2[[#This Row],[RUBROS]]),0))))</f>
        <v>1025</v>
      </c>
      <c r="D26" s="34" t="s">
        <v>115</v>
      </c>
      <c r="E26" s="35" t="str" cm="1">
        <f t="array" aca="1" ref="E26" ca="1">INDEX(Alta!$B$20:$BS$118,(MATCH(Tabla2[[#This Row],[ÍTEMS]],INDIRECT(Tabla2[[#This Row],[RUBROS]]),0)),(MATCH(Tabla2[[#This Row],[RUBROS]],Alta!$B$18:$BS$18,0)+1))</f>
        <v>m2</v>
      </c>
      <c r="F26" s="44"/>
      <c r="G26" s="44"/>
      <c r="H26" s="44"/>
      <c r="I26" s="44"/>
      <c r="J2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(1025): Picado de revoque y limpieza de junta (m2)
_________________________________
MUCHAS GRACIAS POR SER PARTE DE CONSULTOBRA</v>
      </c>
      <c r="K26" s="47"/>
      <c r="L26" s="47"/>
      <c r="M26" s="47"/>
      <c r="N26" s="47"/>
      <c r="O26" s="36" t="s">
        <v>56</v>
      </c>
      <c r="P26" s="46"/>
      <c r="Q26" s="51" t="s">
        <v>389</v>
      </c>
      <c r="R26" s="50"/>
      <c r="S26" s="37"/>
      <c r="T26" s="37"/>
      <c r="U26" s="37"/>
      <c r="V26" s="37"/>
      <c r="W26" s="50"/>
      <c r="X26" s="51" t="s">
        <v>389</v>
      </c>
      <c r="Y26" s="50"/>
      <c r="Z26" s="37"/>
      <c r="AA26" s="37"/>
      <c r="AB26" s="37"/>
      <c r="AC26" s="37"/>
      <c r="AD26" s="37"/>
      <c r="AE26" s="37"/>
      <c r="AF26" s="37"/>
      <c r="AG26" s="37"/>
      <c r="AH26" s="37"/>
      <c r="AI26" s="37"/>
      <c r="AJ26" s="37"/>
      <c r="AK26" s="37"/>
      <c r="AL26" s="37"/>
      <c r="AM26" s="37"/>
      <c r="AN26" s="37"/>
      <c r="AO26" s="37"/>
      <c r="AP26" s="50"/>
      <c r="AQ26" s="51" t="s">
        <v>389</v>
      </c>
      <c r="AR26" s="50"/>
      <c r="AS26" s="37"/>
      <c r="AT26" s="50"/>
      <c r="AU26" s="41"/>
      <c r="AV26" s="50"/>
      <c r="AW26" s="37"/>
      <c r="AX26" s="37"/>
      <c r="AY26" s="37"/>
      <c r="AZ26" s="37"/>
      <c r="BA26" s="37"/>
      <c r="BB26" s="37"/>
      <c r="BC26" s="37"/>
      <c r="BD26" s="37"/>
      <c r="BE26" s="37"/>
      <c r="BF26" s="50"/>
      <c r="BG26" s="51" t="str">
        <f t="shared" si="0"/>
        <v>|</v>
      </c>
      <c r="BH26"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(1025): Picado de revoque y limpieza de junta (m2)</v>
      </c>
      <c r="BI26" s="39" t="str" cm="1">
        <f t="array" ref="BI2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6" s="43" t="str" cm="1">
        <f t="array" ref="BJ2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6" s="43" t="str" cm="1">
        <f t="array" ref="BK2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6" s="43" t="str" cm="1">
        <f t="array" ref="BL2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6" s="43" t="str" cm="1">
        <f t="array" ref="BM2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7" spans="1:68" ht="14.4" customHeight="1" x14ac:dyDescent="0.3">
      <c r="A27" s="29">
        <f>HLOOKUP(Tabla2[[#This Row],[RUBROS]],Alta!$B$18:$BR$19,2,0)</f>
        <v>1</v>
      </c>
      <c r="B27" s="34" t="s">
        <v>68</v>
      </c>
      <c r="C27" s="30" t="str">
        <f ca="1">_xlfn.CONCAT(Tabla2[[#This Row],[N°R]],(INDEX(Alta!$A$20:$A$118,MATCH(Tabla2[[#This Row],[ÍTEMS]],INDIRECT(Tabla2[[#This Row],[RUBROS]]),0))))</f>
        <v>1026</v>
      </c>
      <c r="D27" s="34" t="s">
        <v>303</v>
      </c>
      <c r="E27" s="35" t="str" cm="1">
        <f t="array" aca="1" ref="E27" ca="1">INDEX(Alta!$B$20:$BS$118,(MATCH(Tabla2[[#This Row],[ÍTEMS]],INDIRECT(Tabla2[[#This Row],[RUBROS]]),0)),(MATCH(Tabla2[[#This Row],[RUBROS]],Alta!$B$18:$BS$18,0)+1))</f>
        <v>Gl</v>
      </c>
      <c r="F27" s="44"/>
      <c r="G27" s="44"/>
      <c r="H27" s="44"/>
      <c r="I27" s="44"/>
      <c r="J2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 TRABAJOS PREPARATORIOS
ÍTEM (1026): Provisión Servicios de Obra (Gl)
_________________________________
MUCHAS GRACIAS POR SER PARTE DE CONSULTOBRA</v>
      </c>
      <c r="K27" s="47"/>
      <c r="L27" s="47"/>
      <c r="M27" s="47"/>
      <c r="N27" s="47"/>
      <c r="O27" s="36" t="s">
        <v>56</v>
      </c>
      <c r="P27" s="46"/>
      <c r="Q27" s="51" t="s">
        <v>389</v>
      </c>
      <c r="R27" s="50"/>
      <c r="S27" s="37"/>
      <c r="T27" s="37"/>
      <c r="U27" s="37"/>
      <c r="V27" s="37"/>
      <c r="W27" s="50"/>
      <c r="X27" s="51" t="s">
        <v>389</v>
      </c>
      <c r="Y27" s="50"/>
      <c r="Z27" s="37"/>
      <c r="AA27" s="37"/>
      <c r="AB27" s="37"/>
      <c r="AC27" s="37"/>
      <c r="AD27" s="37"/>
      <c r="AE27" s="37"/>
      <c r="AF27" s="37"/>
      <c r="AG27" s="37"/>
      <c r="AH27" s="37"/>
      <c r="AI27" s="37"/>
      <c r="AJ27" s="37"/>
      <c r="AK27" s="37"/>
      <c r="AL27" s="37"/>
      <c r="AM27" s="37"/>
      <c r="AN27" s="37"/>
      <c r="AO27" s="37"/>
      <c r="AP27" s="50"/>
      <c r="AQ27" s="51" t="s">
        <v>389</v>
      </c>
      <c r="AR27" s="50"/>
      <c r="AS27" s="37"/>
      <c r="AT27" s="50"/>
      <c r="AU27" s="41"/>
      <c r="AV27" s="50"/>
      <c r="AW27" s="37"/>
      <c r="AX27" s="37"/>
      <c r="AY27" s="37"/>
      <c r="AZ27" s="37"/>
      <c r="BA27" s="37"/>
      <c r="BB27" s="37"/>
      <c r="BC27" s="37"/>
      <c r="BD27" s="37"/>
      <c r="BE27" s="37"/>
      <c r="BF27" s="50"/>
      <c r="BG27" s="51" t="str">
        <f t="shared" si="0"/>
        <v>|</v>
      </c>
      <c r="BH27"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 TRABAJOS PREPARATORIOS
ÍTEM (1026): Provisión Servicios de Obra (Gl)</v>
      </c>
      <c r="BI27" s="39" t="str" cm="1">
        <f t="array" ref="BI2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27" s="43" t="str" cm="1">
        <f t="array" ref="BJ2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7" s="43" t="str" cm="1">
        <f t="array" ref="BK2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7" s="43" t="str" cm="1">
        <f t="array" ref="BL2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27" s="43" t="str" cm="1">
        <f t="array" ref="BM2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28" spans="1:68" ht="14.4" customHeight="1" x14ac:dyDescent="0.3">
      <c r="A28" s="29">
        <f>HLOOKUP(Tabla2[[#This Row],[RUBROS]],Alta!$B$18:$BR$19,2,0)</f>
        <v>2</v>
      </c>
      <c r="B28" s="34" t="s">
        <v>69</v>
      </c>
      <c r="C28" s="30" t="str">
        <f ca="1">_xlfn.CONCAT(Tabla2[[#This Row],[N°R]],(INDEX(Alta!$A$20:$A$118,MATCH(Tabla2[[#This Row],[ÍTEMS]],INDIRECT(Tabla2[[#This Row],[RUBROS]]),0))))</f>
        <v>2001</v>
      </c>
      <c r="D28" s="34" t="s">
        <v>9</v>
      </c>
      <c r="E28" s="35" t="str" cm="1">
        <f t="array" aca="1" ref="E28" ca="1">INDEX(Alta!$B$20:$BS$118,(MATCH(Tabla2[[#This Row],[ÍTEMS]],INDIRECT(Tabla2[[#This Row],[RUBROS]]),0)),(MATCH(Tabla2[[#This Row],[RUBROS]],Alta!$B$18:$BS$18,0)+1))</f>
        <v>m3</v>
      </c>
      <c r="F28" s="44"/>
      <c r="G28" s="44">
        <v>1061.1500000000001</v>
      </c>
      <c r="H28" s="44">
        <v>54.25</v>
      </c>
      <c r="I28" s="44">
        <v>1000.37</v>
      </c>
      <c r="J2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(2001): Excavación en Espacios Abiertos (m3)
_________________________________
COMENTARIO PERSONALIZADO:
Incluye cava, perfilado y paleo de tierra hasta un punto desde donde va a ser retirada o utilizada para relleno. Este análisis está hecho sobre excavaciones de plateas y superficies amplias donde el obrero trabaja de forma cómoda, incluso piscinas.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
_________________________________
INCIDENCIAS DEL EQUIPO OBRERO:
-Medio Oficial (Hs Hombre): 4.37
_________________________________
CHECK LIST DE HERRAMENTAL:
-Pala Ancha (U)
-Pala de Punta (U)
-Pico (U)
_________________________________
CHEKLIST DE EPP (Elementos de protección personal):
-Casco Amarillo (U)
-Lentes Protectores (U)
-Barbijo (U)
-Guantes de Descarne (U)
_________________________________
MUCHAS GRACIAS POR SER PARTE DE CONSULTOBRA</v>
      </c>
      <c r="K28" s="47"/>
      <c r="L28" s="47"/>
      <c r="M28" s="47">
        <v>4.3659999999999997</v>
      </c>
      <c r="N28" s="47"/>
      <c r="O28" s="36" t="s">
        <v>56</v>
      </c>
      <c r="P28" s="46" t="s">
        <v>400</v>
      </c>
      <c r="Q28" s="51" t="s">
        <v>389</v>
      </c>
      <c r="R28" s="50"/>
      <c r="S28" s="37">
        <v>4.3E-3</v>
      </c>
      <c r="T28" s="37">
        <v>2.1499999999999998E-2</v>
      </c>
      <c r="U28" s="37">
        <v>4.2900000000000001E-2</v>
      </c>
      <c r="V28" s="37">
        <v>2.1499999999999998E-2</v>
      </c>
      <c r="W28" s="50"/>
      <c r="X28" s="51" t="s">
        <v>389</v>
      </c>
      <c r="Y28" s="50"/>
      <c r="Z28" s="37">
        <v>6.9999999999999999E-4</v>
      </c>
      <c r="AA28" s="37">
        <v>4.0000000000000002E-4</v>
      </c>
      <c r="AB28" s="37">
        <v>4.0000000000000002E-4</v>
      </c>
      <c r="AC28" s="37"/>
      <c r="AD28" s="37"/>
      <c r="AE28" s="37"/>
      <c r="AF28" s="37"/>
      <c r="AG28" s="37"/>
      <c r="AH28" s="37"/>
      <c r="AI28" s="37"/>
      <c r="AJ28" s="37"/>
      <c r="AK28" s="37"/>
      <c r="AL28" s="37"/>
      <c r="AM28" s="37"/>
      <c r="AN28" s="37"/>
      <c r="AO28" s="37"/>
      <c r="AP28" s="50"/>
      <c r="AQ28" s="51" t="s">
        <v>389</v>
      </c>
      <c r="AR28" s="50"/>
      <c r="AS28" s="37"/>
      <c r="AT28" s="50"/>
      <c r="AU28" s="41"/>
      <c r="AV28" s="50"/>
      <c r="AW28" s="37"/>
      <c r="AX28" s="37"/>
      <c r="AY28" s="37"/>
      <c r="AZ28" s="37"/>
      <c r="BA28" s="37"/>
      <c r="BB28" s="37"/>
      <c r="BC28" s="37"/>
      <c r="BD28" s="37"/>
      <c r="BE28" s="37"/>
      <c r="BF28" s="50"/>
      <c r="BG28" s="51" t="str">
        <f t="shared" si="0"/>
        <v>|</v>
      </c>
      <c r="BH28"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(2): MOVIMIENTOS DE TIERRA
ÍTEM (2001): Excavación en Espacios Abiertos (m3)
_________________________________
COMENTARIO PERSONALIZADO:
</v>
      </c>
      <c r="BI28" s="39" t="str" cm="1">
        <f t="array" ref="BI2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4.37
</v>
      </c>
      <c r="BJ28" s="43" t="str" cm="1">
        <f t="array" ref="BJ2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8" s="43" t="str" cm="1">
        <f t="array" ref="BK2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8" s="43" t="str" cm="1">
        <f t="array" ref="BL2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-Pico (U)
</v>
      </c>
      <c r="BM28" s="43" t="str" cm="1">
        <f t="array" ref="BM2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29" spans="1:68" ht="14.4" customHeight="1" x14ac:dyDescent="0.3">
      <c r="A29" s="29">
        <f>HLOOKUP(Tabla2[[#This Row],[RUBROS]],Alta!$B$18:$BR$19,2,0)</f>
        <v>2</v>
      </c>
      <c r="B29" s="34" t="s">
        <v>69</v>
      </c>
      <c r="C29" s="30" t="str">
        <f ca="1">_xlfn.CONCAT(Tabla2[[#This Row],[N°R]],(INDEX(Alta!$A$20:$A$118,MATCH(Tabla2[[#This Row],[ÍTEMS]],INDIRECT(Tabla2[[#This Row],[RUBROS]]),0))))</f>
        <v>2002</v>
      </c>
      <c r="D29" s="34" t="s">
        <v>11</v>
      </c>
      <c r="E29" s="35" t="str" cm="1">
        <f t="array" aca="1" ref="E29" ca="1">INDEX(Alta!$B$20:$BS$118,(MATCH(Tabla2[[#This Row],[ÍTEMS]],INDIRECT(Tabla2[[#This Row],[RUBROS]]),0)),(MATCH(Tabla2[[#This Row],[RUBROS]],Alta!$B$18:$BS$18,0)+1))</f>
        <v>m3</v>
      </c>
      <c r="F29" s="44"/>
      <c r="G29" s="44">
        <v>1316.1</v>
      </c>
      <c r="H29" s="44">
        <v>67.27</v>
      </c>
      <c r="I29" s="44">
        <v>1240.1600000000001</v>
      </c>
      <c r="J2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(2002): Excavación en Espacios Reducidos (m3)
_________________________________
COMENTARIO PERSONALIZADO:
Incluye cava, perfilado y paleo de tierra hasta un punto desde donde va a ser retirada o utilizada para relleno. Este análisis está hecho sobre excavaciones de bases, trincheras y pozos de profundidades que no superen los 2 metros y donde el obrero trabaje de forma incómoda. Para pozos de más de 2 metros (pozos absorbentes), este análisis no debe considerarse ya que existe una forma diferente de extracción de tierra.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
_________________________________
INCIDENCIAS DEL EQUIPO OBRERO:
-Medio Oficial (Hs Hombre): 5.41
_________________________________
CHECK LIST DE HERRAMENTAL:
-Pala Ancha (U)
-Pala de Punta (U)
-Pico (U)
_________________________________
CHEKLIST DE EPP (Elementos de protección personal):
-Casco Amarillo (U)
-Lentes Protectores (U)
-Barbijo (U)
-Guantes de Descarne (U)
_________________________________
MUCHAS GRACIAS POR SER PARTE DE CONSULTOBRA</v>
      </c>
      <c r="K29" s="47"/>
      <c r="L29" s="47"/>
      <c r="M29" s="47">
        <v>5.4130000000000003</v>
      </c>
      <c r="N29" s="47"/>
      <c r="O29" s="36" t="s">
        <v>56</v>
      </c>
      <c r="P29" s="46" t="s">
        <v>401</v>
      </c>
      <c r="Q29" s="51" t="s">
        <v>389</v>
      </c>
      <c r="R29" s="50"/>
      <c r="S29" s="37">
        <v>5.4000000000000003E-3</v>
      </c>
      <c r="T29" s="37">
        <v>2.6700000000000002E-2</v>
      </c>
      <c r="U29" s="37">
        <v>5.33E-2</v>
      </c>
      <c r="V29" s="37">
        <v>2.6700000000000002E-2</v>
      </c>
      <c r="W29" s="50"/>
      <c r="X29" s="51" t="s">
        <v>389</v>
      </c>
      <c r="Y29" s="50"/>
      <c r="Z29" s="37">
        <v>8.9999999999999998E-4</v>
      </c>
      <c r="AA29" s="37">
        <v>5.0000000000000001E-4</v>
      </c>
      <c r="AB29" s="37">
        <v>5.0000000000000001E-4</v>
      </c>
      <c r="AC29" s="37"/>
      <c r="AD29" s="37"/>
      <c r="AE29" s="37"/>
      <c r="AF29" s="37"/>
      <c r="AG29" s="37"/>
      <c r="AH29" s="37"/>
      <c r="AI29" s="37"/>
      <c r="AJ29" s="37"/>
      <c r="AK29" s="37"/>
      <c r="AL29" s="37"/>
      <c r="AM29" s="37"/>
      <c r="AN29" s="37"/>
      <c r="AO29" s="37"/>
      <c r="AP29" s="50"/>
      <c r="AQ29" s="51" t="s">
        <v>389</v>
      </c>
      <c r="AR29" s="50"/>
      <c r="AS29" s="37"/>
      <c r="AT29" s="50"/>
      <c r="AU29" s="41"/>
      <c r="AV29" s="50"/>
      <c r="AW29" s="37"/>
      <c r="AX29" s="37"/>
      <c r="AY29" s="37"/>
      <c r="AZ29" s="37"/>
      <c r="BA29" s="37"/>
      <c r="BB29" s="37"/>
      <c r="BC29" s="37"/>
      <c r="BD29" s="37"/>
      <c r="BE29" s="37"/>
      <c r="BF29" s="50"/>
      <c r="BG29" s="51" t="str">
        <f t="shared" si="0"/>
        <v>|</v>
      </c>
      <c r="BH29"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(2): MOVIMIENTOS DE TIERRA
ÍTEM (2002): Excavación en Espacios Reducidos (m3)
_________________________________
COMENTARIO PERSONALIZADO:
</v>
      </c>
      <c r="BI29" s="39" t="str" cm="1">
        <f t="array" ref="BI2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5.41
</v>
      </c>
      <c r="BJ29" s="43" t="str" cm="1">
        <f t="array" ref="BJ2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29" s="43" t="str" cm="1">
        <f t="array" ref="BK2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29" s="43" t="str" cm="1">
        <f t="array" ref="BL2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-Pico (U)
</v>
      </c>
      <c r="BM29" s="43" t="str" cm="1">
        <f t="array" ref="BM2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30" spans="1:68" ht="14.4" customHeight="1" x14ac:dyDescent="0.3">
      <c r="A30" s="29">
        <f>HLOOKUP(Tabla2[[#This Row],[RUBROS]],Alta!$B$18:$BR$19,2,0)</f>
        <v>2</v>
      </c>
      <c r="B30" s="34" t="s">
        <v>69</v>
      </c>
      <c r="C30" s="30" t="str">
        <f ca="1">_xlfn.CONCAT(Tabla2[[#This Row],[N°R]],(INDEX(Alta!$A$20:$A$118,MATCH(Tabla2[[#This Row],[ÍTEMS]],INDIRECT(Tabla2[[#This Row],[RUBROS]]),0))))</f>
        <v>2003</v>
      </c>
      <c r="D30" s="34" t="s">
        <v>12</v>
      </c>
      <c r="E30" s="35" t="str" cm="1">
        <f t="array" aca="1" ref="E30" ca="1">INDEX(Alta!$B$20:$BS$118,(MATCH(Tabla2[[#This Row],[ÍTEMS]],INDIRECT(Tabla2[[#This Row],[RUBROS]]),0)),(MATCH(Tabla2[[#This Row],[RUBROS]],Alta!$B$18:$BS$18,0)+1))</f>
        <v>m3</v>
      </c>
      <c r="F30" s="44">
        <v>1372.53</v>
      </c>
      <c r="G30" s="44">
        <v>1917.2</v>
      </c>
      <c r="H30" s="44">
        <v>133.44999999999999</v>
      </c>
      <c r="I30" s="44">
        <v>1808.7</v>
      </c>
      <c r="J3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(2003): Relleno y Compactación (relleno comprado) (m3)
_________________________________
COMENTARIO PERSONALIZADO:
Considera el rellenado a pala con tierra de relleno comprada, la humectación del relleno con manguera y la posterior compactación con pisón manual, teniendo en cuenta el esponjamiento remanente. Considera el movimiento del material desde el punto de descarga del camión de áridos hasta el punto de utilización.
_________________________________
INCIDENCIAS DEL EQUIPO OBRERO:
-Medio Oficial (Hs Hombre): 6.22
-Ayudante (Hs Hombre): 1.94
_________________________________
INCIDENCIAS DE MATERIALES:
-Tierra Relleno (m3): 1.15
-Agua (m3): 0.01
_________________________________
CHECK LIST DE HERRAMENTAL:
-Pala Ancha (U)
-Pala de Punta (U)
-Pisón Compactador Manual (U)
-Carretilla 90l (U)
-Carretel Enrollador de Manguera (U)
-Manguera de Riego 30ml (U)
_________________________________
CHEKLIST DE EPP (Elementos de protección personal):
-Casco Amarillo (U)
-Lentes Protectores (U)
-Barbijo (U)
-Guantes de Descarne (U)
_________________________________
MUCHAS GRACIAS POR SER PARTE DE CONSULTOBRA</v>
      </c>
      <c r="K30" s="47"/>
      <c r="L30" s="47"/>
      <c r="M30" s="47">
        <v>6.22</v>
      </c>
      <c r="N30" s="47">
        <v>1.94</v>
      </c>
      <c r="O30" s="36" t="s">
        <v>56</v>
      </c>
      <c r="P30" s="45" t="s">
        <v>409</v>
      </c>
      <c r="Q30" s="51" t="s">
        <v>389</v>
      </c>
      <c r="R30" s="50"/>
      <c r="S30" s="37">
        <v>8.0000000000000002E-3</v>
      </c>
      <c r="T30" s="37">
        <v>0.40300000000000002</v>
      </c>
      <c r="U30" s="37">
        <v>0.80400000000000005</v>
      </c>
      <c r="V30" s="37">
        <v>0.40300000000000002</v>
      </c>
      <c r="W30" s="50"/>
      <c r="X30" s="51" t="s">
        <v>389</v>
      </c>
      <c r="Y30" s="50"/>
      <c r="Z30" s="37">
        <v>1.5E-3</v>
      </c>
      <c r="AA30" s="37">
        <v>1.5E-3</v>
      </c>
      <c r="AB30" s="37"/>
      <c r="AC30" s="37">
        <v>1E-4</v>
      </c>
      <c r="AD30" s="37">
        <v>2.7000000000000001E-3</v>
      </c>
      <c r="AE30" s="37"/>
      <c r="AF30" s="37"/>
      <c r="AG30" s="37"/>
      <c r="AH30" s="37"/>
      <c r="AI30" s="37"/>
      <c r="AJ30" s="37"/>
      <c r="AK30" s="37"/>
      <c r="AL30" s="37"/>
      <c r="AM30" s="37">
        <v>1E-4</v>
      </c>
      <c r="AN30" s="37"/>
      <c r="AO30" s="37">
        <v>1E-4</v>
      </c>
      <c r="AP30" s="50"/>
      <c r="AQ30" s="51" t="s">
        <v>389</v>
      </c>
      <c r="AR30" s="50"/>
      <c r="AS30" s="37"/>
      <c r="AT30" s="50"/>
      <c r="AU30" s="41"/>
      <c r="AV30" s="50"/>
      <c r="AW30" s="37"/>
      <c r="AX30" s="37"/>
      <c r="AY30" s="37"/>
      <c r="AZ30" s="37"/>
      <c r="BA30" s="37"/>
      <c r="BB30" s="37"/>
      <c r="BC30" s="37">
        <v>1.1499999999999999</v>
      </c>
      <c r="BD30" s="37">
        <v>1.32E-2</v>
      </c>
      <c r="BE30" s="37"/>
      <c r="BF30" s="50"/>
      <c r="BG30" s="51" t="str">
        <f t="shared" si="0"/>
        <v>|</v>
      </c>
      <c r="BH30"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(2): MOVIMIENTOS DE TIERRA
ÍTEM (2003): Relleno y Compactación (relleno comprado) (m3)
_________________________________
COMENTARIO PERSONALIZADO:
</v>
      </c>
      <c r="BI30" s="39" t="str" cm="1">
        <f t="array" ref="BI3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6.22
-Ayudante (Hs Hombre): 1.94
</v>
      </c>
      <c r="BJ30" s="43" t="str" cm="1">
        <f t="array" ref="BJ3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-Tierra Relleno (m3): 1.15
-Agua (m3): 0.01
</v>
      </c>
      <c r="BK30" s="43" t="str" cm="1">
        <f t="array" ref="BK3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0" s="43" t="str" cm="1">
        <f t="array" ref="BL3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-Pisón Compactador Manual (U)
-Carretilla 90l (U)
-Carretel Enrollador de Manguera (U)
-Manguera de Riego 30ml (U)
</v>
      </c>
      <c r="BM30" s="43" t="str" cm="1">
        <f t="array" ref="BM3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31" spans="1:68" ht="14.4" customHeight="1" x14ac:dyDescent="0.3">
      <c r="A31" s="29">
        <f>HLOOKUP(Tabla2[[#This Row],[RUBROS]],Alta!$B$18:$BR$19,2,0)</f>
        <v>2</v>
      </c>
      <c r="B31" s="34" t="s">
        <v>69</v>
      </c>
      <c r="C31" s="30" t="str">
        <f ca="1">_xlfn.CONCAT(Tabla2[[#This Row],[N°R]],(INDEX(Alta!$A$20:$A$118,MATCH(Tabla2[[#This Row],[ÍTEMS]],INDIRECT(Tabla2[[#This Row],[RUBROS]]),0))))</f>
        <v>2004</v>
      </c>
      <c r="D31" s="34" t="s">
        <v>13</v>
      </c>
      <c r="E31" s="35" t="str" cm="1">
        <f t="array" aca="1" ref="E31" ca="1">INDEX(Alta!$B$20:$BS$118,(MATCH(Tabla2[[#This Row],[ÍTEMS]],INDIRECT(Tabla2[[#This Row],[RUBROS]]),0)),(MATCH(Tabla2[[#This Row],[RUBROS]],Alta!$B$18:$BS$18,0)+1))</f>
        <v>m3</v>
      </c>
      <c r="F31" s="44"/>
      <c r="G31" s="44">
        <v>1408.33</v>
      </c>
      <c r="H31" s="44">
        <v>93.31</v>
      </c>
      <c r="I31" s="44">
        <v>1328.04</v>
      </c>
      <c r="J3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(2004): Relleno y Compactación (relleno de obra) (m3)
_________________________________
COMENTARIO PERSONALIZADO:
Considera el rellenado a pala con tierra de relleno existente en la obra, la humectación del relleno con manguera y la posterior compactación con pisón manual, teniendo en cuenta el esponjamiento remanente.
_________________________________
INCIDENCIAS DEL EQUIPO OBRERO:
-Medio Oficial (Hs Hombre): 4.97
-Ayudante (Hs Hombre): 0.97
_________________________________
INCIDENCIAS DE MATERIALES:
-Agua (m3): 0.01
_________________________________
CHECK LIST DE HERRAMENTAL:
-Pala Ancha (U)
-Pala de Punta (U)
-Pisón Compactador Manual (U)
-Carretilla 90l (U)
-Carretel Enrollador de Manguera (U)
-Manguera de Riego 30ml (U)
_________________________________
CHEKLIST DE EPP (Elementos de protección personal):
-Casco Amarillo (U)
-Lentes Protectores (U)
-Barbijo (U)
-Guantes de Descarne (U)
_________________________________
MUCHAS GRACIAS POR SER PARTE DE CONSULTOBRA</v>
      </c>
      <c r="K31" s="47"/>
      <c r="L31" s="47"/>
      <c r="M31" s="47">
        <v>4.97</v>
      </c>
      <c r="N31" s="47">
        <v>0.97</v>
      </c>
      <c r="O31" s="36" t="s">
        <v>56</v>
      </c>
      <c r="P31" s="46" t="s">
        <v>408</v>
      </c>
      <c r="Q31" s="51" t="s">
        <v>389</v>
      </c>
      <c r="R31" s="50"/>
      <c r="S31" s="37">
        <v>5.7999999999999996E-3</v>
      </c>
      <c r="T31" s="37">
        <v>0.29199999999999998</v>
      </c>
      <c r="U31" s="37">
        <v>0.58499999999999996</v>
      </c>
      <c r="V31" s="37">
        <v>0.29199999999999998</v>
      </c>
      <c r="W31" s="50"/>
      <c r="X31" s="51" t="s">
        <v>389</v>
      </c>
      <c r="Y31" s="50"/>
      <c r="Z31" s="37">
        <v>1.1999999999999999E-3</v>
      </c>
      <c r="AA31" s="37">
        <v>1.1999999999999999E-3</v>
      </c>
      <c r="AB31" s="37"/>
      <c r="AC31" s="37">
        <v>1E-4</v>
      </c>
      <c r="AD31" s="37">
        <v>1.6000000000000001E-3</v>
      </c>
      <c r="AE31" s="37"/>
      <c r="AF31" s="37"/>
      <c r="AG31" s="37"/>
      <c r="AH31" s="37"/>
      <c r="AI31" s="37"/>
      <c r="AJ31" s="37"/>
      <c r="AK31" s="37"/>
      <c r="AL31" s="37"/>
      <c r="AM31" s="37">
        <v>1E-4</v>
      </c>
      <c r="AN31" s="37"/>
      <c r="AO31" s="37">
        <v>1E-4</v>
      </c>
      <c r="AP31" s="50"/>
      <c r="AQ31" s="51" t="s">
        <v>389</v>
      </c>
      <c r="AR31" s="50"/>
      <c r="AS31" s="37"/>
      <c r="AT31" s="50"/>
      <c r="AU31" s="41"/>
      <c r="AV31" s="50"/>
      <c r="AW31" s="37"/>
      <c r="AX31" s="37"/>
      <c r="AY31" s="37"/>
      <c r="AZ31" s="37"/>
      <c r="BA31" s="37"/>
      <c r="BB31" s="37"/>
      <c r="BC31" s="37"/>
      <c r="BD31" s="37">
        <v>1.32E-2</v>
      </c>
      <c r="BE31" s="37"/>
      <c r="BF31" s="50"/>
      <c r="BG31" s="51" t="str">
        <f t="shared" si="0"/>
        <v>|</v>
      </c>
      <c r="BH31"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(2): MOVIMIENTOS DE TIERRA
ÍTEM (2004): Relleno y Compactación (relleno de obra) (m3)
_________________________________
COMENTARIO PERSONALIZADO:
</v>
      </c>
      <c r="BI31" s="39" t="str" cm="1">
        <f t="array" ref="BI3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4.97
-Ayudante (Hs Hombre): 0.97
</v>
      </c>
      <c r="BJ31" s="43" t="str" cm="1">
        <f t="array" ref="BJ3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-Agua (m3): 0.01
</v>
      </c>
      <c r="BK31" s="43" t="str" cm="1">
        <f t="array" ref="BK3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1" s="43" t="str" cm="1">
        <f t="array" ref="BL3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-Pisón Compactador Manual (U)
-Carretilla 90l (U)
-Carretel Enrollador de Manguera (U)
-Manguera de Riego 30ml (U)
</v>
      </c>
      <c r="BM31" s="43" t="str" cm="1">
        <f t="array" ref="BM3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32" spans="1:68" ht="14.4" customHeight="1" x14ac:dyDescent="0.3">
      <c r="A32" s="29">
        <f>HLOOKUP(Tabla2[[#This Row],[RUBROS]],Alta!$B$18:$BR$19,2,0)</f>
        <v>2</v>
      </c>
      <c r="B32" s="34" t="s">
        <v>69</v>
      </c>
      <c r="C32" s="30" t="str">
        <f ca="1">_xlfn.CONCAT(Tabla2[[#This Row],[N°R]],(INDEX(Alta!$A$20:$A$118,MATCH(Tabla2[[#This Row],[ÍTEMS]],INDIRECT(Tabla2[[#This Row],[RUBROS]]),0))))</f>
        <v>2005</v>
      </c>
      <c r="D32" s="34" t="s">
        <v>410</v>
      </c>
      <c r="E32" s="35" t="str" cm="1">
        <f t="array" aca="1" ref="E32" ca="1">INDEX(Alta!$B$20:$BS$118,(MATCH(Tabla2[[#This Row],[ÍTEMS]],INDIRECT(Tabla2[[#This Row],[RUBROS]]),0)),(MATCH(Tabla2[[#This Row],[RUBROS]],Alta!$B$18:$BS$18,0)+1))</f>
        <v>m3</v>
      </c>
      <c r="F32" s="44"/>
      <c r="G32" s="44">
        <v>1193.5</v>
      </c>
      <c r="H32" s="44">
        <v>77.034999999999997</v>
      </c>
      <c r="I32" s="44">
        <v>1126.23</v>
      </c>
      <c r="J3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(2005): Retiro de Tierra Manual (Carretilla 90L) (m3)
_________________________________
COMENTARIO PERSONALIZADO:
Considera el retiro de tierra en carretilla desde un punto de la obra hasta el lugar de extracción en camión. Tiene en cuenta también las herramientas y el personal necesario para realizar esta actividad de forma manual. 
_________________________________
INCIDENCIAS DEL EQUIPO OBRERO:
-Medio Oficial (Hs Hombre): 4.13
-Ayudante (Hs Hombre): 0.91
_________________________________
CHECK LIST DE HERRAMENTAL:
-Pala Ancha (U)
-Pala de Punta (U)
-Pico (U)
-Carretilla 90l (U)
_________________________________
CHEKLIST DE EPP (Elementos de protección personal):
-Casco Amarillo (U)
-Lentes Protectores (U)
-Barbijo (U)
-Guantes de Descarne (U)
_________________________________
MUCHAS GRACIAS POR SER PARTE DE CONSULTOBRA</v>
      </c>
      <c r="K32" s="47"/>
      <c r="L32" s="47"/>
      <c r="M32" s="47">
        <v>4.13</v>
      </c>
      <c r="N32" s="47">
        <v>0.91</v>
      </c>
      <c r="O32" s="36" t="s">
        <v>56</v>
      </c>
      <c r="P32" s="46" t="s">
        <v>411</v>
      </c>
      <c r="Q32" s="51" t="s">
        <v>389</v>
      </c>
      <c r="R32" s="50"/>
      <c r="S32" s="37">
        <v>5.0000000000000001E-3</v>
      </c>
      <c r="T32" s="37">
        <v>0.247</v>
      </c>
      <c r="U32" s="37">
        <v>0.497</v>
      </c>
      <c r="V32" s="37">
        <v>0.247</v>
      </c>
      <c r="W32" s="50"/>
      <c r="X32" s="51" t="s">
        <v>389</v>
      </c>
      <c r="Y32" s="50"/>
      <c r="Z32" s="37">
        <v>4.0000000000000001E-3</v>
      </c>
      <c r="AA32" s="37">
        <v>7.0000000000000001E-3</v>
      </c>
      <c r="AB32" s="37">
        <v>7.0000000000000001E-3</v>
      </c>
      <c r="AC32" s="37"/>
      <c r="AD32" s="37">
        <v>1.1000000000000001E-3</v>
      </c>
      <c r="AE32" s="37"/>
      <c r="AF32" s="37"/>
      <c r="AG32" s="37"/>
      <c r="AH32" s="37"/>
      <c r="AI32" s="37"/>
      <c r="AJ32" s="37"/>
      <c r="AK32" s="37"/>
      <c r="AL32" s="37"/>
      <c r="AM32" s="37"/>
      <c r="AN32" s="37"/>
      <c r="AO32" s="37"/>
      <c r="AP32" s="50"/>
      <c r="AQ32" s="51" t="s">
        <v>389</v>
      </c>
      <c r="AR32" s="50"/>
      <c r="AS32" s="37"/>
      <c r="AT32" s="50"/>
      <c r="AU32" s="41"/>
      <c r="AV32" s="50"/>
      <c r="AW32" s="37"/>
      <c r="AX32" s="37"/>
      <c r="AY32" s="37"/>
      <c r="AZ32" s="37"/>
      <c r="BA32" s="37"/>
      <c r="BB32" s="37"/>
      <c r="BC32" s="37"/>
      <c r="BD32" s="37"/>
      <c r="BE32" s="37"/>
      <c r="BF32" s="50"/>
      <c r="BG32" s="51" t="str">
        <f t="shared" si="0"/>
        <v>|</v>
      </c>
      <c r="BH3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(2): MOVIMIENTOS DE TIERRA
ÍTEM (2005): Retiro de Tierra Manual (Carretilla 90L) (m3)
_________________________________
COMENTARIO PERSONALIZADO:
</v>
      </c>
      <c r="BI32" s="39" t="str" cm="1">
        <f t="array" ref="BI3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-Medio Oficial (Hs Hombre): 4.13
-Ayudante (Hs Hombre): 0.91
</v>
      </c>
      <c r="BJ32" s="43" t="str" cm="1">
        <f t="array" ref="BJ3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2" s="43" t="str" cm="1">
        <f t="array" ref="BK3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2" s="43" t="str" cm="1">
        <f t="array" ref="BL3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-Pico (U)
-Carretilla 90l (U)
</v>
      </c>
      <c r="BM32" s="43" t="str" cm="1">
        <f t="array" ref="BM3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row>
    <row r="33" spans="1:68" ht="14.4" customHeight="1" x14ac:dyDescent="0.3">
      <c r="A33" s="29">
        <f>HLOOKUP(Tabla2[[#This Row],[RUBROS]],Alta!$B$18:$BR$19,2,0)</f>
        <v>2</v>
      </c>
      <c r="B33" s="34" t="s">
        <v>69</v>
      </c>
      <c r="C33" s="30" t="str">
        <f ca="1">_xlfn.CONCAT(Tabla2[[#This Row],[N°R]],(INDEX(Alta!$A$20:$A$118,MATCH(Tabla2[[#This Row],[ÍTEMS]],INDIRECT(Tabla2[[#This Row],[RUBROS]]),0))))</f>
        <v>2006</v>
      </c>
      <c r="D33" s="34" t="s">
        <v>300</v>
      </c>
      <c r="E33" s="35" t="str" cm="1">
        <f t="array" aca="1" ref="E33" ca="1">INDEX(Alta!$B$20:$BS$118,(MATCH(Tabla2[[#This Row],[ÍTEMS]],INDIRECT(Tabla2[[#This Row],[RUBROS]]),0)),(MATCH(Tabla2[[#This Row],[RUBROS]],Alta!$B$18:$BS$18,0)+1))</f>
        <v>ml</v>
      </c>
      <c r="F33" s="44"/>
      <c r="G33" s="44"/>
      <c r="H33" s="44"/>
      <c r="I33" s="44"/>
      <c r="J3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(2006): Excavación para micropilotes (ml)
_________________________________
MUCHAS GRACIAS POR SER PARTE DE CONSULTOBRA</v>
      </c>
      <c r="K33" s="47"/>
      <c r="L33" s="47"/>
      <c r="M33" s="47"/>
      <c r="N33" s="47"/>
      <c r="O33" s="36" t="s">
        <v>56</v>
      </c>
      <c r="P33" s="46"/>
      <c r="Q33" s="51" t="s">
        <v>389</v>
      </c>
      <c r="R33" s="50"/>
      <c r="S33" s="37"/>
      <c r="T33" s="37"/>
      <c r="U33" s="37"/>
      <c r="V33" s="37"/>
      <c r="W33" s="50"/>
      <c r="X33" s="51" t="s">
        <v>389</v>
      </c>
      <c r="Y33" s="50"/>
      <c r="Z33" s="37"/>
      <c r="AA33" s="37"/>
      <c r="AB33" s="37"/>
      <c r="AC33" s="37"/>
      <c r="AD33" s="37"/>
      <c r="AE33" s="37"/>
      <c r="AF33" s="37"/>
      <c r="AG33" s="37"/>
      <c r="AH33" s="37"/>
      <c r="AI33" s="37"/>
      <c r="AJ33" s="37"/>
      <c r="AK33" s="37"/>
      <c r="AL33" s="37"/>
      <c r="AM33" s="37"/>
      <c r="AN33" s="37"/>
      <c r="AO33" s="37"/>
      <c r="AP33" s="50"/>
      <c r="AQ33" s="51" t="s">
        <v>389</v>
      </c>
      <c r="AR33" s="50"/>
      <c r="AS33" s="37"/>
      <c r="AT33" s="50"/>
      <c r="AU33" s="41"/>
      <c r="AV33" s="50"/>
      <c r="AW33" s="37"/>
      <c r="AX33" s="37"/>
      <c r="AY33" s="37"/>
      <c r="AZ33" s="37"/>
      <c r="BA33" s="37"/>
      <c r="BB33" s="37"/>
      <c r="BC33" s="37"/>
      <c r="BD33" s="37"/>
      <c r="BE33" s="37"/>
      <c r="BF33" s="50"/>
      <c r="BG33" s="51" t="str">
        <f t="shared" si="0"/>
        <v>|</v>
      </c>
      <c r="BH3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 MOVIMIENTOS DE TIERRA
ÍTEM (2006): Excavación para micropilotes (ml)</v>
      </c>
      <c r="BI33" s="39" t="str" cm="1">
        <f t="array" ref="BI3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3" s="43" t="str" cm="1">
        <f t="array" ref="BJ3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3" s="43" t="str" cm="1">
        <f t="array" ref="BK3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3" s="43" t="str" cm="1">
        <f t="array" ref="BL3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3" s="43" t="str" cm="1">
        <f t="array" ref="BM3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4" spans="1:68" ht="14.4" customHeight="1" x14ac:dyDescent="0.3">
      <c r="A34" s="29">
        <f>HLOOKUP(Tabla2[[#This Row],[RUBROS]],Alta!$B$18:$BR$19,2,0)</f>
        <v>2</v>
      </c>
      <c r="B34" s="34" t="s">
        <v>69</v>
      </c>
      <c r="C34" s="30" t="str">
        <f ca="1">_xlfn.CONCAT(Tabla2[[#This Row],[N°R]],(INDEX(Alta!$A$20:$A$118,MATCH(Tabla2[[#This Row],[ÍTEMS]],INDIRECT(Tabla2[[#This Row],[RUBROS]]),0))))</f>
        <v>2007</v>
      </c>
      <c r="D34" s="34" t="s">
        <v>302</v>
      </c>
      <c r="E34" s="35" t="str" cm="1">
        <f t="array" aca="1" ref="E34" ca="1">INDEX(Alta!$B$20:$BS$118,(MATCH(Tabla2[[#This Row],[ÍTEMS]],INDIRECT(Tabla2[[#This Row],[RUBROS]]),0)),(MATCH(Tabla2[[#This Row],[RUBROS]],Alta!$B$18:$BS$18,0)+1))</f>
        <v>m2</v>
      </c>
      <c r="F34" s="44"/>
      <c r="G34" s="44"/>
      <c r="H34" s="44"/>
      <c r="I34" s="44"/>
      <c r="J3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(2007): Deschampado y extracción de manto negro (m2)
_________________________________
MUCHAS GRACIAS POR SER PARTE DE CONSULTOBRA</v>
      </c>
      <c r="K34" s="47"/>
      <c r="L34" s="47"/>
      <c r="M34" s="47"/>
      <c r="N34" s="47"/>
      <c r="O34" s="36" t="s">
        <v>56</v>
      </c>
      <c r="P34" s="46"/>
      <c r="Q34" s="51" t="s">
        <v>389</v>
      </c>
      <c r="R34" s="50"/>
      <c r="S34" s="37"/>
      <c r="T34" s="37"/>
      <c r="U34" s="37"/>
      <c r="V34" s="37"/>
      <c r="W34" s="50"/>
      <c r="X34" s="51" t="s">
        <v>389</v>
      </c>
      <c r="Y34" s="50"/>
      <c r="Z34" s="37"/>
      <c r="AA34" s="37"/>
      <c r="AB34" s="37"/>
      <c r="AC34" s="37"/>
      <c r="AD34" s="37"/>
      <c r="AE34" s="37"/>
      <c r="AF34" s="37"/>
      <c r="AG34" s="37"/>
      <c r="AH34" s="37"/>
      <c r="AI34" s="37"/>
      <c r="AJ34" s="37"/>
      <c r="AK34" s="37"/>
      <c r="AL34" s="37"/>
      <c r="AM34" s="37"/>
      <c r="AN34" s="37"/>
      <c r="AO34" s="37"/>
      <c r="AP34" s="50"/>
      <c r="AQ34" s="51" t="s">
        <v>389</v>
      </c>
      <c r="AR34" s="50"/>
      <c r="AS34" s="37"/>
      <c r="AT34" s="50"/>
      <c r="AU34" s="41"/>
      <c r="AV34" s="50"/>
      <c r="AW34" s="37"/>
      <c r="AX34" s="37"/>
      <c r="AY34" s="37"/>
      <c r="AZ34" s="37"/>
      <c r="BA34" s="37"/>
      <c r="BB34" s="37"/>
      <c r="BC34" s="37"/>
      <c r="BD34" s="37"/>
      <c r="BE34" s="37"/>
      <c r="BF34" s="50"/>
      <c r="BG34" s="51" t="str">
        <f t="shared" si="0"/>
        <v>|</v>
      </c>
      <c r="BH3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 MOVIMIENTOS DE TIERRA
ÍTEM (2007): Deschampado y extracción de manto negro (m2)</v>
      </c>
      <c r="BI34" s="39" t="str" cm="1">
        <f t="array" ref="BI3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4" s="43" t="str" cm="1">
        <f t="array" ref="BJ3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4" s="43" t="str" cm="1">
        <f t="array" ref="BK3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4" s="43" t="str" cm="1">
        <f t="array" ref="BL3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4" s="43" t="str" cm="1">
        <f t="array" ref="BM3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5" spans="1:68" ht="14.4" customHeight="1" x14ac:dyDescent="0.3">
      <c r="A35" s="29">
        <f>HLOOKUP(Tabla2[[#This Row],[RUBROS]],Alta!$B$18:$BR$19,2,0)</f>
        <v>2</v>
      </c>
      <c r="B35" s="34" t="s">
        <v>69</v>
      </c>
      <c r="C35" s="30" t="str">
        <f ca="1">_xlfn.CONCAT(Tabla2[[#This Row],[N°R]],(INDEX(Alta!$A$20:$A$118,MATCH(Tabla2[[#This Row],[ÍTEMS]],INDIRECT(Tabla2[[#This Row],[RUBROS]]),0))))</f>
        <v>2008</v>
      </c>
      <c r="D35" s="34" t="s">
        <v>113</v>
      </c>
      <c r="E35" s="35" t="str" cm="1">
        <f t="array" aca="1" ref="E35" ca="1">INDEX(Alta!$B$20:$BS$118,(MATCH(Tabla2[[#This Row],[ÍTEMS]],INDIRECT(Tabla2[[#This Row],[RUBROS]]),0)),(MATCH(Tabla2[[#This Row],[RUBROS]],Alta!$B$18:$BS$18,0)+1))</f>
        <v>m3</v>
      </c>
      <c r="F35" s="44"/>
      <c r="G35" s="44"/>
      <c r="H35" s="44"/>
      <c r="I35" s="44"/>
      <c r="J3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 MOVIMIENTOS DE TIERRA
ÍTEM (2008): Vaciado y Ulterior Relleno de Pozos Negros (m3)
_________________________________
MUCHAS GRACIAS POR SER PARTE DE CONSULTOBRA</v>
      </c>
      <c r="K35" s="47"/>
      <c r="L35" s="47"/>
      <c r="M35" s="47"/>
      <c r="N35" s="47"/>
      <c r="O35" s="36" t="s">
        <v>56</v>
      </c>
      <c r="P35" s="46"/>
      <c r="Q35" s="51" t="s">
        <v>389</v>
      </c>
      <c r="R35" s="50"/>
      <c r="S35" s="37"/>
      <c r="T35" s="37"/>
      <c r="U35" s="37"/>
      <c r="V35" s="37"/>
      <c r="W35" s="50"/>
      <c r="X35" s="51" t="s">
        <v>389</v>
      </c>
      <c r="Y35" s="50"/>
      <c r="Z35" s="37"/>
      <c r="AA35" s="37"/>
      <c r="AB35" s="37"/>
      <c r="AC35" s="37"/>
      <c r="AD35" s="37"/>
      <c r="AE35" s="37"/>
      <c r="AF35" s="37"/>
      <c r="AG35" s="37"/>
      <c r="AH35" s="37"/>
      <c r="AI35" s="37"/>
      <c r="AJ35" s="37"/>
      <c r="AK35" s="37"/>
      <c r="AL35" s="37"/>
      <c r="AM35" s="37"/>
      <c r="AN35" s="37"/>
      <c r="AO35" s="37"/>
      <c r="AP35" s="50"/>
      <c r="AQ35" s="51" t="s">
        <v>389</v>
      </c>
      <c r="AR35" s="50"/>
      <c r="AS35" s="37"/>
      <c r="AT35" s="50"/>
      <c r="AU35" s="41"/>
      <c r="AV35" s="50"/>
      <c r="AW35" s="37"/>
      <c r="AX35" s="37"/>
      <c r="AY35" s="37"/>
      <c r="AZ35" s="37"/>
      <c r="BA35" s="37"/>
      <c r="BB35" s="37"/>
      <c r="BC35" s="37"/>
      <c r="BD35" s="37"/>
      <c r="BE35" s="37"/>
      <c r="BF35" s="50"/>
      <c r="BG35" s="51" t="str">
        <f t="shared" si="0"/>
        <v>|</v>
      </c>
      <c r="BH3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 MOVIMIENTOS DE TIERRA
ÍTEM (2008): Vaciado y Ulterior Relleno de Pozos Negros (m3)</v>
      </c>
      <c r="BI35" s="39" t="str" cm="1">
        <f t="array" ref="BI3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5" s="43" t="str" cm="1">
        <f t="array" ref="BJ3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5" s="43" t="str" cm="1">
        <f t="array" ref="BK3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5" s="43" t="str" cm="1">
        <f t="array" ref="BL3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5" s="43" t="str" cm="1">
        <f t="array" ref="BM3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6" spans="1:68" ht="14.4" customHeight="1" x14ac:dyDescent="0.3">
      <c r="A36" s="29">
        <f>HLOOKUP(Tabla2[[#This Row],[RUBROS]],Alta!$B$18:$BR$19,2,0)</f>
        <v>3</v>
      </c>
      <c r="B36" s="34" t="s">
        <v>70</v>
      </c>
      <c r="C36" s="30" t="str">
        <f ca="1">_xlfn.CONCAT(Tabla2[[#This Row],[N°R]],(INDEX(Alta!$A$20:$A$118,MATCH(Tabla2[[#This Row],[ÍTEMS]],INDIRECT(Tabla2[[#This Row],[RUBROS]]),0))))</f>
        <v>3001</v>
      </c>
      <c r="D36" s="34" t="s">
        <v>349</v>
      </c>
      <c r="E36" s="35" t="str" cm="1">
        <f t="array" aca="1" ref="E36" ca="1">INDEX(Alta!$B$20:$BS$118,(MATCH(Tabla2[[#This Row],[ÍTEMS]],INDIRECT(Tabla2[[#This Row],[RUBROS]]),0)),(MATCH(Tabla2[[#This Row],[RUBROS]],Alta!$B$18:$BS$18,0)+1))</f>
        <v>m3</v>
      </c>
      <c r="F36" s="44"/>
      <c r="G36" s="44"/>
      <c r="H36" s="44"/>
      <c r="I36" s="44"/>
      <c r="J3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(3001): Base Aislada H°A° (m3)
_________________________________
MUCHAS GRACIAS POR SER PARTE DE CONSULTOBRA</v>
      </c>
      <c r="K36" s="47"/>
      <c r="L36" s="47"/>
      <c r="M36" s="47"/>
      <c r="N36" s="47"/>
      <c r="O36" s="36" t="s">
        <v>56</v>
      </c>
      <c r="P36" s="46"/>
      <c r="Q36" s="51" t="s">
        <v>389</v>
      </c>
      <c r="R36" s="50"/>
      <c r="S36" s="37"/>
      <c r="T36" s="37"/>
      <c r="U36" s="37"/>
      <c r="V36" s="37"/>
      <c r="W36" s="50"/>
      <c r="X36" s="51" t="s">
        <v>389</v>
      </c>
      <c r="Y36" s="50"/>
      <c r="Z36" s="37"/>
      <c r="AA36" s="37"/>
      <c r="AB36" s="37"/>
      <c r="AC36" s="37"/>
      <c r="AD36" s="37"/>
      <c r="AE36" s="37"/>
      <c r="AF36" s="37"/>
      <c r="AG36" s="37"/>
      <c r="AH36" s="37"/>
      <c r="AI36" s="37"/>
      <c r="AJ36" s="37"/>
      <c r="AK36" s="37"/>
      <c r="AL36" s="37"/>
      <c r="AM36" s="37"/>
      <c r="AN36" s="37"/>
      <c r="AO36" s="37"/>
      <c r="AP36" s="50"/>
      <c r="AQ36" s="51" t="s">
        <v>389</v>
      </c>
      <c r="AR36" s="50"/>
      <c r="AS36" s="37"/>
      <c r="AT36" s="50"/>
      <c r="AU36" s="41"/>
      <c r="AV36" s="50"/>
      <c r="AW36" s="37"/>
      <c r="AX36" s="37"/>
      <c r="AY36" s="37"/>
      <c r="AZ36" s="37"/>
      <c r="BA36" s="37"/>
      <c r="BB36" s="37"/>
      <c r="BC36" s="37"/>
      <c r="BD36" s="37"/>
      <c r="BE36" s="37"/>
      <c r="BF36" s="50"/>
      <c r="BG36" s="51" t="str">
        <f t="shared" si="0"/>
        <v>|</v>
      </c>
      <c r="BH36"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(3001): Base Aislada H°A° (m3)</v>
      </c>
      <c r="BI36" s="39" t="str" cm="1">
        <f t="array" ref="BI3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6" s="43" t="str" cm="1">
        <f t="array" ref="BJ3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6" s="43" t="str" cm="1">
        <f t="array" ref="BK3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6" s="43" t="str" cm="1">
        <f t="array" ref="BL3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6" s="43" t="str" cm="1">
        <f t="array" ref="BM3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7" spans="1:68" ht="14.4" customHeight="1" x14ac:dyDescent="0.3">
      <c r="A37" s="29">
        <f>HLOOKUP(Tabla2[[#This Row],[RUBROS]],Alta!$B$18:$BR$19,2,0)</f>
        <v>3</v>
      </c>
      <c r="B37" s="34" t="s">
        <v>70</v>
      </c>
      <c r="C37" s="30" t="str">
        <f ca="1">_xlfn.CONCAT(Tabla2[[#This Row],[N°R]],(INDEX(Alta!$A$20:$A$118,MATCH(Tabla2[[#This Row],[ÍTEMS]],INDIRECT(Tabla2[[#This Row],[RUBROS]]),0))))</f>
        <v>3002</v>
      </c>
      <c r="D37" s="34" t="s">
        <v>365</v>
      </c>
      <c r="E37" s="35" t="str" cm="1">
        <f t="array" aca="1" ref="E37" ca="1">INDEX(Alta!$B$20:$BS$118,(MATCH(Tabla2[[#This Row],[ÍTEMS]],INDIRECT(Tabla2[[#This Row],[RUBROS]]),0)),(MATCH(Tabla2[[#This Row],[RUBROS]],Alta!$B$18:$BS$18,0)+1))</f>
        <v>ml</v>
      </c>
      <c r="F37" s="44"/>
      <c r="G37" s="44"/>
      <c r="H37" s="44"/>
      <c r="I37" s="44"/>
      <c r="J3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(3002): Cimiento Corr.H°C° 0,40x0,6 (Excav. y Colada) (ml)
_________________________________
MUCHAS GRACIAS POR SER PARTE DE CONSULTOBRA</v>
      </c>
      <c r="K37" s="47"/>
      <c r="L37" s="47"/>
      <c r="M37" s="47"/>
      <c r="N37" s="47"/>
      <c r="O37" s="36" t="s">
        <v>56</v>
      </c>
      <c r="P37" s="46"/>
      <c r="Q37" s="51" t="s">
        <v>389</v>
      </c>
      <c r="R37" s="50"/>
      <c r="S37" s="37"/>
      <c r="T37" s="37"/>
      <c r="U37" s="37"/>
      <c r="V37" s="37"/>
      <c r="W37" s="50"/>
      <c r="X37" s="51" t="s">
        <v>389</v>
      </c>
      <c r="Y37" s="50"/>
      <c r="Z37" s="37"/>
      <c r="AA37" s="37"/>
      <c r="AB37" s="37"/>
      <c r="AC37" s="37"/>
      <c r="AD37" s="37"/>
      <c r="AE37" s="37"/>
      <c r="AF37" s="37"/>
      <c r="AG37" s="37"/>
      <c r="AH37" s="37"/>
      <c r="AI37" s="37"/>
      <c r="AJ37" s="37"/>
      <c r="AK37" s="37"/>
      <c r="AL37" s="37"/>
      <c r="AM37" s="37"/>
      <c r="AN37" s="37"/>
      <c r="AO37" s="37"/>
      <c r="AP37" s="50"/>
      <c r="AQ37" s="51" t="s">
        <v>389</v>
      </c>
      <c r="AR37" s="50"/>
      <c r="AS37" s="37"/>
      <c r="AT37" s="50"/>
      <c r="AU37" s="41"/>
      <c r="AV37" s="50"/>
      <c r="AW37" s="37"/>
      <c r="AX37" s="37"/>
      <c r="AY37" s="37"/>
      <c r="AZ37" s="37"/>
      <c r="BA37" s="37"/>
      <c r="BB37" s="37"/>
      <c r="BC37" s="37"/>
      <c r="BD37" s="37"/>
      <c r="BE37" s="37"/>
      <c r="BF37" s="50"/>
      <c r="BG37" s="51" t="str">
        <f t="shared" si="0"/>
        <v>|</v>
      </c>
      <c r="BH37"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(3002): Cimiento Corr.H°C° 0,40x0,6 (Excav. y Colada) (ml)</v>
      </c>
      <c r="BI37" s="39" t="str" cm="1">
        <f t="array" ref="BI3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7" s="43" t="str" cm="1">
        <f t="array" ref="BJ3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7" s="43" t="str" cm="1">
        <f t="array" ref="BK3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7" s="43" t="str" cm="1">
        <f t="array" ref="BL3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7" s="43" t="str" cm="1">
        <f t="array" ref="BM3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8" spans="1:68" ht="14.4" customHeight="1" x14ac:dyDescent="0.3">
      <c r="A38" s="29">
        <f>HLOOKUP(Tabla2[[#This Row],[RUBROS]],Alta!$B$18:$BR$19,2,0)</f>
        <v>3</v>
      </c>
      <c r="B38" s="34" t="s">
        <v>70</v>
      </c>
      <c r="C38" s="30" t="str">
        <f ca="1">_xlfn.CONCAT(Tabla2[[#This Row],[N°R]],(INDEX(Alta!$A$20:$A$118,MATCH(Tabla2[[#This Row],[ÍTEMS]],INDIRECT(Tabla2[[#This Row],[RUBROS]]),0))))</f>
        <v>3003</v>
      </c>
      <c r="D38" s="34" t="s">
        <v>362</v>
      </c>
      <c r="E38" s="35" t="str" cm="1">
        <f t="array" aca="1" ref="E38" ca="1">INDEX(Alta!$B$20:$BS$118,(MATCH(Tabla2[[#This Row],[ÍTEMS]],INDIRECT(Tabla2[[#This Row],[RUBROS]]),0)),(MATCH(Tabla2[[#This Row],[RUBROS]],Alta!$B$18:$BS$18,0)+1))</f>
        <v>ml</v>
      </c>
      <c r="F38" s="44"/>
      <c r="G38" s="44"/>
      <c r="H38" s="44"/>
      <c r="I38" s="44"/>
      <c r="J3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(3003): Cimiento Corr.H°C° 0,45x0,8(Excav. y Colada) (ml)
_________________________________
MUCHAS GRACIAS POR SER PARTE DE CONSULTOBRA</v>
      </c>
      <c r="K38" s="47"/>
      <c r="L38" s="47"/>
      <c r="M38" s="47"/>
      <c r="N38" s="47"/>
      <c r="O38" s="36" t="s">
        <v>56</v>
      </c>
      <c r="P38" s="46"/>
      <c r="Q38" s="51" t="s">
        <v>389</v>
      </c>
      <c r="R38" s="50"/>
      <c r="S38" s="37"/>
      <c r="T38" s="37"/>
      <c r="U38" s="37"/>
      <c r="V38" s="37"/>
      <c r="W38" s="50"/>
      <c r="X38" s="51" t="s">
        <v>389</v>
      </c>
      <c r="Y38" s="50"/>
      <c r="Z38" s="37"/>
      <c r="AA38" s="37"/>
      <c r="AB38" s="37"/>
      <c r="AC38" s="37"/>
      <c r="AD38" s="37"/>
      <c r="AE38" s="37"/>
      <c r="AF38" s="37"/>
      <c r="AG38" s="37"/>
      <c r="AH38" s="37"/>
      <c r="AI38" s="37"/>
      <c r="AJ38" s="37"/>
      <c r="AK38" s="37"/>
      <c r="AL38" s="37"/>
      <c r="AM38" s="37"/>
      <c r="AN38" s="37"/>
      <c r="AO38" s="37"/>
      <c r="AP38" s="50"/>
      <c r="AQ38" s="51" t="s">
        <v>389</v>
      </c>
      <c r="AR38" s="50"/>
      <c r="AS38" s="37"/>
      <c r="AT38" s="50"/>
      <c r="AU38" s="41"/>
      <c r="AV38" s="50"/>
      <c r="AW38" s="37"/>
      <c r="AX38" s="37"/>
      <c r="AY38" s="37"/>
      <c r="AZ38" s="37"/>
      <c r="BA38" s="37"/>
      <c r="BB38" s="37"/>
      <c r="BC38" s="37"/>
      <c r="BD38" s="37"/>
      <c r="BE38" s="37"/>
      <c r="BF38" s="50"/>
      <c r="BG38" s="51" t="str">
        <f t="shared" si="0"/>
        <v>|</v>
      </c>
      <c r="BH38"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(3003): Cimiento Corr.H°C° 0,45x0,8(Excav. y Colada) (ml)</v>
      </c>
      <c r="BI38" s="39" t="str" cm="1">
        <f t="array" ref="BI3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8" s="43" t="str" cm="1">
        <f t="array" ref="BJ3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8" s="43" t="str" cm="1">
        <f t="array" ref="BK3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8" s="43" t="str" cm="1">
        <f t="array" ref="BL3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8" s="43" t="str" cm="1">
        <f t="array" ref="BM3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39" spans="1:68" ht="14.4" customHeight="1" x14ac:dyDescent="0.3">
      <c r="A39" s="29">
        <f>HLOOKUP(Tabla2[[#This Row],[RUBROS]],Alta!$B$18:$BR$19,2,0)</f>
        <v>3</v>
      </c>
      <c r="B39" s="34" t="s">
        <v>70</v>
      </c>
      <c r="C39" s="30" t="str">
        <f ca="1">_xlfn.CONCAT(Tabla2[[#This Row],[N°R]],(INDEX(Alta!$A$20:$A$118,MATCH(Tabla2[[#This Row],[ÍTEMS]],INDIRECT(Tabla2[[#This Row],[RUBROS]]),0))))</f>
        <v>3004</v>
      </c>
      <c r="D39" s="34" t="s">
        <v>363</v>
      </c>
      <c r="E39" s="35" t="str" cm="1">
        <f t="array" aca="1" ref="E39" ca="1">INDEX(Alta!$B$20:$BS$118,(MATCH(Tabla2[[#This Row],[ÍTEMS]],INDIRECT(Tabla2[[#This Row],[RUBROS]]),0)),(MATCH(Tabla2[[#This Row],[RUBROS]],Alta!$B$18:$BS$18,0)+1))</f>
        <v>ml</v>
      </c>
      <c r="F39" s="44"/>
      <c r="G39" s="44"/>
      <c r="H39" s="44"/>
      <c r="I39" s="44"/>
      <c r="J3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(3004): Cimiento Corr.H°C° 0,5x1 (Excav. y Colada) (ml)
_________________________________
MUCHAS GRACIAS POR SER PARTE DE CONSULTOBRA</v>
      </c>
      <c r="K39" s="47"/>
      <c r="L39" s="47"/>
      <c r="M39" s="47"/>
      <c r="N39" s="47"/>
      <c r="O39" s="36" t="s">
        <v>56</v>
      </c>
      <c r="P39" s="46"/>
      <c r="Q39" s="51" t="s">
        <v>389</v>
      </c>
      <c r="R39" s="50"/>
      <c r="S39" s="37"/>
      <c r="T39" s="37"/>
      <c r="U39" s="37"/>
      <c r="V39" s="37"/>
      <c r="W39" s="50"/>
      <c r="X39" s="51" t="s">
        <v>389</v>
      </c>
      <c r="Y39" s="50"/>
      <c r="Z39" s="37"/>
      <c r="AA39" s="37"/>
      <c r="AB39" s="37"/>
      <c r="AC39" s="37"/>
      <c r="AD39" s="37"/>
      <c r="AE39" s="37"/>
      <c r="AF39" s="37"/>
      <c r="AG39" s="37"/>
      <c r="AH39" s="37"/>
      <c r="AI39" s="37"/>
      <c r="AJ39" s="37"/>
      <c r="AK39" s="37"/>
      <c r="AL39" s="37"/>
      <c r="AM39" s="37"/>
      <c r="AN39" s="37"/>
      <c r="AO39" s="37"/>
      <c r="AP39" s="50"/>
      <c r="AQ39" s="51" t="s">
        <v>389</v>
      </c>
      <c r="AR39" s="50"/>
      <c r="AS39" s="37"/>
      <c r="AT39" s="50"/>
      <c r="AU39" s="41"/>
      <c r="AV39" s="50"/>
      <c r="AW39" s="37"/>
      <c r="AX39" s="37"/>
      <c r="AY39" s="37"/>
      <c r="AZ39" s="37"/>
      <c r="BA39" s="37"/>
      <c r="BB39" s="37"/>
      <c r="BC39" s="37"/>
      <c r="BD39" s="37"/>
      <c r="BE39" s="37"/>
      <c r="BF39" s="50"/>
      <c r="BG39" s="51" t="str">
        <f t="shared" si="0"/>
        <v>|</v>
      </c>
      <c r="BH39"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(3004): Cimiento Corr.H°C° 0,5x1 (Excav. y Colada) (ml)</v>
      </c>
      <c r="BI39" s="39" t="str" cm="1">
        <f t="array" ref="BI3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39" s="43" t="str" cm="1">
        <f t="array" ref="BJ3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39" s="43" t="str" cm="1">
        <f t="array" ref="BK3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39" s="43" t="str" cm="1">
        <f t="array" ref="BL3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39" s="43" t="str" cm="1">
        <f t="array" ref="BM3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0" spans="1:68" ht="14.4" customHeight="1" x14ac:dyDescent="0.3">
      <c r="A40" s="29">
        <f>HLOOKUP(Tabla2[[#This Row],[RUBROS]],Alta!$B$18:$BR$19,2,0)</f>
        <v>3</v>
      </c>
      <c r="B40" s="34" t="s">
        <v>70</v>
      </c>
      <c r="C40" s="30" t="str">
        <f ca="1">_xlfn.CONCAT(Tabla2[[#This Row],[N°R]],(INDEX(Alta!$A$20:$A$118,MATCH(Tabla2[[#This Row],[ÍTEMS]],INDIRECT(Tabla2[[#This Row],[RUBROS]]),0))))</f>
        <v>3005</v>
      </c>
      <c r="D40" s="34" t="s">
        <v>361</v>
      </c>
      <c r="E40" s="35" t="str" cm="1">
        <f t="array" aca="1" ref="E40" ca="1">INDEX(Alta!$B$20:$BS$118,(MATCH(Tabla2[[#This Row],[ÍTEMS]],INDIRECT(Tabla2[[#This Row],[RUBROS]]),0)),(MATCH(Tabla2[[#This Row],[RUBROS]],Alta!$B$18:$BS$18,0)+1))</f>
        <v>m3</v>
      </c>
      <c r="F40" s="44">
        <v>11273.150000000001</v>
      </c>
      <c r="G40" s="44">
        <v>5837.2999999999993</v>
      </c>
      <c r="H40" s="44">
        <v>450.27500000000003</v>
      </c>
      <c r="I40" s="44">
        <v>5505.29</v>
      </c>
      <c r="J4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(3005): Cimiento Corrido H° Ciclópeo (Excav. y Colada) (m3)
_________________________________
COMENTARIO PERSONALIZADO:
Incluye la excavación de trinchera en m3 (forma a definir) y llenado con hormigón ciclópeo H17 + Piedra Bola.
Nota: como el replanteo depende de la cantidad de cambios de dirección y los metros a recorrer, se computará de forma lineal y se estudiará de forma aparte, en consecuencia, no se considera en este ítem. La toma de nivel para verificar profundidad tampoco se considera en este ítem. El retiro de tierra no es obligatorio siempre dado que en muchas obras queda en el sitio para servir como base para contrapiso, por lo tanto, el mismo tendrá que computarse por aparte.
_________________________________
INCIDENCIAS DEL EQUIPO OBRERO:
-Oficial (Hs Hombre): 4.61
-Medio Oficial (Hs Hombre): 13.89
-Ayudante (Hs Hombre): 7.66
_________________________________
INCIDENCIAS DE MATERIALES:
-Arena Gruesa (m3): 0.56
-Piedra Partida (1-3): 1.02
-Piedra Bola (100-250): 0.65
-Cemento Portland (Bolsa 50Kg): 6.82
-Agua (m3): 0.16
_________________________________
CHECK LIST DE HERRAMENTAL:
-Pala Ancha (U)
-Pala de Punta (U)
-Pico (U)
-Carretilla 90l (U)
-Balde Albañil 8L (U)
-Tambor Metálico 200L (U)
-Mezcladora 130L (U)
-Carretel Enrollador de Manguera (U)
-Carretel Alargador C.Taller 3x2.5 20m (U)
-Manguera de Riego 30ml (U)
_________________________________
CHEKLIST DE EPP (Elementos de protección personal):
-Casco Amarillo (U)
-Lentes Protectores (U)
-Barbijo (U)
-Guantes de Descarne (U)
_________________________________
MUCHAS GRACIAS POR SER PARTE DE CONSULTOBRA</v>
      </c>
      <c r="K40" s="47"/>
      <c r="L40" s="47">
        <v>4.6059000000000001</v>
      </c>
      <c r="M40" s="47">
        <v>13.89</v>
      </c>
      <c r="N40" s="47">
        <v>7.6567999999999996</v>
      </c>
      <c r="O40" s="36" t="s">
        <v>56</v>
      </c>
      <c r="P40" s="46" t="s">
        <v>419</v>
      </c>
      <c r="Q40" s="51" t="s">
        <v>389</v>
      </c>
      <c r="R40" s="50"/>
      <c r="S40" s="37">
        <v>2.4500000000000001E-2</v>
      </c>
      <c r="T40" s="37">
        <v>0.12189999999999999</v>
      </c>
      <c r="U40" s="37">
        <v>0.24349999999999999</v>
      </c>
      <c r="V40" s="37">
        <v>0.12189999999999999</v>
      </c>
      <c r="W40" s="50"/>
      <c r="X40" s="51" t="s">
        <v>389</v>
      </c>
      <c r="Y40" s="50"/>
      <c r="Z40" s="37">
        <v>2.2000000000000001E-3</v>
      </c>
      <c r="AA40" s="37">
        <v>5.0000000000000001E-4</v>
      </c>
      <c r="AB40" s="37">
        <v>5.0000000000000001E-4</v>
      </c>
      <c r="AC40" s="37"/>
      <c r="AD40" s="37">
        <v>2.5000000000000001E-3</v>
      </c>
      <c r="AE40" s="37">
        <v>5.4199999999999998E-2</v>
      </c>
      <c r="AF40" s="37">
        <v>9.5999999999999992E-3</v>
      </c>
      <c r="AG40" s="37"/>
      <c r="AH40" s="37"/>
      <c r="AI40" s="37"/>
      <c r="AJ40" s="37"/>
      <c r="AK40" s="37"/>
      <c r="AL40" s="37">
        <v>1.1999999999999999E-3</v>
      </c>
      <c r="AM40" s="37">
        <v>2.9999999999999997E-4</v>
      </c>
      <c r="AN40" s="37">
        <v>1.1999999999999999E-3</v>
      </c>
      <c r="AO40" s="37">
        <v>2.9999999999999997E-4</v>
      </c>
      <c r="AP40" s="50"/>
      <c r="AQ40" s="51" t="s">
        <v>389</v>
      </c>
      <c r="AR40" s="50"/>
      <c r="AS40" s="37"/>
      <c r="AT40" s="50"/>
      <c r="AU40" s="41"/>
      <c r="AV40" s="50"/>
      <c r="AW40" s="37"/>
      <c r="AX40" s="37"/>
      <c r="AY40" s="37">
        <v>0.55679999999999996</v>
      </c>
      <c r="AZ40" s="37">
        <v>1.0207999999999999</v>
      </c>
      <c r="BA40" s="37">
        <v>0.6452</v>
      </c>
      <c r="BB40" s="37">
        <v>6.8186999999999998</v>
      </c>
      <c r="BC40" s="37"/>
      <c r="BD40" s="37">
        <v>0.16200000000000001</v>
      </c>
      <c r="BE40" s="37"/>
      <c r="BF40" s="50"/>
      <c r="BG40" s="51" t="str">
        <f t="shared" si="0"/>
        <v>|</v>
      </c>
      <c r="BH40"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 xml:space="preserve">ANÁLISIS DE COSTOS - CONSULTOBRA
RUBRO (3): ESTRUCTURA RESISTENTE
ÍTEM (3005): Cimiento Corrido H° Ciclópeo (Excav. y Colada) (m3)
_________________________________
COMENTARIO PERSONALIZADO:
</v>
      </c>
      <c r="BI40" s="39" t="str" cm="1">
        <f t="array" ref="BI4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xml:space="preserve">
_________________________________
INCIDENCIAS DEL EQUIPO OBRERO:
-Oficial (Hs Hombre): 4.61
-Medio Oficial (Hs Hombre): 13.89
-Ayudante (Hs Hombre): 7.66
</v>
      </c>
      <c r="BJ40" s="43" t="str" cm="1">
        <f t="array" ref="BJ4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xml:space="preserve">
_________________________________
INCIDENCIAS DE MATERIALES:
-Arena Gruesa (m3): 0.56
-Piedra Partida (1-3): 1.02
-Piedra Bola (100-250): 0.65
-Cemento Portland (Bolsa 50Kg): 6.82
-Agua (m3): 0.16
</v>
      </c>
      <c r="BK40" s="43" t="str" cm="1">
        <f t="array" ref="BK4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0" s="43" t="str" cm="1">
        <f t="array" ref="BL4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xml:space="preserve">
_________________________________
CHECK LIST DE HERRAMENTAL:
-Pala Ancha (U)
-Pala de Punta (U)
-Pico (U)
-Carretilla 90l (U)
-Balde Albañil 8L (U)
-Tambor Metálico 200L (U)
-Mezcladora 130L (U)
-Carretel Enrollador de Manguera (U)
-Carretel Alargador C.Taller 3x2.5 20m (U)
-Manguera de Riego 30ml (U)
</v>
      </c>
      <c r="BM40" s="43" t="str" cm="1">
        <f t="array" ref="BM4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CHEKLIST DE EPP (Elementos de protección personal):
-Casco Amarillo (U)
-Lentes Protectores (U)
-Barbijo (U)
-Guantes de Descarne (U)
_________________________________
MUCHAS GRACIAS POR SER PARTE DE CONSULTOBRA</v>
      </c>
      <c r="BP40" s="31"/>
    </row>
    <row r="41" spans="1:68" ht="14.4" customHeight="1" x14ac:dyDescent="0.3">
      <c r="A41" s="29">
        <f>HLOOKUP(Tabla2[[#This Row],[RUBROS]],Alta!$B$18:$BR$19,2,0)</f>
        <v>3</v>
      </c>
      <c r="B41" s="34" t="s">
        <v>70</v>
      </c>
      <c r="C41" s="30" t="str">
        <f ca="1">_xlfn.CONCAT(Tabla2[[#This Row],[N°R]],(INDEX(Alta!$A$20:$A$118,MATCH(Tabla2[[#This Row],[ÍTEMS]],INDIRECT(Tabla2[[#This Row],[RUBROS]]),0))))</f>
        <v>3006</v>
      </c>
      <c r="D41" s="34" t="s">
        <v>346</v>
      </c>
      <c r="E41" s="35" t="str" cm="1">
        <f t="array" aca="1" ref="E41" ca="1">INDEX(Alta!$B$20:$BS$118,(MATCH(Tabla2[[#This Row],[ÍTEMS]],INDIRECT(Tabla2[[#This Row],[RUBROS]]),0)),(MATCH(Tabla2[[#This Row],[RUBROS]],Alta!$B$18:$BS$18,0)+1))</f>
        <v>m3</v>
      </c>
      <c r="F41" s="44"/>
      <c r="G41" s="44"/>
      <c r="H41" s="44"/>
      <c r="I41" s="44"/>
      <c r="J4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(3006): Columna H°A° (1 cara encofrada) (m3)
_________________________________
MUCHAS GRACIAS POR SER PARTE DE CONSULTOBRA</v>
      </c>
      <c r="K41" s="47"/>
      <c r="L41" s="47"/>
      <c r="M41" s="47"/>
      <c r="N41" s="47"/>
      <c r="O41" s="36" t="s">
        <v>56</v>
      </c>
      <c r="P41" s="46"/>
      <c r="Q41" s="51" t="s">
        <v>389</v>
      </c>
      <c r="R41" s="50"/>
      <c r="S41" s="37"/>
      <c r="T41" s="37"/>
      <c r="U41" s="37"/>
      <c r="V41" s="37"/>
      <c r="W41" s="50"/>
      <c r="X41" s="51" t="s">
        <v>389</v>
      </c>
      <c r="Y41" s="50"/>
      <c r="Z41" s="37"/>
      <c r="AA41" s="37"/>
      <c r="AB41" s="37"/>
      <c r="AC41" s="37"/>
      <c r="AD41" s="37"/>
      <c r="AE41" s="37"/>
      <c r="AF41" s="37"/>
      <c r="AG41" s="37"/>
      <c r="AH41" s="37"/>
      <c r="AI41" s="37"/>
      <c r="AJ41" s="37"/>
      <c r="AK41" s="37"/>
      <c r="AL41" s="37"/>
      <c r="AM41" s="37"/>
      <c r="AN41" s="37"/>
      <c r="AO41" s="37"/>
      <c r="AP41" s="50"/>
      <c r="AQ41" s="51" t="s">
        <v>389</v>
      </c>
      <c r="AR41" s="50"/>
      <c r="AS41" s="37"/>
      <c r="AT41" s="50"/>
      <c r="AU41" s="41"/>
      <c r="AV41" s="50"/>
      <c r="AW41" s="37"/>
      <c r="AX41" s="37"/>
      <c r="AY41" s="37"/>
      <c r="AZ41" s="37"/>
      <c r="BA41" s="37"/>
      <c r="BB41" s="37"/>
      <c r="BC41" s="37"/>
      <c r="BD41" s="37"/>
      <c r="BE41" s="37"/>
      <c r="BF41" s="50"/>
      <c r="BG41" s="51" t="str">
        <f t="shared" si="0"/>
        <v>|</v>
      </c>
      <c r="BH41"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(3006): Columna H°A° (1 cara encofrada) (m3)</v>
      </c>
      <c r="BI41" s="39" t="str" cm="1">
        <f t="array" ref="BI4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1" s="43" t="str" cm="1">
        <f t="array" ref="BJ4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1" s="43" t="str" cm="1">
        <f t="array" ref="BK4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1" s="43" t="str" cm="1">
        <f t="array" ref="BL4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1" s="43" t="str" cm="1">
        <f t="array" ref="BM4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2" spans="1:68" ht="14.4" customHeight="1" x14ac:dyDescent="0.3">
      <c r="A42" s="29">
        <f>HLOOKUP(Tabla2[[#This Row],[RUBROS]],Alta!$B$18:$BR$19,2,0)</f>
        <v>3</v>
      </c>
      <c r="B42" s="34" t="s">
        <v>70</v>
      </c>
      <c r="C42" s="30" t="str">
        <f ca="1">_xlfn.CONCAT(Tabla2[[#This Row],[N°R]],(INDEX(Alta!$A$20:$A$118,MATCH(Tabla2[[#This Row],[ÍTEMS]],INDIRECT(Tabla2[[#This Row],[RUBROS]]),0))))</f>
        <v>3007</v>
      </c>
      <c r="D42" s="34" t="s">
        <v>345</v>
      </c>
      <c r="E42" s="35" t="str" cm="1">
        <f t="array" aca="1" ref="E42" ca="1">INDEX(Alta!$B$20:$BS$118,(MATCH(Tabla2[[#This Row],[ÍTEMS]],INDIRECT(Tabla2[[#This Row],[RUBROS]]),0)),(MATCH(Tabla2[[#This Row],[RUBROS]],Alta!$B$18:$BS$18,0)+1))</f>
        <v>m3</v>
      </c>
      <c r="F42" s="44"/>
      <c r="G42" s="44"/>
      <c r="H42" s="44"/>
      <c r="I42" s="44"/>
      <c r="J4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(3007): Columna H°A° (2 caras encofradas) (m3)
_________________________________
MUCHAS GRACIAS POR SER PARTE DE CONSULTOBRA</v>
      </c>
      <c r="K42" s="47"/>
      <c r="L42" s="47"/>
      <c r="M42" s="47"/>
      <c r="N42" s="47"/>
      <c r="O42" s="36" t="s">
        <v>56</v>
      </c>
      <c r="P42" s="46"/>
      <c r="Q42" s="51" t="s">
        <v>389</v>
      </c>
      <c r="R42" s="50"/>
      <c r="S42" s="37"/>
      <c r="T42" s="37"/>
      <c r="U42" s="37"/>
      <c r="V42" s="37"/>
      <c r="W42" s="50"/>
      <c r="X42" s="51" t="s">
        <v>389</v>
      </c>
      <c r="Y42" s="50"/>
      <c r="Z42" s="37"/>
      <c r="AA42" s="37"/>
      <c r="AB42" s="37"/>
      <c r="AC42" s="37"/>
      <c r="AD42" s="37"/>
      <c r="AE42" s="37"/>
      <c r="AF42" s="37"/>
      <c r="AG42" s="37"/>
      <c r="AH42" s="37"/>
      <c r="AI42" s="37"/>
      <c r="AJ42" s="37"/>
      <c r="AK42" s="37"/>
      <c r="AL42" s="37"/>
      <c r="AM42" s="37"/>
      <c r="AN42" s="37"/>
      <c r="AO42" s="37"/>
      <c r="AP42" s="50"/>
      <c r="AQ42" s="51" t="s">
        <v>389</v>
      </c>
      <c r="AR42" s="50"/>
      <c r="AS42" s="37"/>
      <c r="AT42" s="50"/>
      <c r="AU42" s="41"/>
      <c r="AV42" s="50"/>
      <c r="AW42" s="37"/>
      <c r="AX42" s="37"/>
      <c r="AY42" s="37"/>
      <c r="AZ42" s="37"/>
      <c r="BA42" s="37"/>
      <c r="BB42" s="37"/>
      <c r="BC42" s="37"/>
      <c r="BD42" s="37"/>
      <c r="BE42" s="37"/>
      <c r="BF42" s="50"/>
      <c r="BG42" s="51" t="str">
        <f t="shared" si="0"/>
        <v>|</v>
      </c>
      <c r="BH4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(3007): Columna H°A° (2 caras encofradas) (m3)</v>
      </c>
      <c r="BI42" s="39" t="str" cm="1">
        <f t="array" ref="BI4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2" s="43" t="str" cm="1">
        <f t="array" ref="BJ4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2" s="43" t="str" cm="1">
        <f t="array" ref="BK4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2" s="43" t="str" cm="1">
        <f t="array" ref="BL4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2" s="43" t="str" cm="1">
        <f t="array" ref="BM4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3" spans="1:68" ht="14.4" customHeight="1" x14ac:dyDescent="0.3">
      <c r="A43" s="29">
        <f>HLOOKUP(Tabla2[[#This Row],[RUBROS]],Alta!$B$18:$BR$19,2,0)</f>
        <v>3</v>
      </c>
      <c r="B43" s="34" t="s">
        <v>70</v>
      </c>
      <c r="C43" s="30" t="str">
        <f ca="1">_xlfn.CONCAT(Tabla2[[#This Row],[N°R]],(INDEX(Alta!$A$20:$A$118,MATCH(Tabla2[[#This Row],[ÍTEMS]],INDIRECT(Tabla2[[#This Row],[RUBROS]]),0))))</f>
        <v>3008</v>
      </c>
      <c r="D43" s="34" t="s">
        <v>344</v>
      </c>
      <c r="E43" s="35" t="str" cm="1">
        <f t="array" aca="1" ref="E43" ca="1">INDEX(Alta!$B$20:$BS$118,(MATCH(Tabla2[[#This Row],[ÍTEMS]],INDIRECT(Tabla2[[#This Row],[RUBROS]]),0)),(MATCH(Tabla2[[#This Row],[RUBROS]],Alta!$B$18:$BS$18,0)+1))</f>
        <v>m3</v>
      </c>
      <c r="F43" s="44"/>
      <c r="G43" s="44"/>
      <c r="H43" s="44"/>
      <c r="I43" s="44"/>
      <c r="J4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(3008): Columna H°A° (3 caras encofradas)  (m3)
_________________________________
MUCHAS GRACIAS POR SER PARTE DE CONSULTOBRA</v>
      </c>
      <c r="K43" s="47"/>
      <c r="L43" s="47"/>
      <c r="M43" s="47"/>
      <c r="N43" s="47"/>
      <c r="O43" s="36" t="s">
        <v>56</v>
      </c>
      <c r="P43" s="46"/>
      <c r="Q43" s="51" t="s">
        <v>389</v>
      </c>
      <c r="R43" s="50"/>
      <c r="S43" s="37"/>
      <c r="T43" s="37"/>
      <c r="U43" s="37"/>
      <c r="V43" s="37"/>
      <c r="W43" s="50"/>
      <c r="X43" s="51" t="s">
        <v>389</v>
      </c>
      <c r="Y43" s="50"/>
      <c r="Z43" s="37"/>
      <c r="AA43" s="37"/>
      <c r="AB43" s="37"/>
      <c r="AC43" s="37"/>
      <c r="AD43" s="37"/>
      <c r="AE43" s="37"/>
      <c r="AF43" s="37"/>
      <c r="AG43" s="37"/>
      <c r="AH43" s="37"/>
      <c r="AI43" s="37"/>
      <c r="AJ43" s="37"/>
      <c r="AK43" s="37"/>
      <c r="AL43" s="37"/>
      <c r="AM43" s="37"/>
      <c r="AN43" s="37"/>
      <c r="AO43" s="37"/>
      <c r="AP43" s="50"/>
      <c r="AQ43" s="51" t="s">
        <v>389</v>
      </c>
      <c r="AR43" s="50"/>
      <c r="AS43" s="37"/>
      <c r="AT43" s="50"/>
      <c r="AU43" s="41"/>
      <c r="AV43" s="50"/>
      <c r="AW43" s="37"/>
      <c r="AX43" s="37"/>
      <c r="AY43" s="37"/>
      <c r="AZ43" s="37"/>
      <c r="BA43" s="37"/>
      <c r="BB43" s="37"/>
      <c r="BC43" s="37"/>
      <c r="BD43" s="37"/>
      <c r="BE43" s="37"/>
      <c r="BF43" s="50"/>
      <c r="BG43" s="51" t="str">
        <f t="shared" si="0"/>
        <v>|</v>
      </c>
      <c r="BH4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(3008): Columna H°A° (3 caras encofradas)  (m3)</v>
      </c>
      <c r="BI43" s="39" t="str" cm="1">
        <f t="array" ref="BI4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3" s="43" t="str" cm="1">
        <f t="array" ref="BJ4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3" s="43" t="str" cm="1">
        <f t="array" ref="BK4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3" s="43" t="str" cm="1">
        <f t="array" ref="BL4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3" s="43" t="str" cm="1">
        <f t="array" ref="BM4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4" spans="1:68" ht="14.4" customHeight="1" x14ac:dyDescent="0.3">
      <c r="A44" s="29">
        <f>HLOOKUP(Tabla2[[#This Row],[RUBROS]],Alta!$B$18:$BR$19,2,0)</f>
        <v>3</v>
      </c>
      <c r="B44" s="34" t="s">
        <v>70</v>
      </c>
      <c r="C44" s="30" t="str">
        <f ca="1">_xlfn.CONCAT(Tabla2[[#This Row],[N°R]],(INDEX(Alta!$A$20:$A$118,MATCH(Tabla2[[#This Row],[ÍTEMS]],INDIRECT(Tabla2[[#This Row],[RUBROS]]),0))))</f>
        <v>3009</v>
      </c>
      <c r="D44" s="34" t="s">
        <v>343</v>
      </c>
      <c r="E44" s="35" t="str" cm="1">
        <f t="array" aca="1" ref="E44" ca="1">INDEX(Alta!$B$20:$BS$118,(MATCH(Tabla2[[#This Row],[ÍTEMS]],INDIRECT(Tabla2[[#This Row],[RUBROS]]),0)),(MATCH(Tabla2[[#This Row],[RUBROS]],Alta!$B$18:$BS$18,0)+1))</f>
        <v>m3</v>
      </c>
      <c r="F44" s="44"/>
      <c r="G44" s="44"/>
      <c r="H44" s="44"/>
      <c r="I44" s="44"/>
      <c r="J4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(3009): Columna H°A° (4 caras encofradas) (m3)
_________________________________
MUCHAS GRACIAS POR SER PARTE DE CONSULTOBRA</v>
      </c>
      <c r="K44" s="47"/>
      <c r="L44" s="47"/>
      <c r="M44" s="47"/>
      <c r="N44" s="47"/>
      <c r="O44" s="36" t="s">
        <v>56</v>
      </c>
      <c r="P44" s="46"/>
      <c r="Q44" s="51" t="s">
        <v>389</v>
      </c>
      <c r="R44" s="50"/>
      <c r="S44" s="37"/>
      <c r="T44" s="37"/>
      <c r="U44" s="37"/>
      <c r="V44" s="37"/>
      <c r="W44" s="50"/>
      <c r="X44" s="51" t="s">
        <v>389</v>
      </c>
      <c r="Y44" s="50"/>
      <c r="Z44" s="37"/>
      <c r="AA44" s="37"/>
      <c r="AB44" s="37"/>
      <c r="AC44" s="37"/>
      <c r="AD44" s="37"/>
      <c r="AE44" s="37"/>
      <c r="AF44" s="37"/>
      <c r="AG44" s="37"/>
      <c r="AH44" s="37"/>
      <c r="AI44" s="37"/>
      <c r="AJ44" s="37"/>
      <c r="AK44" s="37"/>
      <c r="AL44" s="37"/>
      <c r="AM44" s="37"/>
      <c r="AN44" s="37"/>
      <c r="AO44" s="37"/>
      <c r="AP44" s="50"/>
      <c r="AQ44" s="51" t="s">
        <v>389</v>
      </c>
      <c r="AR44" s="50"/>
      <c r="AS44" s="37"/>
      <c r="AT44" s="50"/>
      <c r="AU44" s="41"/>
      <c r="AV44" s="50"/>
      <c r="AW44" s="37"/>
      <c r="AX44" s="37"/>
      <c r="AY44" s="37"/>
      <c r="AZ44" s="37"/>
      <c r="BA44" s="37"/>
      <c r="BB44" s="37"/>
      <c r="BC44" s="37"/>
      <c r="BD44" s="37"/>
      <c r="BE44" s="37"/>
      <c r="BF44" s="50"/>
      <c r="BG44" s="51" t="str">
        <f t="shared" si="0"/>
        <v>|</v>
      </c>
      <c r="BH4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(3009): Columna H°A° (4 caras encofradas) (m3)</v>
      </c>
      <c r="BI44" s="39" t="str" cm="1">
        <f t="array" ref="BI4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4" s="43" t="str" cm="1">
        <f t="array" ref="BJ4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4" s="43" t="str" cm="1">
        <f t="array" ref="BK4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4" s="43" t="str" cm="1">
        <f t="array" ref="BL4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4" s="43" t="str" cm="1">
        <f t="array" ref="BM4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5" spans="1:68" ht="14.4" customHeight="1" x14ac:dyDescent="0.3">
      <c r="A45" s="29">
        <f>HLOOKUP(Tabla2[[#This Row],[RUBROS]],Alta!$B$18:$BR$19,2,0)</f>
        <v>3</v>
      </c>
      <c r="B45" s="34" t="s">
        <v>70</v>
      </c>
      <c r="C45" s="30" t="str">
        <f ca="1">_xlfn.CONCAT(Tabla2[[#This Row],[N°R]],(INDEX(Alta!$A$20:$A$118,MATCH(Tabla2[[#This Row],[ÍTEMS]],INDIRECT(Tabla2[[#This Row],[RUBROS]]),0))))</f>
        <v>3010</v>
      </c>
      <c r="D45" s="34" t="s">
        <v>350</v>
      </c>
      <c r="E45" s="35" t="str" cm="1">
        <f t="array" aca="1" ref="E45" ca="1">INDEX(Alta!$B$20:$BS$118,(MATCH(Tabla2[[#This Row],[ÍTEMS]],INDIRECT(Tabla2[[#This Row],[RUBROS]]),0)),(MATCH(Tabla2[[#This Row],[RUBROS]],Alta!$B$18:$BS$18,0)+1))</f>
        <v>m3</v>
      </c>
      <c r="F45" s="44"/>
      <c r="G45" s="44"/>
      <c r="H45" s="44"/>
      <c r="I45" s="44"/>
      <c r="J4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(3010): Columna H°A° (Muros como encofrado perdido) (m3)
_________________________________
MUCHAS GRACIAS POR SER PARTE DE CONSULTOBRA</v>
      </c>
      <c r="K45" s="47"/>
      <c r="L45" s="47"/>
      <c r="M45" s="47"/>
      <c r="N45" s="47"/>
      <c r="O45" s="36" t="s">
        <v>56</v>
      </c>
      <c r="P45" s="46"/>
      <c r="Q45" s="51" t="s">
        <v>389</v>
      </c>
      <c r="R45" s="50"/>
      <c r="S45" s="37"/>
      <c r="T45" s="37"/>
      <c r="U45" s="37"/>
      <c r="V45" s="37"/>
      <c r="W45" s="50"/>
      <c r="X45" s="51" t="s">
        <v>389</v>
      </c>
      <c r="Y45" s="50"/>
      <c r="Z45" s="37"/>
      <c r="AA45" s="37"/>
      <c r="AB45" s="37"/>
      <c r="AC45" s="37"/>
      <c r="AD45" s="37"/>
      <c r="AE45" s="37"/>
      <c r="AF45" s="37"/>
      <c r="AG45" s="37"/>
      <c r="AH45" s="37"/>
      <c r="AI45" s="37"/>
      <c r="AJ45" s="37"/>
      <c r="AK45" s="37"/>
      <c r="AL45" s="37"/>
      <c r="AM45" s="37"/>
      <c r="AN45" s="37"/>
      <c r="AO45" s="37"/>
      <c r="AP45" s="50"/>
      <c r="AQ45" s="51" t="s">
        <v>389</v>
      </c>
      <c r="AR45" s="50"/>
      <c r="AS45" s="37"/>
      <c r="AT45" s="50"/>
      <c r="AU45" s="41"/>
      <c r="AV45" s="50"/>
      <c r="AW45" s="37"/>
      <c r="AX45" s="37"/>
      <c r="AY45" s="37"/>
      <c r="AZ45" s="37"/>
      <c r="BA45" s="37"/>
      <c r="BB45" s="37"/>
      <c r="BC45" s="37"/>
      <c r="BD45" s="37"/>
      <c r="BE45" s="37"/>
      <c r="BF45" s="50"/>
      <c r="BG45" s="51" t="str">
        <f t="shared" si="0"/>
        <v>|</v>
      </c>
      <c r="BH4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(3010): Columna H°A° (Muros como encofrado perdido) (m3)</v>
      </c>
      <c r="BI45" s="39" t="str" cm="1">
        <f t="array" ref="BI4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5" s="43" t="str" cm="1">
        <f t="array" ref="BJ4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5" s="43" t="str" cm="1">
        <f t="array" ref="BK4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5" s="43" t="str" cm="1">
        <f t="array" ref="BL4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5" s="43" t="str" cm="1">
        <f t="array" ref="BM4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6" spans="1:68" ht="14.4" customHeight="1" x14ac:dyDescent="0.3">
      <c r="A46" s="29">
        <f>HLOOKUP(Tabla2[[#This Row],[RUBROS]],Alta!$B$18:$BR$19,2,0)</f>
        <v>3</v>
      </c>
      <c r="B46" s="34" t="s">
        <v>70</v>
      </c>
      <c r="C46" s="30" t="str">
        <f ca="1">_xlfn.CONCAT(Tabla2[[#This Row],[N°R]],(INDEX(Alta!$A$20:$A$118,MATCH(Tabla2[[#This Row],[ÍTEMS]],INDIRECT(Tabla2[[#This Row],[RUBROS]]),0))))</f>
        <v>3011</v>
      </c>
      <c r="D46" s="34" t="s">
        <v>140</v>
      </c>
      <c r="E46" s="35" t="str" cm="1">
        <f t="array" aca="1" ref="E46" ca="1">INDEX(Alta!$B$20:$BS$118,(MATCH(Tabla2[[#This Row],[ÍTEMS]],INDIRECT(Tabla2[[#This Row],[RUBROS]]),0)),(MATCH(Tabla2[[#This Row],[RUBROS]],Alta!$B$18:$BS$18,0)+1))</f>
        <v>ml</v>
      </c>
      <c r="F46" s="44"/>
      <c r="G46" s="44"/>
      <c r="H46" s="44"/>
      <c r="I46" s="44"/>
      <c r="J4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(3011): Correas Metálicas Perfil C (ml)
_________________________________
MUCHAS GRACIAS POR SER PARTE DE CONSULTOBRA</v>
      </c>
      <c r="K46" s="47"/>
      <c r="L46" s="47"/>
      <c r="M46" s="47"/>
      <c r="N46" s="47"/>
      <c r="O46" s="36" t="s">
        <v>56</v>
      </c>
      <c r="P46" s="46"/>
      <c r="Q46" s="51" t="s">
        <v>389</v>
      </c>
      <c r="R46" s="50"/>
      <c r="S46" s="37"/>
      <c r="T46" s="37"/>
      <c r="U46" s="37"/>
      <c r="V46" s="37"/>
      <c r="W46" s="50"/>
      <c r="X46" s="51" t="s">
        <v>389</v>
      </c>
      <c r="Y46" s="50"/>
      <c r="Z46" s="37"/>
      <c r="AA46" s="37"/>
      <c r="AB46" s="37"/>
      <c r="AC46" s="37"/>
      <c r="AD46" s="37"/>
      <c r="AE46" s="37"/>
      <c r="AF46" s="37"/>
      <c r="AG46" s="37"/>
      <c r="AH46" s="37"/>
      <c r="AI46" s="37"/>
      <c r="AJ46" s="37"/>
      <c r="AK46" s="37"/>
      <c r="AL46" s="37"/>
      <c r="AM46" s="37"/>
      <c r="AN46" s="37"/>
      <c r="AO46" s="37"/>
      <c r="AP46" s="50"/>
      <c r="AQ46" s="51" t="s">
        <v>389</v>
      </c>
      <c r="AR46" s="50"/>
      <c r="AS46" s="37"/>
      <c r="AT46" s="50"/>
      <c r="AU46" s="41"/>
      <c r="AV46" s="50"/>
      <c r="AW46" s="37"/>
      <c r="AX46" s="37"/>
      <c r="AY46" s="37"/>
      <c r="AZ46" s="37"/>
      <c r="BA46" s="37"/>
      <c r="BB46" s="37"/>
      <c r="BC46" s="37"/>
      <c r="BD46" s="37"/>
      <c r="BE46" s="37"/>
      <c r="BF46" s="50"/>
      <c r="BG46" s="51" t="str">
        <f t="shared" si="0"/>
        <v>|</v>
      </c>
      <c r="BH46"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(3011): Correas Metálicas Perfil C (ml)</v>
      </c>
      <c r="BI46" s="39" t="str" cm="1">
        <f t="array" ref="BI4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6" s="43" t="str" cm="1">
        <f t="array" ref="BJ4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6" s="43" t="str" cm="1">
        <f t="array" ref="BK4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6" s="43" t="str" cm="1">
        <f t="array" ref="BL4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6" s="43" t="str" cm="1">
        <f t="array" ref="BM4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7" spans="1:68" ht="14.4" customHeight="1" x14ac:dyDescent="0.3">
      <c r="A47" s="29">
        <f>HLOOKUP(Tabla2[[#This Row],[RUBROS]],Alta!$B$18:$BR$19,2,0)</f>
        <v>3</v>
      </c>
      <c r="B47" s="34" t="s">
        <v>70</v>
      </c>
      <c r="C47" s="30" t="str">
        <f ca="1">_xlfn.CONCAT(Tabla2[[#This Row],[N°R]],(INDEX(Alta!$A$20:$A$118,MATCH(Tabla2[[#This Row],[ÍTEMS]],INDIRECT(Tabla2[[#This Row],[RUBROS]]),0))))</f>
        <v>3012</v>
      </c>
      <c r="D47" s="34" t="s">
        <v>354</v>
      </c>
      <c r="E47" s="35" t="str" cm="1">
        <f t="array" aca="1" ref="E47" ca="1">INDEX(Alta!$B$20:$BS$118,(MATCH(Tabla2[[#This Row],[ÍTEMS]],INDIRECT(Tabla2[[#This Row],[RUBROS]]),0)),(MATCH(Tabla2[[#This Row],[RUBROS]],Alta!$B$18:$BS$18,0)+1))</f>
        <v>m3</v>
      </c>
      <c r="F47" s="44"/>
      <c r="G47" s="44"/>
      <c r="H47" s="44"/>
      <c r="I47" s="44"/>
      <c r="J4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(3012): Encad.Vert.(20x20) H°A° (1 cara encofrada) (m3)
_________________________________
MUCHAS GRACIAS POR SER PARTE DE CONSULTOBRA</v>
      </c>
      <c r="K47" s="47"/>
      <c r="L47" s="47"/>
      <c r="M47" s="47"/>
      <c r="N47" s="47"/>
      <c r="O47" s="36" t="s">
        <v>56</v>
      </c>
      <c r="P47" s="46"/>
      <c r="Q47" s="51" t="s">
        <v>389</v>
      </c>
      <c r="R47" s="50"/>
      <c r="S47" s="40"/>
      <c r="T47" s="40"/>
      <c r="U47" s="40"/>
      <c r="V47" s="40"/>
      <c r="W47" s="50"/>
      <c r="X47" s="51" t="s">
        <v>389</v>
      </c>
      <c r="Y47" s="50"/>
      <c r="Z47" s="37"/>
      <c r="AA47" s="37"/>
      <c r="AB47" s="37"/>
      <c r="AC47" s="37"/>
      <c r="AD47" s="37"/>
      <c r="AE47" s="37"/>
      <c r="AF47" s="37"/>
      <c r="AG47" s="37"/>
      <c r="AH47" s="37"/>
      <c r="AI47" s="37"/>
      <c r="AJ47" s="37"/>
      <c r="AK47" s="37"/>
      <c r="AL47" s="37"/>
      <c r="AM47" s="37"/>
      <c r="AN47" s="37"/>
      <c r="AO47" s="37"/>
      <c r="AP47" s="50"/>
      <c r="AQ47" s="51" t="s">
        <v>389</v>
      </c>
      <c r="AR47" s="50"/>
      <c r="AS47" s="37"/>
      <c r="AT47" s="50"/>
      <c r="AU47" s="41"/>
      <c r="AV47" s="50"/>
      <c r="AW47" s="37"/>
      <c r="AX47" s="37"/>
      <c r="AY47" s="37"/>
      <c r="AZ47" s="37"/>
      <c r="BA47" s="37"/>
      <c r="BB47" s="37"/>
      <c r="BC47" s="37"/>
      <c r="BD47" s="37"/>
      <c r="BE47" s="37"/>
      <c r="BF47" s="50"/>
      <c r="BG47" s="51" t="str">
        <f t="shared" si="0"/>
        <v>|</v>
      </c>
      <c r="BH47"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(3012): Encad.Vert.(20x20) H°A° (1 cara encofrada) (m3)</v>
      </c>
      <c r="BI47" s="39" t="str" cm="1">
        <f t="array" ref="BI4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7" s="43" t="str" cm="1">
        <f t="array" ref="BJ4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7" s="43" t="str" cm="1">
        <f t="array" ref="BK4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7" s="43" t="str" cm="1">
        <f t="array" ref="BL4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7" s="43" t="str" cm="1">
        <f t="array" ref="BM4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8" spans="1:68" ht="14.4" customHeight="1" x14ac:dyDescent="0.3">
      <c r="A48" s="29">
        <f>HLOOKUP(Tabla2[[#This Row],[RUBROS]],Alta!$B$18:$BR$19,2,0)</f>
        <v>3</v>
      </c>
      <c r="B48" s="34" t="s">
        <v>70</v>
      </c>
      <c r="C48" s="30" t="str">
        <f ca="1">_xlfn.CONCAT(Tabla2[[#This Row],[N°R]],(INDEX(Alta!$A$20:$A$118,MATCH(Tabla2[[#This Row],[ÍTEMS]],INDIRECT(Tabla2[[#This Row],[RUBROS]]),0))))</f>
        <v>3013</v>
      </c>
      <c r="D48" s="34" t="s">
        <v>353</v>
      </c>
      <c r="E48" s="35" t="str" cm="1">
        <f t="array" aca="1" ref="E48" ca="1">INDEX(Alta!$B$20:$BS$118,(MATCH(Tabla2[[#This Row],[ÍTEMS]],INDIRECT(Tabla2[[#This Row],[RUBROS]]),0)),(MATCH(Tabla2[[#This Row],[RUBROS]],Alta!$B$18:$BS$18,0)+1))</f>
        <v>m3</v>
      </c>
      <c r="F48" s="44"/>
      <c r="G48" s="44"/>
      <c r="H48" s="44"/>
      <c r="I48" s="44"/>
      <c r="J4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(3013): Encad.Vert.(20x20) H°A° (2 caras encofradas) (m3)
_________________________________
MUCHAS GRACIAS POR SER PARTE DE CONSULTOBRA</v>
      </c>
      <c r="K48" s="47"/>
      <c r="L48" s="47"/>
      <c r="M48" s="47"/>
      <c r="N48" s="47"/>
      <c r="O48" s="36" t="s">
        <v>56</v>
      </c>
      <c r="P48" s="46"/>
      <c r="Q48" s="51" t="s">
        <v>389</v>
      </c>
      <c r="R48" s="50"/>
      <c r="S48" s="40"/>
      <c r="T48" s="40"/>
      <c r="U48" s="40"/>
      <c r="V48" s="40"/>
      <c r="W48" s="50"/>
      <c r="X48" s="51" t="s">
        <v>389</v>
      </c>
      <c r="Y48" s="50"/>
      <c r="Z48" s="37"/>
      <c r="AA48" s="37"/>
      <c r="AB48" s="37"/>
      <c r="AC48" s="37"/>
      <c r="AD48" s="37"/>
      <c r="AE48" s="37"/>
      <c r="AF48" s="37"/>
      <c r="AG48" s="37"/>
      <c r="AH48" s="37"/>
      <c r="AI48" s="37"/>
      <c r="AJ48" s="37"/>
      <c r="AK48" s="37"/>
      <c r="AL48" s="37"/>
      <c r="AM48" s="37"/>
      <c r="AN48" s="37"/>
      <c r="AO48" s="37"/>
      <c r="AP48" s="50"/>
      <c r="AQ48" s="51" t="s">
        <v>389</v>
      </c>
      <c r="AR48" s="50"/>
      <c r="AS48" s="37"/>
      <c r="AT48" s="50"/>
      <c r="AU48" s="41"/>
      <c r="AV48" s="50"/>
      <c r="AW48" s="37"/>
      <c r="AX48" s="37"/>
      <c r="AY48" s="37"/>
      <c r="AZ48" s="37"/>
      <c r="BA48" s="37"/>
      <c r="BB48" s="37"/>
      <c r="BC48" s="37"/>
      <c r="BD48" s="37"/>
      <c r="BE48" s="37"/>
      <c r="BF48" s="50"/>
      <c r="BG48" s="51" t="str">
        <f t="shared" si="0"/>
        <v>|</v>
      </c>
      <c r="BH48"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(3013): Encad.Vert.(20x20) H°A° (2 caras encofradas) (m3)</v>
      </c>
      <c r="BI48" s="39" t="str" cm="1">
        <f t="array" ref="BI4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8" s="43" t="str" cm="1">
        <f t="array" ref="BJ4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8" s="43" t="str" cm="1">
        <f t="array" ref="BK4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8" s="43" t="str" cm="1">
        <f t="array" ref="BL4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8" s="43" t="str" cm="1">
        <f t="array" ref="BM4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49" spans="1:65" ht="14.4" customHeight="1" x14ac:dyDescent="0.3">
      <c r="A49" s="29">
        <f>HLOOKUP(Tabla2[[#This Row],[RUBROS]],Alta!$B$18:$BR$19,2,0)</f>
        <v>3</v>
      </c>
      <c r="B49" s="34" t="s">
        <v>70</v>
      </c>
      <c r="C49" s="30" t="str">
        <f ca="1">_xlfn.CONCAT(Tabla2[[#This Row],[N°R]],(INDEX(Alta!$A$20:$A$118,MATCH(Tabla2[[#This Row],[ÍTEMS]],INDIRECT(Tabla2[[#This Row],[RUBROS]]),0))))</f>
        <v>3014</v>
      </c>
      <c r="D49" s="34" t="s">
        <v>352</v>
      </c>
      <c r="E49" s="35" t="str" cm="1">
        <f t="array" aca="1" ref="E49" ca="1">INDEX(Alta!$B$20:$BS$118,(MATCH(Tabla2[[#This Row],[ÍTEMS]],INDIRECT(Tabla2[[#This Row],[RUBROS]]),0)),(MATCH(Tabla2[[#This Row],[RUBROS]],Alta!$B$18:$BS$18,0)+1))</f>
        <v>m3</v>
      </c>
      <c r="F49" s="44"/>
      <c r="G49" s="44"/>
      <c r="H49" s="44"/>
      <c r="I49" s="44"/>
      <c r="J4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(3014): Encad.Vert.(20x20) H°A° (3 caras encofradas) (m3)
_________________________________
MUCHAS GRACIAS POR SER PARTE DE CONSULTOBRA</v>
      </c>
      <c r="K49" s="47"/>
      <c r="L49" s="47"/>
      <c r="M49" s="47"/>
      <c r="N49" s="47"/>
      <c r="O49" s="36" t="s">
        <v>56</v>
      </c>
      <c r="P49" s="46"/>
      <c r="Q49" s="51" t="s">
        <v>389</v>
      </c>
      <c r="R49" s="50"/>
      <c r="S49" s="37"/>
      <c r="T49" s="37"/>
      <c r="U49" s="37"/>
      <c r="V49" s="37"/>
      <c r="W49" s="50"/>
      <c r="X49" s="51" t="s">
        <v>389</v>
      </c>
      <c r="Y49" s="50"/>
      <c r="Z49" s="37"/>
      <c r="AA49" s="37"/>
      <c r="AB49" s="37"/>
      <c r="AC49" s="37"/>
      <c r="AD49" s="37"/>
      <c r="AE49" s="37"/>
      <c r="AF49" s="37"/>
      <c r="AG49" s="37"/>
      <c r="AH49" s="37"/>
      <c r="AI49" s="37"/>
      <c r="AJ49" s="37"/>
      <c r="AK49" s="37"/>
      <c r="AL49" s="37"/>
      <c r="AM49" s="37"/>
      <c r="AN49" s="37"/>
      <c r="AO49" s="37"/>
      <c r="AP49" s="50"/>
      <c r="AQ49" s="51" t="s">
        <v>389</v>
      </c>
      <c r="AR49" s="50"/>
      <c r="AS49" s="37"/>
      <c r="AT49" s="50"/>
      <c r="AU49" s="41"/>
      <c r="AV49" s="50"/>
      <c r="AW49" s="37"/>
      <c r="AX49" s="37"/>
      <c r="AY49" s="37"/>
      <c r="AZ49" s="37"/>
      <c r="BA49" s="37"/>
      <c r="BB49" s="37"/>
      <c r="BC49" s="37"/>
      <c r="BD49" s="37"/>
      <c r="BE49" s="37"/>
      <c r="BF49" s="50"/>
      <c r="BG49" s="51" t="str">
        <f t="shared" si="0"/>
        <v>|</v>
      </c>
      <c r="BH49"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(3014): Encad.Vert.(20x20) H°A° (3 caras encofradas) (m3)</v>
      </c>
      <c r="BI49" s="39" t="str" cm="1">
        <f t="array" ref="BI4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49" s="43" t="str" cm="1">
        <f t="array" ref="BJ4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49" s="43" t="str" cm="1">
        <f t="array" ref="BK4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49" s="43" t="str" cm="1">
        <f t="array" ref="BL4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49" s="43" t="str" cm="1">
        <f t="array" ref="BM4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0" spans="1:65" ht="14.4" customHeight="1" x14ac:dyDescent="0.3">
      <c r="A50" s="29">
        <f>HLOOKUP(Tabla2[[#This Row],[RUBROS]],Alta!$B$18:$BR$19,2,0)</f>
        <v>3</v>
      </c>
      <c r="B50" s="34" t="s">
        <v>70</v>
      </c>
      <c r="C50" s="30" t="str">
        <f ca="1">_xlfn.CONCAT(Tabla2[[#This Row],[N°R]],(INDEX(Alta!$A$20:$A$118,MATCH(Tabla2[[#This Row],[ÍTEMS]],INDIRECT(Tabla2[[#This Row],[RUBROS]]),0))))</f>
        <v>3015</v>
      </c>
      <c r="D50" s="34" t="s">
        <v>351</v>
      </c>
      <c r="E50" s="35" t="str" cm="1">
        <f t="array" aca="1" ref="E50" ca="1">INDEX(Alta!$B$20:$BS$118,(MATCH(Tabla2[[#This Row],[ÍTEMS]],INDIRECT(Tabla2[[#This Row],[RUBROS]]),0)),(MATCH(Tabla2[[#This Row],[RUBROS]],Alta!$B$18:$BS$18,0)+1))</f>
        <v>m3</v>
      </c>
      <c r="F50" s="44"/>
      <c r="G50" s="44"/>
      <c r="H50" s="44"/>
      <c r="I50" s="44"/>
      <c r="J5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(3015): Encad.Vert.(20x20) H°A° (Muros encofrado perdido) (m3)
_________________________________
MUCHAS GRACIAS POR SER PARTE DE CONSULTOBRA</v>
      </c>
      <c r="K50" s="47"/>
      <c r="L50" s="47"/>
      <c r="M50" s="47"/>
      <c r="N50" s="47"/>
      <c r="O50" s="36" t="s">
        <v>56</v>
      </c>
      <c r="P50" s="46"/>
      <c r="Q50" s="51" t="s">
        <v>389</v>
      </c>
      <c r="R50" s="50"/>
      <c r="S50" s="37"/>
      <c r="T50" s="37"/>
      <c r="U50" s="37"/>
      <c r="V50" s="37"/>
      <c r="W50" s="50"/>
      <c r="X50" s="51" t="s">
        <v>389</v>
      </c>
      <c r="Y50" s="50"/>
      <c r="Z50" s="37"/>
      <c r="AA50" s="37"/>
      <c r="AB50" s="37"/>
      <c r="AC50" s="37"/>
      <c r="AD50" s="37"/>
      <c r="AE50" s="37"/>
      <c r="AF50" s="37"/>
      <c r="AG50" s="37"/>
      <c r="AH50" s="37"/>
      <c r="AI50" s="37"/>
      <c r="AJ50" s="37"/>
      <c r="AK50" s="37"/>
      <c r="AL50" s="37"/>
      <c r="AM50" s="37"/>
      <c r="AN50" s="37"/>
      <c r="AO50" s="37"/>
      <c r="AP50" s="50"/>
      <c r="AQ50" s="51" t="s">
        <v>389</v>
      </c>
      <c r="AR50" s="50"/>
      <c r="AS50" s="37"/>
      <c r="AT50" s="50"/>
      <c r="AU50" s="41"/>
      <c r="AV50" s="50"/>
      <c r="AW50" s="37"/>
      <c r="AX50" s="37"/>
      <c r="AY50" s="37"/>
      <c r="AZ50" s="37"/>
      <c r="BA50" s="37"/>
      <c r="BB50" s="37"/>
      <c r="BC50" s="37"/>
      <c r="BD50" s="37"/>
      <c r="BE50" s="37"/>
      <c r="BF50" s="50"/>
      <c r="BG50" s="51" t="str">
        <f t="shared" si="0"/>
        <v>|</v>
      </c>
      <c r="BH50"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(3015): Encad.Vert.(20x20) H°A° (Muros encofrado perdido) (m3)</v>
      </c>
      <c r="BI50" s="39" t="str" cm="1">
        <f t="array" ref="BI5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0" s="43" t="str" cm="1">
        <f t="array" ref="BJ5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0" s="43" t="str" cm="1">
        <f t="array" ref="BK5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0" s="43" t="str" cm="1">
        <f t="array" ref="BL5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0" s="43" t="str" cm="1">
        <f t="array" ref="BM5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1" spans="1:65" ht="14.4" customHeight="1" x14ac:dyDescent="0.3">
      <c r="A51" s="29">
        <f>HLOOKUP(Tabla2[[#This Row],[RUBROS]],Alta!$B$18:$BR$19,2,0)</f>
        <v>3</v>
      </c>
      <c r="B51" s="34" t="s">
        <v>70</v>
      </c>
      <c r="C51" s="30" t="str">
        <f ca="1">_xlfn.CONCAT(Tabla2[[#This Row],[N°R]],(INDEX(Alta!$A$20:$A$118,MATCH(Tabla2[[#This Row],[ÍTEMS]],INDIRECT(Tabla2[[#This Row],[RUBROS]]),0))))</f>
        <v>3016</v>
      </c>
      <c r="D51" s="34" t="s">
        <v>357</v>
      </c>
      <c r="E51" s="35" t="str" cm="1">
        <f t="array" aca="1" ref="E51" ca="1">INDEX(Alta!$B$20:$BS$118,(MATCH(Tabla2[[#This Row],[ÍTEMS]],INDIRECT(Tabla2[[#This Row],[RUBROS]]),0)),(MATCH(Tabla2[[#This Row],[RUBROS]],Alta!$B$18:$BS$18,0)+1))</f>
        <v>m3</v>
      </c>
      <c r="F51" s="44"/>
      <c r="G51" s="44"/>
      <c r="H51" s="44"/>
      <c r="I51" s="44"/>
      <c r="J5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(3016): Encadenado Horizontal (20x20) H°A°(Encof.Lateral) (m3)
_________________________________
MUCHAS GRACIAS POR SER PARTE DE CONSULTOBRA</v>
      </c>
      <c r="K51" s="47"/>
      <c r="L51" s="47"/>
      <c r="M51" s="47"/>
      <c r="N51" s="47"/>
      <c r="O51" s="36" t="s">
        <v>56</v>
      </c>
      <c r="P51" s="46"/>
      <c r="Q51" s="51" t="s">
        <v>389</v>
      </c>
      <c r="R51" s="50"/>
      <c r="S51" s="37"/>
      <c r="T51" s="37"/>
      <c r="U51" s="37"/>
      <c r="V51" s="37"/>
      <c r="W51" s="50"/>
      <c r="X51" s="51" t="s">
        <v>389</v>
      </c>
      <c r="Y51" s="50"/>
      <c r="Z51" s="37"/>
      <c r="AA51" s="37"/>
      <c r="AB51" s="37"/>
      <c r="AC51" s="37"/>
      <c r="AD51" s="37"/>
      <c r="AE51" s="37"/>
      <c r="AF51" s="37"/>
      <c r="AG51" s="37"/>
      <c r="AH51" s="37"/>
      <c r="AI51" s="37"/>
      <c r="AJ51" s="37"/>
      <c r="AK51" s="37"/>
      <c r="AL51" s="37"/>
      <c r="AM51" s="37"/>
      <c r="AN51" s="37"/>
      <c r="AO51" s="37"/>
      <c r="AP51" s="50"/>
      <c r="AQ51" s="51" t="s">
        <v>389</v>
      </c>
      <c r="AR51" s="50"/>
      <c r="AS51" s="37"/>
      <c r="AT51" s="50"/>
      <c r="AU51" s="41"/>
      <c r="AV51" s="50"/>
      <c r="AW51" s="37"/>
      <c r="AX51" s="37"/>
      <c r="AY51" s="37"/>
      <c r="AZ51" s="37"/>
      <c r="BA51" s="37"/>
      <c r="BB51" s="37"/>
      <c r="BC51" s="37"/>
      <c r="BD51" s="37"/>
      <c r="BE51" s="37"/>
      <c r="BF51" s="50"/>
      <c r="BG51" s="51" t="str">
        <f t="shared" si="0"/>
        <v>|</v>
      </c>
      <c r="BH51"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(3016): Encadenado Horizontal (20x20) H°A°(Encof.Lateral) (m3)</v>
      </c>
      <c r="BI51" s="39" t="str" cm="1">
        <f t="array" ref="BI5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1" s="43" t="str" cm="1">
        <f t="array" ref="BJ5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1" s="43" t="str" cm="1">
        <f t="array" ref="BK5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1" s="43" t="str" cm="1">
        <f t="array" ref="BL5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1" s="43" t="str" cm="1">
        <f t="array" ref="BM5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2" spans="1:65" ht="14.4" customHeight="1" x14ac:dyDescent="0.3">
      <c r="A52" s="29">
        <f>HLOOKUP(Tabla2[[#This Row],[RUBROS]],Alta!$B$18:$BR$19,2,0)</f>
        <v>3</v>
      </c>
      <c r="B52" s="34" t="s">
        <v>70</v>
      </c>
      <c r="C52" s="30" t="str">
        <f ca="1">_xlfn.CONCAT(Tabla2[[#This Row],[N°R]],(INDEX(Alta!$A$20:$A$118,MATCH(Tabla2[[#This Row],[ÍTEMS]],INDIRECT(Tabla2[[#This Row],[RUBROS]]),0))))</f>
        <v>3017</v>
      </c>
      <c r="D52" s="34" t="s">
        <v>358</v>
      </c>
      <c r="E52" s="35" t="str" cm="1">
        <f t="array" aca="1" ref="E52" ca="1">INDEX(Alta!$B$20:$BS$118,(MATCH(Tabla2[[#This Row],[ÍTEMS]],INDIRECT(Tabla2[[#This Row],[RUBROS]]),0)),(MATCH(Tabla2[[#This Row],[RUBROS]],Alta!$B$18:$BS$18,0)+1))</f>
        <v>m3</v>
      </c>
      <c r="F52" s="44"/>
      <c r="G52" s="44"/>
      <c r="H52" s="44"/>
      <c r="I52" s="44"/>
      <c r="J5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(3017): Encadenado Horizontal (20x20) H°A°(Enterrado) (m3)
_________________________________
MUCHAS GRACIAS POR SER PARTE DE CONSULTOBRA</v>
      </c>
      <c r="K52" s="47"/>
      <c r="L52" s="47"/>
      <c r="M52" s="47"/>
      <c r="N52" s="47"/>
      <c r="O52" s="36" t="s">
        <v>56</v>
      </c>
      <c r="P52" s="46"/>
      <c r="Q52" s="51" t="s">
        <v>389</v>
      </c>
      <c r="R52" s="50"/>
      <c r="S52" s="37"/>
      <c r="T52" s="37"/>
      <c r="U52" s="37"/>
      <c r="V52" s="37"/>
      <c r="W52" s="50"/>
      <c r="X52" s="51" t="s">
        <v>389</v>
      </c>
      <c r="Y52" s="50"/>
      <c r="Z52" s="37"/>
      <c r="AA52" s="37"/>
      <c r="AB52" s="37"/>
      <c r="AC52" s="37"/>
      <c r="AD52" s="37"/>
      <c r="AE52" s="37"/>
      <c r="AF52" s="37"/>
      <c r="AG52" s="37"/>
      <c r="AH52" s="37"/>
      <c r="AI52" s="37"/>
      <c r="AJ52" s="37"/>
      <c r="AK52" s="37"/>
      <c r="AL52" s="37"/>
      <c r="AM52" s="37"/>
      <c r="AN52" s="37"/>
      <c r="AO52" s="37"/>
      <c r="AP52" s="50"/>
      <c r="AQ52" s="51" t="s">
        <v>389</v>
      </c>
      <c r="AR52" s="50"/>
      <c r="AS52" s="37"/>
      <c r="AT52" s="50"/>
      <c r="AU52" s="41"/>
      <c r="AV52" s="50"/>
      <c r="AW52" s="37"/>
      <c r="AX52" s="37"/>
      <c r="AY52" s="37"/>
      <c r="AZ52" s="37"/>
      <c r="BA52" s="37"/>
      <c r="BB52" s="37"/>
      <c r="BC52" s="37"/>
      <c r="BD52" s="37"/>
      <c r="BE52" s="37"/>
      <c r="BF52" s="50"/>
      <c r="BG52" s="51" t="str">
        <f t="shared" si="0"/>
        <v>|</v>
      </c>
      <c r="BH52"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(3017): Encadenado Horizontal (20x20) H°A°(Enterrado) (m3)</v>
      </c>
      <c r="BI52" s="39" t="str" cm="1">
        <f t="array" ref="BI5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2" s="43" t="str" cm="1">
        <f t="array" ref="BJ5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2" s="43" t="str" cm="1">
        <f t="array" ref="BK5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2" s="43" t="str" cm="1">
        <f t="array" ref="BL5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2" s="43" t="str" cm="1">
        <f t="array" ref="BM5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3" spans="1:65" ht="14.4" customHeight="1" x14ac:dyDescent="0.3">
      <c r="A53" s="29">
        <f>HLOOKUP(Tabla2[[#This Row],[RUBROS]],Alta!$B$18:$BR$19,2,0)</f>
        <v>3</v>
      </c>
      <c r="B53" s="34" t="s">
        <v>70</v>
      </c>
      <c r="C53" s="30" t="str">
        <f ca="1">_xlfn.CONCAT(Tabla2[[#This Row],[N°R]],(INDEX(Alta!$A$20:$A$118,MATCH(Tabla2[[#This Row],[ÍTEMS]],INDIRECT(Tabla2[[#This Row],[RUBROS]]),0))))</f>
        <v>3019</v>
      </c>
      <c r="D53" s="34" t="s">
        <v>347</v>
      </c>
      <c r="E53" s="35" t="str" cm="1">
        <f t="array" aca="1" ref="E53" ca="1">INDEX(Alta!$B$20:$BS$118,(MATCH(Tabla2[[#This Row],[ÍTEMS]],INDIRECT(Tabla2[[#This Row],[RUBROS]]),0)),(MATCH(Tabla2[[#This Row],[RUBROS]],Alta!$B$18:$BS$18,0)+1))</f>
        <v>m3</v>
      </c>
      <c r="F53" s="44"/>
      <c r="G53" s="44"/>
      <c r="H53" s="44"/>
      <c r="I53" s="44"/>
      <c r="J5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(3019): Losa Maciza H°A° (doble altura) (m3)
_________________________________
MUCHAS GRACIAS POR SER PARTE DE CONSULTOBRA</v>
      </c>
      <c r="K53" s="47"/>
      <c r="L53" s="47"/>
      <c r="M53" s="47"/>
      <c r="N53" s="47"/>
      <c r="O53" s="36" t="s">
        <v>56</v>
      </c>
      <c r="P53" s="46"/>
      <c r="Q53" s="51" t="s">
        <v>389</v>
      </c>
      <c r="R53" s="50"/>
      <c r="S53" s="37"/>
      <c r="T53" s="37"/>
      <c r="U53" s="37"/>
      <c r="V53" s="37"/>
      <c r="W53" s="50"/>
      <c r="X53" s="51" t="s">
        <v>389</v>
      </c>
      <c r="Y53" s="50"/>
      <c r="Z53" s="37"/>
      <c r="AA53" s="37"/>
      <c r="AB53" s="37"/>
      <c r="AC53" s="37"/>
      <c r="AD53" s="37"/>
      <c r="AE53" s="37"/>
      <c r="AF53" s="37"/>
      <c r="AG53" s="37"/>
      <c r="AH53" s="37"/>
      <c r="AI53" s="37"/>
      <c r="AJ53" s="37"/>
      <c r="AK53" s="37"/>
      <c r="AL53" s="37"/>
      <c r="AM53" s="37"/>
      <c r="AN53" s="37"/>
      <c r="AO53" s="37"/>
      <c r="AP53" s="50"/>
      <c r="AQ53" s="51" t="s">
        <v>389</v>
      </c>
      <c r="AR53" s="50"/>
      <c r="AS53" s="37"/>
      <c r="AT53" s="50"/>
      <c r="AU53" s="41"/>
      <c r="AV53" s="50"/>
      <c r="AW53" s="37"/>
      <c r="AX53" s="37"/>
      <c r="AY53" s="37"/>
      <c r="AZ53" s="37"/>
      <c r="BA53" s="37"/>
      <c r="BB53" s="37"/>
      <c r="BC53" s="37"/>
      <c r="BD53" s="37"/>
      <c r="BE53" s="37"/>
      <c r="BF53" s="50"/>
      <c r="BG53" s="51" t="str">
        <f t="shared" si="0"/>
        <v>|</v>
      </c>
      <c r="BH53"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(3019): Losa Maciza H°A° (doble altura) (m3)</v>
      </c>
      <c r="BI53" s="39" t="str" cm="1">
        <f t="array" ref="BI5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3" s="43" t="str" cm="1">
        <f t="array" ref="BJ5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3" s="43" t="str" cm="1">
        <f t="array" ref="BK5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3" s="43" t="str" cm="1">
        <f t="array" ref="BL5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3" s="43" t="str" cm="1">
        <f t="array" ref="BM5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4" spans="1:65" ht="14.4" customHeight="1" x14ac:dyDescent="0.3">
      <c r="A54" s="29">
        <f>HLOOKUP(Tabla2[[#This Row],[RUBROS]],Alta!$B$18:$BR$19,2,0)</f>
        <v>3</v>
      </c>
      <c r="B54" s="34" t="s">
        <v>70</v>
      </c>
      <c r="C54" s="30" t="str">
        <f ca="1">_xlfn.CONCAT(Tabla2[[#This Row],[N°R]],(INDEX(Alta!$A$20:$A$118,MATCH(Tabla2[[#This Row],[ÍTEMS]],INDIRECT(Tabla2[[#This Row],[RUBROS]]),0))))</f>
        <v>3020</v>
      </c>
      <c r="D54" s="34" t="s">
        <v>348</v>
      </c>
      <c r="E54" s="35" t="str" cm="1">
        <f t="array" aca="1" ref="E54" ca="1">INDEX(Alta!$B$20:$BS$118,(MATCH(Tabla2[[#This Row],[ÍTEMS]],INDIRECT(Tabla2[[#This Row],[RUBROS]]),0)),(MATCH(Tabla2[[#This Row],[RUBROS]],Alta!$B$18:$BS$18,0)+1))</f>
        <v>m3</v>
      </c>
      <c r="F54" s="44"/>
      <c r="G54" s="44"/>
      <c r="H54" s="44"/>
      <c r="I54" s="44"/>
      <c r="J5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(3020): Losa Maciza H°A° (simple altura) (m3)
_________________________________
MUCHAS GRACIAS POR SER PARTE DE CONSULTOBRA</v>
      </c>
      <c r="K54" s="47"/>
      <c r="L54" s="47"/>
      <c r="M54" s="47"/>
      <c r="N54" s="47"/>
      <c r="O54" s="36" t="s">
        <v>56</v>
      </c>
      <c r="P54" s="46"/>
      <c r="Q54" s="51" t="s">
        <v>389</v>
      </c>
      <c r="R54" s="50"/>
      <c r="S54" s="37"/>
      <c r="T54" s="37"/>
      <c r="U54" s="37"/>
      <c r="V54" s="37"/>
      <c r="W54" s="50"/>
      <c r="X54" s="51" t="s">
        <v>389</v>
      </c>
      <c r="Y54" s="50"/>
      <c r="Z54" s="37"/>
      <c r="AA54" s="37"/>
      <c r="AB54" s="37"/>
      <c r="AC54" s="37"/>
      <c r="AD54" s="37"/>
      <c r="AE54" s="37"/>
      <c r="AF54" s="37"/>
      <c r="AG54" s="37"/>
      <c r="AH54" s="37"/>
      <c r="AI54" s="37"/>
      <c r="AJ54" s="37"/>
      <c r="AK54" s="37"/>
      <c r="AL54" s="37"/>
      <c r="AM54" s="37"/>
      <c r="AN54" s="37"/>
      <c r="AO54" s="37"/>
      <c r="AP54" s="50"/>
      <c r="AQ54" s="51" t="s">
        <v>389</v>
      </c>
      <c r="AR54" s="50"/>
      <c r="AS54" s="37"/>
      <c r="AT54" s="50"/>
      <c r="AU54" s="41"/>
      <c r="AV54" s="50"/>
      <c r="AW54" s="37"/>
      <c r="AX54" s="37"/>
      <c r="AY54" s="37"/>
      <c r="AZ54" s="37"/>
      <c r="BA54" s="37"/>
      <c r="BB54" s="37"/>
      <c r="BC54" s="37"/>
      <c r="BD54" s="37"/>
      <c r="BE54" s="37"/>
      <c r="BF54" s="50"/>
      <c r="BG54" s="51" t="str">
        <f t="shared" si="0"/>
        <v>|</v>
      </c>
      <c r="BH54"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(3020): Losa Maciza H°A° (simple altura) (m3)</v>
      </c>
      <c r="BI54" s="39" t="str" cm="1">
        <f t="array" ref="BI5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4" s="43" t="str" cm="1">
        <f t="array" ref="BJ5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4" s="43" t="str" cm="1">
        <f t="array" ref="BK5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4" s="43" t="str" cm="1">
        <f t="array" ref="BL5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4" s="43" t="str" cm="1">
        <f t="array" ref="BM5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5" spans="1:65" ht="14.4" customHeight="1" x14ac:dyDescent="0.3">
      <c r="A55" s="29">
        <f>HLOOKUP(Tabla2[[#This Row],[RUBROS]],Alta!$B$18:$BR$19,2,0)</f>
        <v>3</v>
      </c>
      <c r="B55" s="34" t="s">
        <v>70</v>
      </c>
      <c r="C55" s="30" t="str">
        <f ca="1">_xlfn.CONCAT(Tabla2[[#This Row],[N°R]],(INDEX(Alta!$A$20:$A$118,MATCH(Tabla2[[#This Row],[ÍTEMS]],INDIRECT(Tabla2[[#This Row],[RUBROS]]),0))))</f>
        <v>3025</v>
      </c>
      <c r="D55" s="34" t="s">
        <v>305</v>
      </c>
      <c r="E55" s="35" t="str" cm="1">
        <f t="array" aca="1" ref="E55" ca="1">INDEX(Alta!$B$20:$BS$118,(MATCH(Tabla2[[#This Row],[ÍTEMS]],INDIRECT(Tabla2[[#This Row],[RUBROS]]),0)),(MATCH(Tabla2[[#This Row],[RUBROS]],Alta!$B$18:$BS$18,0)+1))</f>
        <v>m2</v>
      </c>
      <c r="F55" s="44"/>
      <c r="G55" s="44"/>
      <c r="H55" s="44"/>
      <c r="I55" s="44"/>
      <c r="J5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(3025): Sistema de Placa de EPS mallado revocado (m2)
_________________________________
MUCHAS GRACIAS POR SER PARTE DE CONSULTOBRA</v>
      </c>
      <c r="K55" s="47"/>
      <c r="L55" s="47"/>
      <c r="M55" s="47"/>
      <c r="N55" s="47"/>
      <c r="O55" s="36" t="s">
        <v>56</v>
      </c>
      <c r="P55" s="46"/>
      <c r="Q55" s="51" t="s">
        <v>389</v>
      </c>
      <c r="R55" s="50"/>
      <c r="S55" s="37"/>
      <c r="T55" s="37"/>
      <c r="U55" s="37"/>
      <c r="V55" s="37"/>
      <c r="W55" s="50"/>
      <c r="X55" s="51" t="s">
        <v>389</v>
      </c>
      <c r="Y55" s="50"/>
      <c r="Z55" s="37"/>
      <c r="AA55" s="37"/>
      <c r="AB55" s="37"/>
      <c r="AC55" s="37"/>
      <c r="AD55" s="37"/>
      <c r="AE55" s="37"/>
      <c r="AF55" s="37"/>
      <c r="AG55" s="37"/>
      <c r="AH55" s="37"/>
      <c r="AI55" s="37"/>
      <c r="AJ55" s="37"/>
      <c r="AK55" s="37"/>
      <c r="AL55" s="37"/>
      <c r="AM55" s="37"/>
      <c r="AN55" s="37"/>
      <c r="AO55" s="37"/>
      <c r="AP55" s="50"/>
      <c r="AQ55" s="51" t="s">
        <v>389</v>
      </c>
      <c r="AR55" s="50"/>
      <c r="AS55" s="37"/>
      <c r="AT55" s="50"/>
      <c r="AU55" s="41"/>
      <c r="AV55" s="50"/>
      <c r="AW55" s="37"/>
      <c r="AX55" s="37"/>
      <c r="AY55" s="37"/>
      <c r="AZ55" s="37"/>
      <c r="BA55" s="37"/>
      <c r="BB55" s="37"/>
      <c r="BC55" s="37"/>
      <c r="BD55" s="37"/>
      <c r="BE55" s="37"/>
      <c r="BF55" s="50"/>
      <c r="BG55" s="51" t="str">
        <f t="shared" si="0"/>
        <v>|</v>
      </c>
      <c r="BH55" s="38"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(3025): Sistema de Placa de EPS mallado revocado (m2)</v>
      </c>
      <c r="BI55" s="39" t="str" cm="1">
        <f t="array" ref="BI5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5" s="43" t="str" cm="1">
        <f t="array" ref="BJ5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5" s="43" t="str" cm="1">
        <f t="array" ref="BK5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5" s="43" t="str" cm="1">
        <f t="array" ref="BL5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5" s="43" t="str" cm="1">
        <f t="array" ref="BM5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6" spans="1:65" ht="14.4" customHeight="1" x14ac:dyDescent="0.3">
      <c r="A56" s="29">
        <f>HLOOKUP(Tabla2[[#This Row],[RUBROS]],Alta!$B$18:$BR$19,2,0)</f>
        <v>3</v>
      </c>
      <c r="B56" s="34" t="s">
        <v>70</v>
      </c>
      <c r="C56" s="30" t="str">
        <f ca="1">_xlfn.CONCAT(Tabla2[[#This Row],[N°R]],(INDEX(Alta!$A$20:$A$118,MATCH(Tabla2[[#This Row],[ÍTEMS]],INDIRECT(Tabla2[[#This Row],[RUBROS]]),0))))</f>
        <v>3027</v>
      </c>
      <c r="D56" s="34" t="s">
        <v>355</v>
      </c>
      <c r="E56" s="35" t="str" cm="1">
        <f t="array" aca="1" ref="E56" ca="1">INDEX(Alta!$B$20:$BS$118,(MATCH(Tabla2[[#This Row],[ÍTEMS]],INDIRECT(Tabla2[[#This Row],[RUBROS]]),0)),(MATCH(Tabla2[[#This Row],[RUBROS]],Alta!$B$18:$BS$18,0)+1))</f>
        <v>m3</v>
      </c>
      <c r="F56" s="44"/>
      <c r="G56" s="44"/>
      <c r="H56" s="44"/>
      <c r="I56" s="44"/>
      <c r="J5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(3027): Viga H°A° (Aérea doble altura) (m3)
_________________________________
MUCHAS GRACIAS POR SER PARTE DE CONSULTOBRA</v>
      </c>
      <c r="K56" s="47"/>
      <c r="L56" s="47"/>
      <c r="M56" s="47"/>
      <c r="N56" s="47"/>
      <c r="O56" s="36" t="s">
        <v>56</v>
      </c>
      <c r="P56" s="46"/>
      <c r="Q56" s="51" t="s">
        <v>389</v>
      </c>
      <c r="R56" s="50"/>
      <c r="S56" s="37"/>
      <c r="T56" s="37"/>
      <c r="U56" s="37"/>
      <c r="V56" s="37"/>
      <c r="W56" s="50"/>
      <c r="X56" s="51" t="s">
        <v>389</v>
      </c>
      <c r="Y56" s="50"/>
      <c r="Z56" s="37"/>
      <c r="AA56" s="37"/>
      <c r="AB56" s="37"/>
      <c r="AC56" s="37"/>
      <c r="AD56" s="37"/>
      <c r="AE56" s="37"/>
      <c r="AF56" s="37"/>
      <c r="AG56" s="37"/>
      <c r="AH56" s="37"/>
      <c r="AI56" s="37"/>
      <c r="AJ56" s="37"/>
      <c r="AK56" s="37"/>
      <c r="AL56" s="37"/>
      <c r="AM56" s="37"/>
      <c r="AN56" s="37"/>
      <c r="AO56" s="37"/>
      <c r="AP56" s="50"/>
      <c r="AQ56" s="51" t="s">
        <v>389</v>
      </c>
      <c r="AR56" s="50"/>
      <c r="AS56" s="37"/>
      <c r="AT56" s="50"/>
      <c r="AU56" s="41"/>
      <c r="AV56" s="50"/>
      <c r="AW56" s="37"/>
      <c r="AX56" s="37"/>
      <c r="AY56" s="37"/>
      <c r="AZ56" s="37"/>
      <c r="BA56" s="37"/>
      <c r="BB56" s="37"/>
      <c r="BC56" s="37"/>
      <c r="BD56" s="37"/>
      <c r="BE56" s="37"/>
      <c r="BF56" s="50"/>
      <c r="BG56" s="51" t="str">
        <f t="shared" si="0"/>
        <v>|</v>
      </c>
      <c r="BH5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(3027): Viga H°A° (Aérea doble altura) (m3)</v>
      </c>
      <c r="BI56" s="39" t="str" cm="1">
        <f t="array" ref="BI5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6" s="43" t="str" cm="1">
        <f t="array" ref="BJ5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6" s="43" t="str" cm="1">
        <f t="array" ref="BK5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6" s="43" t="str" cm="1">
        <f t="array" ref="BL5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6" s="43" t="str" cm="1">
        <f t="array" ref="BM5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7" spans="1:65" ht="14.4" customHeight="1" x14ac:dyDescent="0.3">
      <c r="A57" s="29">
        <f>HLOOKUP(Tabla2[[#This Row],[RUBROS]],Alta!$B$18:$BR$19,2,0)</f>
        <v>3</v>
      </c>
      <c r="B57" s="34" t="s">
        <v>70</v>
      </c>
      <c r="C57" s="30" t="str">
        <f ca="1">_xlfn.CONCAT(Tabla2[[#This Row],[N°R]],(INDEX(Alta!$A$20:$A$118,MATCH(Tabla2[[#This Row],[ÍTEMS]],INDIRECT(Tabla2[[#This Row],[RUBROS]]),0))))</f>
        <v>3028</v>
      </c>
      <c r="D57" s="34" t="s">
        <v>356</v>
      </c>
      <c r="E57" s="35" t="str" cm="1">
        <f t="array" aca="1" ref="E57" ca="1">INDEX(Alta!$B$20:$BS$118,(MATCH(Tabla2[[#This Row],[ÍTEMS]],INDIRECT(Tabla2[[#This Row],[RUBROS]]),0)),(MATCH(Tabla2[[#This Row],[RUBROS]],Alta!$B$18:$BS$18,0)+1))</f>
        <v>m3</v>
      </c>
      <c r="F57" s="44"/>
      <c r="G57" s="44"/>
      <c r="H57" s="44"/>
      <c r="I57" s="44"/>
      <c r="J5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(3028): Viga H°A° (Aérea simple altura) (m3)
_________________________________
MUCHAS GRACIAS POR SER PARTE DE CONSULTOBRA</v>
      </c>
      <c r="K57" s="47"/>
      <c r="L57" s="47"/>
      <c r="M57" s="47"/>
      <c r="N57" s="47"/>
      <c r="O57" s="36" t="s">
        <v>56</v>
      </c>
      <c r="P57" s="46"/>
      <c r="Q57" s="51" t="s">
        <v>389</v>
      </c>
      <c r="R57" s="50"/>
      <c r="S57" s="37"/>
      <c r="T57" s="37"/>
      <c r="U57" s="37"/>
      <c r="V57" s="37"/>
      <c r="W57" s="50"/>
      <c r="X57" s="51" t="s">
        <v>389</v>
      </c>
      <c r="Y57" s="50"/>
      <c r="Z57" s="37"/>
      <c r="AA57" s="37"/>
      <c r="AB57" s="37"/>
      <c r="AC57" s="37"/>
      <c r="AD57" s="37"/>
      <c r="AE57" s="37"/>
      <c r="AF57" s="37"/>
      <c r="AG57" s="37"/>
      <c r="AH57" s="37"/>
      <c r="AI57" s="37"/>
      <c r="AJ57" s="37"/>
      <c r="AK57" s="37"/>
      <c r="AL57" s="37"/>
      <c r="AM57" s="37"/>
      <c r="AN57" s="37"/>
      <c r="AO57" s="37"/>
      <c r="AP57" s="50"/>
      <c r="AQ57" s="51" t="s">
        <v>389</v>
      </c>
      <c r="AR57" s="50"/>
      <c r="AS57" s="37"/>
      <c r="AT57" s="50"/>
      <c r="AU57" s="41"/>
      <c r="AV57" s="50"/>
      <c r="AW57" s="37"/>
      <c r="AX57" s="37"/>
      <c r="AY57" s="37"/>
      <c r="AZ57" s="37"/>
      <c r="BA57" s="37"/>
      <c r="BB57" s="37"/>
      <c r="BC57" s="37"/>
      <c r="BD57" s="37"/>
      <c r="BE57" s="37"/>
      <c r="BF57" s="50"/>
      <c r="BG57" s="51" t="str">
        <f t="shared" si="0"/>
        <v>|</v>
      </c>
      <c r="BH5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(3028): Viga H°A° (Aérea simple altura) (m3)</v>
      </c>
      <c r="BI57" s="39" t="str" cm="1">
        <f t="array" ref="BI5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7" s="43" t="str" cm="1">
        <f t="array" ref="BJ5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7" s="43" t="str" cm="1">
        <f t="array" ref="BK5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7" s="43" t="str" cm="1">
        <f t="array" ref="BL5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7" s="43" t="str" cm="1">
        <f t="array" ref="BM5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8" spans="1:65" ht="14.4" customHeight="1" x14ac:dyDescent="0.3">
      <c r="A58" s="29">
        <f>HLOOKUP(Tabla2[[#This Row],[RUBROS]],Alta!$B$18:$BR$19,2,0)</f>
        <v>3</v>
      </c>
      <c r="B58" s="34" t="s">
        <v>70</v>
      </c>
      <c r="C58" s="30" t="str">
        <f ca="1">_xlfn.CONCAT(Tabla2[[#This Row],[N°R]],(INDEX(Alta!$A$20:$A$118,MATCH(Tabla2[[#This Row],[ÍTEMS]],INDIRECT(Tabla2[[#This Row],[RUBROS]]),0))))</f>
        <v>3029</v>
      </c>
      <c r="D58" s="34" t="s">
        <v>359</v>
      </c>
      <c r="E58" s="35" t="str" cm="1">
        <f t="array" aca="1" ref="E58" ca="1">INDEX(Alta!$B$20:$BS$118,(MATCH(Tabla2[[#This Row],[ÍTEMS]],INDIRECT(Tabla2[[#This Row],[RUBROS]]),0)),(MATCH(Tabla2[[#This Row],[RUBROS]],Alta!$B$18:$BS$18,0)+1))</f>
        <v>m3</v>
      </c>
      <c r="F58" s="44"/>
      <c r="G58" s="44"/>
      <c r="H58" s="44"/>
      <c r="I58" s="44"/>
      <c r="J5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(3029): Viga H°A° (Enterrada) (m3)
_________________________________
MUCHAS GRACIAS POR SER PARTE DE CONSULTOBRA</v>
      </c>
      <c r="K58" s="47"/>
      <c r="L58" s="47"/>
      <c r="M58" s="47"/>
      <c r="N58" s="47"/>
      <c r="O58" s="36" t="s">
        <v>56</v>
      </c>
      <c r="P58" s="46"/>
      <c r="Q58" s="51" t="s">
        <v>389</v>
      </c>
      <c r="R58" s="50"/>
      <c r="S58" s="37"/>
      <c r="T58" s="37"/>
      <c r="U58" s="37"/>
      <c r="V58" s="37"/>
      <c r="W58" s="50"/>
      <c r="X58" s="51" t="s">
        <v>389</v>
      </c>
      <c r="Y58" s="50"/>
      <c r="Z58" s="37"/>
      <c r="AA58" s="37"/>
      <c r="AB58" s="37"/>
      <c r="AC58" s="37"/>
      <c r="AD58" s="37"/>
      <c r="AE58" s="37"/>
      <c r="AF58" s="37"/>
      <c r="AG58" s="37"/>
      <c r="AH58" s="37"/>
      <c r="AI58" s="37"/>
      <c r="AJ58" s="37"/>
      <c r="AK58" s="37"/>
      <c r="AL58" s="37"/>
      <c r="AM58" s="37"/>
      <c r="AN58" s="37"/>
      <c r="AO58" s="37"/>
      <c r="AP58" s="50"/>
      <c r="AQ58" s="51" t="s">
        <v>389</v>
      </c>
      <c r="AR58" s="50"/>
      <c r="AS58" s="37"/>
      <c r="AT58" s="50"/>
      <c r="AU58" s="41"/>
      <c r="AV58" s="50"/>
      <c r="AW58" s="37"/>
      <c r="AX58" s="37"/>
      <c r="AY58" s="37"/>
      <c r="AZ58" s="37"/>
      <c r="BA58" s="37"/>
      <c r="BB58" s="37"/>
      <c r="BC58" s="37"/>
      <c r="BD58" s="37"/>
      <c r="BE58" s="37"/>
      <c r="BF58" s="50"/>
      <c r="BG58" s="51" t="str">
        <f t="shared" si="0"/>
        <v>|</v>
      </c>
      <c r="BH5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(3029): Viga H°A° (Enterrada) (m3)</v>
      </c>
      <c r="BI58" s="39" t="str" cm="1">
        <f t="array" ref="BI5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8" s="43" t="str" cm="1">
        <f t="array" ref="BJ5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8" s="43" t="str" cm="1">
        <f t="array" ref="BK5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8" s="43" t="str" cm="1">
        <f t="array" ref="BL5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8" s="43" t="str" cm="1">
        <f t="array" ref="BM5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59" spans="1:65" ht="14.4" customHeight="1" x14ac:dyDescent="0.3">
      <c r="A59" s="29">
        <f>HLOOKUP(Tabla2[[#This Row],[RUBROS]],Alta!$B$18:$BR$19,2,0)</f>
        <v>3</v>
      </c>
      <c r="B59" s="34" t="s">
        <v>70</v>
      </c>
      <c r="C59" s="30" t="str">
        <f ca="1">_xlfn.CONCAT(Tabla2[[#This Row],[N°R]],(INDEX(Alta!$A$20:$A$118,MATCH(Tabla2[[#This Row],[ÍTEMS]],INDIRECT(Tabla2[[#This Row],[RUBROS]]),0))))</f>
        <v>3030</v>
      </c>
      <c r="D59" s="34" t="s">
        <v>360</v>
      </c>
      <c r="E59" s="35" t="str" cm="1">
        <f t="array" aca="1" ref="E59" ca="1">INDEX(Alta!$B$20:$BS$118,(MATCH(Tabla2[[#This Row],[ÍTEMS]],INDIRECT(Tabla2[[#This Row],[RUBROS]]),0)),(MATCH(Tabla2[[#This Row],[RUBROS]],Alta!$B$18:$BS$18,0)+1))</f>
        <v>m3</v>
      </c>
      <c r="F59" s="44"/>
      <c r="G59" s="44"/>
      <c r="H59" s="44"/>
      <c r="I59" s="44"/>
      <c r="J5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(3030): Viga H°A° (Sobre muro - Encofrado Lateral) (m3)
_________________________________
MUCHAS GRACIAS POR SER PARTE DE CONSULTOBRA</v>
      </c>
      <c r="K59" s="47"/>
      <c r="L59" s="47"/>
      <c r="M59" s="47"/>
      <c r="N59" s="47"/>
      <c r="O59" s="36" t="s">
        <v>56</v>
      </c>
      <c r="P59" s="46"/>
      <c r="Q59" s="51" t="s">
        <v>389</v>
      </c>
      <c r="R59" s="50"/>
      <c r="S59" s="40"/>
      <c r="T59" s="40"/>
      <c r="U59" s="40"/>
      <c r="V59" s="40"/>
      <c r="W59" s="50"/>
      <c r="X59" s="51" t="s">
        <v>389</v>
      </c>
      <c r="Y59" s="50"/>
      <c r="Z59" s="37"/>
      <c r="AA59" s="37"/>
      <c r="AB59" s="37"/>
      <c r="AC59" s="37"/>
      <c r="AD59" s="37"/>
      <c r="AE59" s="37"/>
      <c r="AF59" s="37"/>
      <c r="AG59" s="37"/>
      <c r="AH59" s="37"/>
      <c r="AI59" s="37"/>
      <c r="AJ59" s="37"/>
      <c r="AK59" s="37"/>
      <c r="AL59" s="37"/>
      <c r="AM59" s="37"/>
      <c r="AN59" s="37"/>
      <c r="AO59" s="37"/>
      <c r="AP59" s="50"/>
      <c r="AQ59" s="51" t="s">
        <v>389</v>
      </c>
      <c r="AR59" s="50"/>
      <c r="AS59" s="37"/>
      <c r="AT59" s="50"/>
      <c r="AU59" s="41"/>
      <c r="AV59" s="50"/>
      <c r="AW59" s="37"/>
      <c r="AX59" s="37"/>
      <c r="AY59" s="37"/>
      <c r="AZ59" s="37"/>
      <c r="BA59" s="37"/>
      <c r="BB59" s="37"/>
      <c r="BC59" s="37"/>
      <c r="BD59" s="37"/>
      <c r="BE59" s="37"/>
      <c r="BF59" s="50"/>
      <c r="BG59" s="51" t="str">
        <f t="shared" si="0"/>
        <v>|</v>
      </c>
      <c r="BH5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(3030): Viga H°A° (Sobre muro - Encofrado Lateral) (m3)</v>
      </c>
      <c r="BI59" s="39" t="str" cm="1">
        <f t="array" ref="BI5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59" s="43" t="str" cm="1">
        <f t="array" ref="BJ5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59" s="43" t="str" cm="1">
        <f t="array" ref="BK5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59" s="43" t="str" cm="1">
        <f t="array" ref="BL5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59" s="43" t="str" cm="1">
        <f t="array" ref="BM5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0" spans="1:65" ht="14.4" customHeight="1" x14ac:dyDescent="0.3">
      <c r="A60" s="29">
        <f>HLOOKUP(Tabla2[[#This Row],[RUBROS]],Alta!$B$18:$BR$19,2,0)</f>
        <v>3</v>
      </c>
      <c r="B60" s="34" t="s">
        <v>70</v>
      </c>
      <c r="C60" s="30" t="str">
        <f ca="1">_xlfn.CONCAT(Tabla2[[#This Row],[N°R]],(INDEX(Alta!$A$20:$A$118,MATCH(Tabla2[[#This Row],[ÍTEMS]],INDIRECT(Tabla2[[#This Row],[RUBROS]]),0))))</f>
        <v>3031</v>
      </c>
      <c r="D60" s="34" t="s">
        <v>139</v>
      </c>
      <c r="E60" s="35" t="str" cm="1">
        <f t="array" aca="1" ref="E60" ca="1">INDEX(Alta!$B$20:$BS$118,(MATCH(Tabla2[[#This Row],[ÍTEMS]],INDIRECT(Tabla2[[#This Row],[RUBROS]]),0)),(MATCH(Tabla2[[#This Row],[RUBROS]],Alta!$B$18:$BS$18,0)+1))</f>
        <v>m3</v>
      </c>
      <c r="F60" s="44"/>
      <c r="G60" s="44"/>
      <c r="H60" s="44"/>
      <c r="I60" s="44"/>
      <c r="J6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 ESTRUCTURA RESISTENTE
ÍTEM (3031): Viga Principal Metálica tipo Cajón Perfil C (m3)
_________________________________
MUCHAS GRACIAS POR SER PARTE DE CONSULTOBRA</v>
      </c>
      <c r="K60" s="47"/>
      <c r="L60" s="47"/>
      <c r="M60" s="47"/>
      <c r="N60" s="47"/>
      <c r="O60" s="36" t="s">
        <v>56</v>
      </c>
      <c r="P60" s="46"/>
      <c r="Q60" s="51" t="s">
        <v>389</v>
      </c>
      <c r="R60" s="50"/>
      <c r="S60" s="40"/>
      <c r="T60" s="40"/>
      <c r="U60" s="40"/>
      <c r="V60" s="40"/>
      <c r="W60" s="50"/>
      <c r="X60" s="51" t="s">
        <v>389</v>
      </c>
      <c r="Y60" s="50"/>
      <c r="Z60" s="37"/>
      <c r="AA60" s="37"/>
      <c r="AB60" s="37"/>
      <c r="AC60" s="37"/>
      <c r="AD60" s="37"/>
      <c r="AE60" s="37"/>
      <c r="AF60" s="37"/>
      <c r="AG60" s="37"/>
      <c r="AH60" s="37"/>
      <c r="AI60" s="37"/>
      <c r="AJ60" s="37"/>
      <c r="AK60" s="37"/>
      <c r="AL60" s="37"/>
      <c r="AM60" s="37"/>
      <c r="AN60" s="37"/>
      <c r="AO60" s="37"/>
      <c r="AP60" s="50"/>
      <c r="AQ60" s="51" t="s">
        <v>389</v>
      </c>
      <c r="AR60" s="50"/>
      <c r="AS60" s="37"/>
      <c r="AT60" s="50"/>
      <c r="AU60" s="41"/>
      <c r="AV60" s="50"/>
      <c r="AW60" s="37"/>
      <c r="AX60" s="37"/>
      <c r="AY60" s="37"/>
      <c r="AZ60" s="37"/>
      <c r="BA60" s="37"/>
      <c r="BB60" s="37"/>
      <c r="BC60" s="37"/>
      <c r="BD60" s="37"/>
      <c r="BE60" s="37"/>
      <c r="BF60" s="50"/>
      <c r="BG60" s="51" t="str">
        <f t="shared" si="0"/>
        <v>|</v>
      </c>
      <c r="BH6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 ESTRUCTURA RESISTENTE
ÍTEM (3031): Viga Principal Metálica tipo Cajón Perfil C (m3)</v>
      </c>
      <c r="BI60" s="39" t="str" cm="1">
        <f t="array" ref="BI6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0" s="43" t="str" cm="1">
        <f t="array" ref="BJ6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0" s="43" t="str" cm="1">
        <f t="array" ref="BK6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0" s="43" t="str" cm="1">
        <f t="array" ref="BL6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0" s="43" t="str" cm="1">
        <f t="array" ref="BM6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1" spans="1:65" ht="14.4" customHeight="1" x14ac:dyDescent="0.3">
      <c r="A61" s="29">
        <f>HLOOKUP(Tabla2[[#This Row],[RUBROS]],Alta!$B$18:$BR$19,2,0)</f>
        <v>4</v>
      </c>
      <c r="B61" s="34" t="s">
        <v>71</v>
      </c>
      <c r="C61" s="30" t="str">
        <f ca="1">_xlfn.CONCAT(Tabla2[[#This Row],[N°R]],(INDEX(Alta!$A$20:$A$118,MATCH(Tabla2[[#This Row],[ÍTEMS]],INDIRECT(Tabla2[[#This Row],[RUBROS]]),0))))</f>
        <v>4001</v>
      </c>
      <c r="D61" s="34" t="s">
        <v>14</v>
      </c>
      <c r="E61" s="35" t="str" cm="1">
        <f t="array" aca="1" ref="E61" ca="1">INDEX(Alta!$B$20:$BS$118,(MATCH(Tabla2[[#This Row],[ÍTEMS]],INDIRECT(Tabla2[[#This Row],[RUBROS]]),0)),(MATCH(Tabla2[[#This Row],[RUBROS]],Alta!$B$18:$BS$18,0)+1))</f>
        <v>m2</v>
      </c>
      <c r="F61" s="44"/>
      <c r="G61" s="44"/>
      <c r="H61" s="44"/>
      <c r="I61" s="44"/>
      <c r="J6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(4001): Mamp. HCCA 10x25x50 Masa Adhesiva (m2)
_________________________________
MUCHAS GRACIAS POR SER PARTE DE CONSULTOBRA</v>
      </c>
      <c r="K61" s="47"/>
      <c r="L61" s="47"/>
      <c r="M61" s="47"/>
      <c r="N61" s="47"/>
      <c r="O61" s="36" t="s">
        <v>56</v>
      </c>
      <c r="P61" s="46"/>
      <c r="Q61" s="51" t="s">
        <v>389</v>
      </c>
      <c r="R61" s="50"/>
      <c r="S61" s="37"/>
      <c r="T61" s="37"/>
      <c r="U61" s="37"/>
      <c r="V61" s="37"/>
      <c r="W61" s="50"/>
      <c r="X61" s="51" t="s">
        <v>389</v>
      </c>
      <c r="Y61" s="50"/>
      <c r="Z61" s="37"/>
      <c r="AA61" s="37"/>
      <c r="AB61" s="37"/>
      <c r="AC61" s="37"/>
      <c r="AD61" s="37"/>
      <c r="AE61" s="37"/>
      <c r="AF61" s="37"/>
      <c r="AG61" s="37"/>
      <c r="AH61" s="37"/>
      <c r="AI61" s="37"/>
      <c r="AJ61" s="37"/>
      <c r="AK61" s="37"/>
      <c r="AL61" s="37"/>
      <c r="AM61" s="37"/>
      <c r="AN61" s="37"/>
      <c r="AO61" s="37"/>
      <c r="AP61" s="50"/>
      <c r="AQ61" s="51" t="s">
        <v>389</v>
      </c>
      <c r="AR61" s="50"/>
      <c r="AS61" s="37"/>
      <c r="AT61" s="50"/>
      <c r="AU61" s="41"/>
      <c r="AV61" s="50"/>
      <c r="AW61" s="37"/>
      <c r="AX61" s="37"/>
      <c r="AY61" s="37"/>
      <c r="AZ61" s="37"/>
      <c r="BA61" s="37"/>
      <c r="BB61" s="37"/>
      <c r="BC61" s="37"/>
      <c r="BD61" s="37"/>
      <c r="BE61" s="37"/>
      <c r="BF61" s="50"/>
      <c r="BG61" s="51" t="str">
        <f t="shared" si="0"/>
        <v>|</v>
      </c>
      <c r="BH6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(4001): Mamp. HCCA 10x25x50 Masa Adhesiva (m2)</v>
      </c>
      <c r="BI61" s="39" t="str" cm="1">
        <f t="array" ref="BI6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1" s="43" t="str" cm="1">
        <f t="array" ref="BJ6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1" s="43" t="str" cm="1">
        <f t="array" ref="BK6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1" s="43" t="str" cm="1">
        <f t="array" ref="BL6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1" s="43" t="str" cm="1">
        <f t="array" ref="BM6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2" spans="1:65" ht="14.4" customHeight="1" x14ac:dyDescent="0.3">
      <c r="A62" s="29">
        <f>HLOOKUP(Tabla2[[#This Row],[RUBROS]],Alta!$B$18:$BR$19,2,0)</f>
        <v>4</v>
      </c>
      <c r="B62" s="34" t="s">
        <v>71</v>
      </c>
      <c r="C62" s="30" t="str">
        <f ca="1">_xlfn.CONCAT(Tabla2[[#This Row],[N°R]],(INDEX(Alta!$A$20:$A$118,MATCH(Tabla2[[#This Row],[ÍTEMS]],INDIRECT(Tabla2[[#This Row],[RUBROS]]),0))))</f>
        <v>4002</v>
      </c>
      <c r="D62" s="34" t="s">
        <v>26</v>
      </c>
      <c r="E62" s="35" t="str" cm="1">
        <f t="array" aca="1" ref="E62" ca="1">INDEX(Alta!$B$20:$BS$118,(MATCH(Tabla2[[#This Row],[ÍTEMS]],INDIRECT(Tabla2[[#This Row],[RUBROS]]),0)),(MATCH(Tabla2[[#This Row],[RUBROS]],Alta!$B$18:$BS$18,0)+1))</f>
        <v>m2</v>
      </c>
      <c r="F62" s="44"/>
      <c r="G62" s="44"/>
      <c r="H62" s="44"/>
      <c r="I62" s="44"/>
      <c r="J6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(4002): Mamp. HCCA 12.5x25x50 Masa Adhesiva (m2)
_________________________________
MUCHAS GRACIAS POR SER PARTE DE CONSULTOBRA</v>
      </c>
      <c r="K62" s="47"/>
      <c r="L62" s="47"/>
      <c r="M62" s="47"/>
      <c r="N62" s="47"/>
      <c r="O62" s="36" t="s">
        <v>56</v>
      </c>
      <c r="P62" s="46"/>
      <c r="Q62" s="51" t="s">
        <v>389</v>
      </c>
      <c r="R62" s="50"/>
      <c r="S62" s="37"/>
      <c r="T62" s="37"/>
      <c r="U62" s="37"/>
      <c r="V62" s="37"/>
      <c r="W62" s="50"/>
      <c r="X62" s="51" t="s">
        <v>389</v>
      </c>
      <c r="Y62" s="50"/>
      <c r="Z62" s="37"/>
      <c r="AA62" s="37"/>
      <c r="AB62" s="37"/>
      <c r="AC62" s="37"/>
      <c r="AD62" s="37"/>
      <c r="AE62" s="37"/>
      <c r="AF62" s="37"/>
      <c r="AG62" s="37"/>
      <c r="AH62" s="37"/>
      <c r="AI62" s="37"/>
      <c r="AJ62" s="37"/>
      <c r="AK62" s="37"/>
      <c r="AL62" s="37"/>
      <c r="AM62" s="37"/>
      <c r="AN62" s="37"/>
      <c r="AO62" s="37"/>
      <c r="AP62" s="50"/>
      <c r="AQ62" s="51" t="s">
        <v>389</v>
      </c>
      <c r="AR62" s="50"/>
      <c r="AS62" s="37"/>
      <c r="AT62" s="50"/>
      <c r="AU62" s="41"/>
      <c r="AV62" s="50"/>
      <c r="AW62" s="37"/>
      <c r="AX62" s="37"/>
      <c r="AY62" s="37"/>
      <c r="AZ62" s="37"/>
      <c r="BA62" s="37"/>
      <c r="BB62" s="37"/>
      <c r="BC62" s="37"/>
      <c r="BD62" s="37"/>
      <c r="BE62" s="37"/>
      <c r="BF62" s="50"/>
      <c r="BG62" s="51" t="str">
        <f t="shared" si="0"/>
        <v>|</v>
      </c>
      <c r="BH6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(4002): Mamp. HCCA 12.5x25x50 Masa Adhesiva (m2)</v>
      </c>
      <c r="BI62" s="39" t="str" cm="1">
        <f t="array" ref="BI6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2" s="43" t="str" cm="1">
        <f t="array" ref="BJ6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2" s="43" t="str" cm="1">
        <f t="array" ref="BK6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2" s="43" t="str" cm="1">
        <f t="array" ref="BL6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2" s="43" t="str" cm="1">
        <f t="array" ref="BM6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3" spans="1:65" ht="14.4" customHeight="1" x14ac:dyDescent="0.3">
      <c r="A63" s="29">
        <f>HLOOKUP(Tabla2[[#This Row],[RUBROS]],Alta!$B$18:$BR$19,2,0)</f>
        <v>4</v>
      </c>
      <c r="B63" s="34" t="s">
        <v>71</v>
      </c>
      <c r="C63" s="30" t="str">
        <f ca="1">_xlfn.CONCAT(Tabla2[[#This Row],[N°R]],(INDEX(Alta!$A$20:$A$118,MATCH(Tabla2[[#This Row],[ÍTEMS]],INDIRECT(Tabla2[[#This Row],[RUBROS]]),0))))</f>
        <v>4003</v>
      </c>
      <c r="D63" s="34" t="s">
        <v>37</v>
      </c>
      <c r="E63" s="35" t="str" cm="1">
        <f t="array" aca="1" ref="E63" ca="1">INDEX(Alta!$B$20:$BS$118,(MATCH(Tabla2[[#This Row],[ÍTEMS]],INDIRECT(Tabla2[[#This Row],[RUBROS]]),0)),(MATCH(Tabla2[[#This Row],[RUBROS]],Alta!$B$18:$BS$18,0)+1))</f>
        <v>m2</v>
      </c>
      <c r="F63" s="44"/>
      <c r="G63" s="44"/>
      <c r="H63" s="44"/>
      <c r="I63" s="44"/>
      <c r="J6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(4003): Mamp. HCCA 15x25x50 Masa Adhesiva (m2)
_________________________________
MUCHAS GRACIAS POR SER PARTE DE CONSULTOBRA</v>
      </c>
      <c r="K63" s="47"/>
      <c r="L63" s="47"/>
      <c r="M63" s="47"/>
      <c r="N63" s="47"/>
      <c r="O63" s="36" t="s">
        <v>56</v>
      </c>
      <c r="P63" s="46"/>
      <c r="Q63" s="51" t="s">
        <v>389</v>
      </c>
      <c r="R63" s="50"/>
      <c r="S63" s="37"/>
      <c r="T63" s="37"/>
      <c r="U63" s="37"/>
      <c r="V63" s="37"/>
      <c r="W63" s="50"/>
      <c r="X63" s="51" t="s">
        <v>389</v>
      </c>
      <c r="Y63" s="50"/>
      <c r="Z63" s="37"/>
      <c r="AA63" s="37"/>
      <c r="AB63" s="37"/>
      <c r="AC63" s="37"/>
      <c r="AD63" s="37"/>
      <c r="AE63" s="37"/>
      <c r="AF63" s="37"/>
      <c r="AG63" s="37"/>
      <c r="AH63" s="37"/>
      <c r="AI63" s="37"/>
      <c r="AJ63" s="37"/>
      <c r="AK63" s="37"/>
      <c r="AL63" s="37"/>
      <c r="AM63" s="37"/>
      <c r="AN63" s="37"/>
      <c r="AO63" s="37"/>
      <c r="AP63" s="50"/>
      <c r="AQ63" s="51" t="s">
        <v>389</v>
      </c>
      <c r="AR63" s="50"/>
      <c r="AS63" s="37"/>
      <c r="AT63" s="50"/>
      <c r="AU63" s="41"/>
      <c r="AV63" s="50"/>
      <c r="AW63" s="37"/>
      <c r="AX63" s="37"/>
      <c r="AY63" s="37"/>
      <c r="AZ63" s="37"/>
      <c r="BA63" s="37"/>
      <c r="BB63" s="37"/>
      <c r="BC63" s="37"/>
      <c r="BD63" s="37"/>
      <c r="BE63" s="37"/>
      <c r="BF63" s="50"/>
      <c r="BG63" s="51" t="str">
        <f t="shared" si="0"/>
        <v>|</v>
      </c>
      <c r="BH6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(4003): Mamp. HCCA 15x25x50 Masa Adhesiva (m2)</v>
      </c>
      <c r="BI63" s="39" t="str" cm="1">
        <f t="array" ref="BI6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3" s="43" t="str" cm="1">
        <f t="array" ref="BJ6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3" s="43" t="str" cm="1">
        <f t="array" ref="BK6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3" s="43" t="str" cm="1">
        <f t="array" ref="BL6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3" s="43" t="str" cm="1">
        <f t="array" ref="BM6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4" spans="1:65" ht="14.4" customHeight="1" x14ac:dyDescent="0.3">
      <c r="A64" s="29">
        <f>HLOOKUP(Tabla2[[#This Row],[RUBROS]],Alta!$B$18:$BR$19,2,0)</f>
        <v>4</v>
      </c>
      <c r="B64" s="34" t="s">
        <v>71</v>
      </c>
      <c r="C64" s="30" t="str">
        <f ca="1">_xlfn.CONCAT(Tabla2[[#This Row],[N°R]],(INDEX(Alta!$A$20:$A$118,MATCH(Tabla2[[#This Row],[ÍTEMS]],INDIRECT(Tabla2[[#This Row],[RUBROS]]),0))))</f>
        <v>4004</v>
      </c>
      <c r="D64" s="34" t="s">
        <v>38</v>
      </c>
      <c r="E64" s="35" t="str" cm="1">
        <f t="array" aca="1" ref="E64" ca="1">INDEX(Alta!$B$20:$BS$118,(MATCH(Tabla2[[#This Row],[ÍTEMS]],INDIRECT(Tabla2[[#This Row],[RUBROS]]),0)),(MATCH(Tabla2[[#This Row],[RUBROS]],Alta!$B$18:$BS$18,0)+1))</f>
        <v>m2</v>
      </c>
      <c r="F64" s="44"/>
      <c r="G64" s="44"/>
      <c r="H64" s="44"/>
      <c r="I64" s="44"/>
      <c r="J6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(4004): Mamp. HCCA 15x25x60 Masa Adhesiva (m2)
_________________________________
MUCHAS GRACIAS POR SER PARTE DE CONSULTOBRA</v>
      </c>
      <c r="K64" s="47"/>
      <c r="L64" s="47"/>
      <c r="M64" s="47"/>
      <c r="N64" s="47"/>
      <c r="O64" s="36" t="s">
        <v>56</v>
      </c>
      <c r="P64" s="46"/>
      <c r="Q64" s="51" t="s">
        <v>389</v>
      </c>
      <c r="R64" s="50"/>
      <c r="S64" s="37"/>
      <c r="T64" s="37"/>
      <c r="U64" s="37"/>
      <c r="V64" s="37"/>
      <c r="W64" s="50"/>
      <c r="X64" s="51" t="s">
        <v>389</v>
      </c>
      <c r="Y64" s="50"/>
      <c r="Z64" s="37"/>
      <c r="AA64" s="37"/>
      <c r="AB64" s="37"/>
      <c r="AC64" s="37"/>
      <c r="AD64" s="37"/>
      <c r="AE64" s="37"/>
      <c r="AF64" s="37"/>
      <c r="AG64" s="37"/>
      <c r="AH64" s="37"/>
      <c r="AI64" s="37"/>
      <c r="AJ64" s="37"/>
      <c r="AK64" s="37"/>
      <c r="AL64" s="37"/>
      <c r="AM64" s="37"/>
      <c r="AN64" s="37"/>
      <c r="AO64" s="37"/>
      <c r="AP64" s="50"/>
      <c r="AQ64" s="51" t="s">
        <v>389</v>
      </c>
      <c r="AR64" s="50"/>
      <c r="AS64" s="37"/>
      <c r="AT64" s="50"/>
      <c r="AU64" s="41"/>
      <c r="AV64" s="50"/>
      <c r="AW64" s="37"/>
      <c r="AX64" s="37"/>
      <c r="AY64" s="37"/>
      <c r="AZ64" s="37"/>
      <c r="BA64" s="37"/>
      <c r="BB64" s="37"/>
      <c r="BC64" s="37"/>
      <c r="BD64" s="37"/>
      <c r="BE64" s="37"/>
      <c r="BF64" s="50"/>
      <c r="BG64" s="51" t="str">
        <f t="shared" si="0"/>
        <v>|</v>
      </c>
      <c r="BH6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(4004): Mamp. HCCA 15x25x60 Masa Adhesiva (m2)</v>
      </c>
      <c r="BI64" s="39" t="str" cm="1">
        <f t="array" ref="BI6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4" s="43" t="str" cm="1">
        <f t="array" ref="BJ6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4" s="43" t="str" cm="1">
        <f t="array" ref="BK6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4" s="43" t="str" cm="1">
        <f t="array" ref="BL6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4" s="43" t="str" cm="1">
        <f t="array" ref="BM6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5" spans="1:65" ht="14.4" customHeight="1" x14ac:dyDescent="0.3">
      <c r="A65" s="29">
        <f>HLOOKUP(Tabla2[[#This Row],[RUBROS]],Alta!$B$18:$BR$19,2,0)</f>
        <v>4</v>
      </c>
      <c r="B65" s="34" t="s">
        <v>71</v>
      </c>
      <c r="C65" s="30" t="str">
        <f ca="1">_xlfn.CONCAT(Tabla2[[#This Row],[N°R]],(INDEX(Alta!$A$20:$A$118,MATCH(Tabla2[[#This Row],[ÍTEMS]],INDIRECT(Tabla2[[#This Row],[RUBROS]]),0))))</f>
        <v>4005</v>
      </c>
      <c r="D65" s="34" t="s">
        <v>39</v>
      </c>
      <c r="E65" s="35" t="str" cm="1">
        <f t="array" aca="1" ref="E65" ca="1">INDEX(Alta!$B$20:$BS$118,(MATCH(Tabla2[[#This Row],[ÍTEMS]],INDIRECT(Tabla2[[#This Row],[RUBROS]]),0)),(MATCH(Tabla2[[#This Row],[RUBROS]],Alta!$B$18:$BS$18,0)+1))</f>
        <v>m2</v>
      </c>
      <c r="F65" s="44"/>
      <c r="G65" s="44"/>
      <c r="H65" s="44"/>
      <c r="I65" s="44"/>
      <c r="J6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(4005): Mamp. HCCA 17.5x25x50 Masa Adhesiva (m2)
_________________________________
MUCHAS GRACIAS POR SER PARTE DE CONSULTOBRA</v>
      </c>
      <c r="K65" s="47"/>
      <c r="L65" s="47"/>
      <c r="M65" s="47"/>
      <c r="N65" s="47"/>
      <c r="O65" s="36" t="s">
        <v>56</v>
      </c>
      <c r="P65" s="46"/>
      <c r="Q65" s="51" t="s">
        <v>389</v>
      </c>
      <c r="R65" s="50"/>
      <c r="S65" s="37"/>
      <c r="T65" s="37"/>
      <c r="U65" s="37"/>
      <c r="V65" s="37"/>
      <c r="W65" s="50"/>
      <c r="X65" s="51" t="s">
        <v>389</v>
      </c>
      <c r="Y65" s="50"/>
      <c r="Z65" s="37"/>
      <c r="AA65" s="37"/>
      <c r="AB65" s="37"/>
      <c r="AC65" s="37"/>
      <c r="AD65" s="37"/>
      <c r="AE65" s="37"/>
      <c r="AF65" s="37"/>
      <c r="AG65" s="37"/>
      <c r="AH65" s="37"/>
      <c r="AI65" s="37"/>
      <c r="AJ65" s="37"/>
      <c r="AK65" s="37"/>
      <c r="AL65" s="37"/>
      <c r="AM65" s="37"/>
      <c r="AN65" s="37"/>
      <c r="AO65" s="37"/>
      <c r="AP65" s="50"/>
      <c r="AQ65" s="51" t="s">
        <v>389</v>
      </c>
      <c r="AR65" s="50"/>
      <c r="AS65" s="37"/>
      <c r="AT65" s="50"/>
      <c r="AU65" s="41"/>
      <c r="AV65" s="50"/>
      <c r="AW65" s="37"/>
      <c r="AX65" s="37"/>
      <c r="AY65" s="37"/>
      <c r="AZ65" s="37"/>
      <c r="BA65" s="37"/>
      <c r="BB65" s="37"/>
      <c r="BC65" s="37"/>
      <c r="BD65" s="37"/>
      <c r="BE65" s="37"/>
      <c r="BF65" s="50"/>
      <c r="BG65" s="51" t="str">
        <f t="shared" si="0"/>
        <v>|</v>
      </c>
      <c r="BH6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(4005): Mamp. HCCA 17.5x25x50 Masa Adhesiva (m2)</v>
      </c>
      <c r="BI65" s="39" t="str" cm="1">
        <f t="array" ref="BI6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5" s="43" t="str" cm="1">
        <f t="array" ref="BJ6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5" s="43" t="str" cm="1">
        <f t="array" ref="BK6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5" s="43" t="str" cm="1">
        <f t="array" ref="BL6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5" s="43" t="str" cm="1">
        <f t="array" ref="BM6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6" spans="1:65" x14ac:dyDescent="0.3">
      <c r="A66" s="29">
        <f>HLOOKUP(Tabla2[[#This Row],[RUBROS]],Alta!$B$18:$BR$19,2,0)</f>
        <v>4</v>
      </c>
      <c r="B66" s="34" t="s">
        <v>71</v>
      </c>
      <c r="C66" s="30" t="str">
        <f ca="1">_xlfn.CONCAT(Tabla2[[#This Row],[N°R]],(INDEX(Alta!$A$20:$A$118,MATCH(Tabla2[[#This Row],[ÍTEMS]],INDIRECT(Tabla2[[#This Row],[RUBROS]]),0))))</f>
        <v>4006</v>
      </c>
      <c r="D66" s="34" t="s">
        <v>40</v>
      </c>
      <c r="E66" s="35" t="str" cm="1">
        <f t="array" aca="1" ref="E66" ca="1">INDEX(Alta!$B$20:$BS$118,(MATCH(Tabla2[[#This Row],[ÍTEMS]],INDIRECT(Tabla2[[#This Row],[RUBROS]]),0)),(MATCH(Tabla2[[#This Row],[RUBROS]],Alta!$B$18:$BS$18,0)+1))</f>
        <v>m2</v>
      </c>
      <c r="F66" s="44"/>
      <c r="G66" s="44"/>
      <c r="H66" s="44"/>
      <c r="I66" s="44"/>
      <c r="J6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(4006): Mamp. HCCA 20x25x50 Masa Adhesiva (m2)
_________________________________
MUCHAS GRACIAS POR SER PARTE DE CONSULTOBRA</v>
      </c>
      <c r="K66" s="47"/>
      <c r="L66" s="47"/>
      <c r="M66" s="47"/>
      <c r="N66" s="47"/>
      <c r="O66" s="36" t="s">
        <v>56</v>
      </c>
      <c r="P66" s="46"/>
      <c r="Q66" s="51" t="s">
        <v>389</v>
      </c>
      <c r="R66" s="50"/>
      <c r="S66" s="37"/>
      <c r="T66" s="37"/>
      <c r="U66" s="37"/>
      <c r="V66" s="37"/>
      <c r="W66" s="50"/>
      <c r="X66" s="51" t="s">
        <v>389</v>
      </c>
      <c r="Y66" s="50"/>
      <c r="Z66" s="37"/>
      <c r="AA66" s="37"/>
      <c r="AB66" s="37"/>
      <c r="AC66" s="37"/>
      <c r="AD66" s="37"/>
      <c r="AE66" s="37"/>
      <c r="AF66" s="37"/>
      <c r="AG66" s="37"/>
      <c r="AH66" s="37"/>
      <c r="AI66" s="37"/>
      <c r="AJ66" s="37"/>
      <c r="AK66" s="37"/>
      <c r="AL66" s="37"/>
      <c r="AM66" s="37"/>
      <c r="AN66" s="37"/>
      <c r="AO66" s="37"/>
      <c r="AP66" s="50"/>
      <c r="AQ66" s="51" t="s">
        <v>389</v>
      </c>
      <c r="AR66" s="50"/>
      <c r="AS66" s="37"/>
      <c r="AT66" s="50"/>
      <c r="AU66" s="41"/>
      <c r="AV66" s="50"/>
      <c r="AW66" s="37"/>
      <c r="AX66" s="37"/>
      <c r="AY66" s="37"/>
      <c r="AZ66" s="37"/>
      <c r="BA66" s="37"/>
      <c r="BB66" s="37"/>
      <c r="BC66" s="37"/>
      <c r="BD66" s="37"/>
      <c r="BE66" s="37"/>
      <c r="BF66" s="50"/>
      <c r="BG66" s="51" t="str">
        <f t="shared" si="0"/>
        <v>|</v>
      </c>
      <c r="BH6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(4006): Mamp. HCCA 20x25x50 Masa Adhesiva (m2)</v>
      </c>
      <c r="BI66" s="39" t="str" cm="1">
        <f t="array" ref="BI6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6" s="43" t="str" cm="1">
        <f t="array" ref="BJ6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6" s="43" t="str" cm="1">
        <f t="array" ref="BK6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6" s="43" t="str" cm="1">
        <f t="array" ref="BL6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6" s="43" t="str" cm="1">
        <f t="array" ref="BM6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7" spans="1:65" x14ac:dyDescent="0.3">
      <c r="A67" s="29">
        <f>HLOOKUP(Tabla2[[#This Row],[RUBROS]],Alta!$B$18:$BR$19,2,0)</f>
        <v>4</v>
      </c>
      <c r="B67" s="34" t="s">
        <v>71</v>
      </c>
      <c r="C67" s="30" t="str">
        <f ca="1">_xlfn.CONCAT(Tabla2[[#This Row],[N°R]],(INDEX(Alta!$A$20:$A$118,MATCH(Tabla2[[#This Row],[ÍTEMS]],INDIRECT(Tabla2[[#This Row],[RUBROS]]),0))))</f>
        <v>4007</v>
      </c>
      <c r="D67" s="34" t="s">
        <v>41</v>
      </c>
      <c r="E67" s="35" t="str" cm="1">
        <f t="array" aca="1" ref="E67" ca="1">INDEX(Alta!$B$20:$BS$118,(MATCH(Tabla2[[#This Row],[ÍTEMS]],INDIRECT(Tabla2[[#This Row],[RUBROS]]),0)),(MATCH(Tabla2[[#This Row],[RUBROS]],Alta!$B$18:$BS$18,0)+1))</f>
        <v>m2</v>
      </c>
      <c r="F67" s="44"/>
      <c r="G67" s="44"/>
      <c r="H67" s="44"/>
      <c r="I67" s="44"/>
      <c r="J6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(4007): Mamp. HCCA 7.5x25x50 Masa Adhesiva (m2)
_________________________________
MUCHAS GRACIAS POR SER PARTE DE CONSULTOBRA</v>
      </c>
      <c r="K67" s="47"/>
      <c r="L67" s="47"/>
      <c r="M67" s="47"/>
      <c r="N67" s="47"/>
      <c r="O67" s="36" t="s">
        <v>56</v>
      </c>
      <c r="P67" s="46"/>
      <c r="Q67" s="51" t="s">
        <v>389</v>
      </c>
      <c r="R67" s="50"/>
      <c r="S67" s="37"/>
      <c r="T67" s="37"/>
      <c r="U67" s="37"/>
      <c r="V67" s="37"/>
      <c r="W67" s="50"/>
      <c r="X67" s="51" t="s">
        <v>389</v>
      </c>
      <c r="Y67" s="50"/>
      <c r="Z67" s="37"/>
      <c r="AA67" s="37"/>
      <c r="AB67" s="37"/>
      <c r="AC67" s="37"/>
      <c r="AD67" s="37"/>
      <c r="AE67" s="37"/>
      <c r="AF67" s="37"/>
      <c r="AG67" s="37"/>
      <c r="AH67" s="37"/>
      <c r="AI67" s="37"/>
      <c r="AJ67" s="37"/>
      <c r="AK67" s="37"/>
      <c r="AL67" s="37"/>
      <c r="AM67" s="37"/>
      <c r="AN67" s="37"/>
      <c r="AO67" s="37"/>
      <c r="AP67" s="50"/>
      <c r="AQ67" s="51" t="s">
        <v>389</v>
      </c>
      <c r="AR67" s="50"/>
      <c r="AS67" s="37"/>
      <c r="AT67" s="50"/>
      <c r="AU67" s="41"/>
      <c r="AV67" s="50"/>
      <c r="AW67" s="37"/>
      <c r="AX67" s="37"/>
      <c r="AY67" s="37"/>
      <c r="AZ67" s="37"/>
      <c r="BA67" s="37"/>
      <c r="BB67" s="37"/>
      <c r="BC67" s="37"/>
      <c r="BD67" s="37"/>
      <c r="BE67" s="37"/>
      <c r="BF67" s="50"/>
      <c r="BG67" s="51" t="str">
        <f t="shared" ref="BG67:BG130" si="1">"|"</f>
        <v>|</v>
      </c>
      <c r="BH6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(4007): Mamp. HCCA 7.5x25x50 Masa Adhesiva (m2)</v>
      </c>
      <c r="BI67" s="39" t="str" cm="1">
        <f t="array" ref="BI6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7" s="43" t="str" cm="1">
        <f t="array" ref="BJ6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7" s="43" t="str" cm="1">
        <f t="array" ref="BK6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7" s="43" t="str" cm="1">
        <f t="array" ref="BL6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7" s="43" t="str" cm="1">
        <f t="array" ref="BM6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8" spans="1:65" x14ac:dyDescent="0.3">
      <c r="A68" s="29">
        <f>HLOOKUP(Tabla2[[#This Row],[RUBROS]],Alta!$B$18:$BR$19,2,0)</f>
        <v>4</v>
      </c>
      <c r="B68" s="34" t="s">
        <v>71</v>
      </c>
      <c r="C68" s="30" t="str">
        <f ca="1">_xlfn.CONCAT(Tabla2[[#This Row],[N°R]],(INDEX(Alta!$A$20:$A$118,MATCH(Tabla2[[#This Row],[ÍTEMS]],INDIRECT(Tabla2[[#This Row],[RUBROS]]),0))))</f>
        <v>4008</v>
      </c>
      <c r="D68" s="34" t="s">
        <v>42</v>
      </c>
      <c r="E68" s="35" t="str" cm="1">
        <f t="array" aca="1" ref="E68" ca="1">INDEX(Alta!$B$20:$BS$118,(MATCH(Tabla2[[#This Row],[ÍTEMS]],INDIRECT(Tabla2[[#This Row],[RUBROS]]),0)),(MATCH(Tabla2[[#This Row],[RUBROS]],Alta!$B$18:$BS$18,0)+1))</f>
        <v>m2</v>
      </c>
      <c r="F68" s="44"/>
      <c r="G68" s="44"/>
      <c r="H68" s="44"/>
      <c r="I68" s="44"/>
      <c r="J6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(4008): Mamp.Bloques H° 13x19x39 Masa Adhesiva (m2)
_________________________________
MUCHAS GRACIAS POR SER PARTE DE CONSULTOBRA</v>
      </c>
      <c r="K68" s="47"/>
      <c r="L68" s="47"/>
      <c r="M68" s="47"/>
      <c r="N68" s="47"/>
      <c r="O68" s="36" t="s">
        <v>56</v>
      </c>
      <c r="P68" s="46"/>
      <c r="Q68" s="51" t="s">
        <v>389</v>
      </c>
      <c r="R68" s="50"/>
      <c r="S68" s="37"/>
      <c r="T68" s="37"/>
      <c r="U68" s="37"/>
      <c r="V68" s="37"/>
      <c r="W68" s="50"/>
      <c r="X68" s="51" t="s">
        <v>389</v>
      </c>
      <c r="Y68" s="50"/>
      <c r="Z68" s="37"/>
      <c r="AA68" s="37"/>
      <c r="AB68" s="37"/>
      <c r="AC68" s="37"/>
      <c r="AD68" s="37"/>
      <c r="AE68" s="37"/>
      <c r="AF68" s="37"/>
      <c r="AG68" s="37"/>
      <c r="AH68" s="37"/>
      <c r="AI68" s="37"/>
      <c r="AJ68" s="37"/>
      <c r="AK68" s="37"/>
      <c r="AL68" s="37"/>
      <c r="AM68" s="37"/>
      <c r="AN68" s="37"/>
      <c r="AO68" s="37"/>
      <c r="AP68" s="50"/>
      <c r="AQ68" s="51" t="s">
        <v>389</v>
      </c>
      <c r="AR68" s="50"/>
      <c r="AS68" s="37"/>
      <c r="AT68" s="50"/>
      <c r="AU68" s="41"/>
      <c r="AV68" s="50"/>
      <c r="AW68" s="37"/>
      <c r="AX68" s="37"/>
      <c r="AY68" s="37"/>
      <c r="AZ68" s="37"/>
      <c r="BA68" s="37"/>
      <c r="BB68" s="37"/>
      <c r="BC68" s="37"/>
      <c r="BD68" s="37"/>
      <c r="BE68" s="37"/>
      <c r="BF68" s="50"/>
      <c r="BG68" s="51" t="str">
        <f t="shared" si="1"/>
        <v>|</v>
      </c>
      <c r="BH6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(4008): Mamp.Bloques H° 13x19x39 Masa Adhesiva (m2)</v>
      </c>
      <c r="BI68" s="39" t="str" cm="1">
        <f t="array" ref="BI6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8" s="43" t="str" cm="1">
        <f t="array" ref="BJ6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8" s="43" t="str" cm="1">
        <f t="array" ref="BK6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8" s="43" t="str" cm="1">
        <f t="array" ref="BL6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8" s="43" t="str" cm="1">
        <f t="array" ref="BM6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69" spans="1:65" x14ac:dyDescent="0.3">
      <c r="A69" s="29">
        <f>HLOOKUP(Tabla2[[#This Row],[RUBROS]],Alta!$B$18:$BR$19,2,0)</f>
        <v>4</v>
      </c>
      <c r="B69" s="34" t="s">
        <v>71</v>
      </c>
      <c r="C69" s="30" t="str">
        <f ca="1">_xlfn.CONCAT(Tabla2[[#This Row],[N°R]],(INDEX(Alta!$A$20:$A$118,MATCH(Tabla2[[#This Row],[ÍTEMS]],INDIRECT(Tabla2[[#This Row],[RUBROS]]),0))))</f>
        <v>4009</v>
      </c>
      <c r="D69" s="34" t="s">
        <v>43</v>
      </c>
      <c r="E69" s="35" t="str" cm="1">
        <f t="array" aca="1" ref="E69" ca="1">INDEX(Alta!$B$20:$BS$118,(MATCH(Tabla2[[#This Row],[ÍTEMS]],INDIRECT(Tabla2[[#This Row],[RUBROS]]),0)),(MATCH(Tabla2[[#This Row],[RUBROS]],Alta!$B$18:$BS$18,0)+1))</f>
        <v>m2</v>
      </c>
      <c r="F69" s="44"/>
      <c r="G69" s="44"/>
      <c r="H69" s="44"/>
      <c r="I69" s="44"/>
      <c r="J6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(4009): Mamp.Bloques H° 13x19x39 Mezcla de Asiento (m2)
_________________________________
MUCHAS GRACIAS POR SER PARTE DE CONSULTOBRA</v>
      </c>
      <c r="K69" s="47"/>
      <c r="L69" s="47"/>
      <c r="M69" s="47"/>
      <c r="N69" s="47"/>
      <c r="O69" s="36" t="s">
        <v>56</v>
      </c>
      <c r="P69" s="46"/>
      <c r="Q69" s="51" t="s">
        <v>389</v>
      </c>
      <c r="R69" s="50"/>
      <c r="S69" s="37"/>
      <c r="T69" s="37"/>
      <c r="U69" s="37"/>
      <c r="V69" s="37"/>
      <c r="W69" s="50"/>
      <c r="X69" s="51" t="s">
        <v>389</v>
      </c>
      <c r="Y69" s="50"/>
      <c r="Z69" s="37"/>
      <c r="AA69" s="37"/>
      <c r="AB69" s="37"/>
      <c r="AC69" s="37"/>
      <c r="AD69" s="37"/>
      <c r="AE69" s="37"/>
      <c r="AF69" s="37"/>
      <c r="AG69" s="37"/>
      <c r="AH69" s="37"/>
      <c r="AI69" s="37"/>
      <c r="AJ69" s="37"/>
      <c r="AK69" s="37"/>
      <c r="AL69" s="37"/>
      <c r="AM69" s="37"/>
      <c r="AN69" s="37"/>
      <c r="AO69" s="37"/>
      <c r="AP69" s="50"/>
      <c r="AQ69" s="51" t="s">
        <v>389</v>
      </c>
      <c r="AR69" s="50"/>
      <c r="AS69" s="37"/>
      <c r="AT69" s="50"/>
      <c r="AU69" s="41"/>
      <c r="AV69" s="50"/>
      <c r="AW69" s="37"/>
      <c r="AX69" s="37"/>
      <c r="AY69" s="37"/>
      <c r="AZ69" s="37"/>
      <c r="BA69" s="37"/>
      <c r="BB69" s="37"/>
      <c r="BC69" s="37"/>
      <c r="BD69" s="37"/>
      <c r="BE69" s="37"/>
      <c r="BF69" s="50"/>
      <c r="BG69" s="51" t="str">
        <f t="shared" si="1"/>
        <v>|</v>
      </c>
      <c r="BH6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(4009): Mamp.Bloques H° 13x19x39 Mezcla de Asiento (m2)</v>
      </c>
      <c r="BI69" s="39" t="str" cm="1">
        <f t="array" ref="BI6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69" s="43" t="str" cm="1">
        <f t="array" ref="BJ6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69" s="43" t="str" cm="1">
        <f t="array" ref="BK6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69" s="43" t="str" cm="1">
        <f t="array" ref="BL6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69" s="43" t="str" cm="1">
        <f t="array" ref="BM6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0" spans="1:65" x14ac:dyDescent="0.3">
      <c r="A70" s="29">
        <f>HLOOKUP(Tabla2[[#This Row],[RUBROS]],Alta!$B$18:$BR$19,2,0)</f>
        <v>4</v>
      </c>
      <c r="B70" s="34" t="s">
        <v>71</v>
      </c>
      <c r="C70" s="30" t="str">
        <f ca="1">_xlfn.CONCAT(Tabla2[[#This Row],[N°R]],(INDEX(Alta!$A$20:$A$118,MATCH(Tabla2[[#This Row],[ÍTEMS]],INDIRECT(Tabla2[[#This Row],[RUBROS]]),0))))</f>
        <v>4010</v>
      </c>
      <c r="D70" s="34" t="s">
        <v>16</v>
      </c>
      <c r="E70" s="35" t="str" cm="1">
        <f t="array" aca="1" ref="E70" ca="1">INDEX(Alta!$B$20:$BS$118,(MATCH(Tabla2[[#This Row],[ÍTEMS]],INDIRECT(Tabla2[[#This Row],[RUBROS]]),0)),(MATCH(Tabla2[[#This Row],[RUBROS]],Alta!$B$18:$BS$18,0)+1))</f>
        <v>m2</v>
      </c>
      <c r="F70" s="44"/>
      <c r="G70" s="44"/>
      <c r="H70" s="44"/>
      <c r="I70" s="44"/>
      <c r="J7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(4010): Mamp.Bloques H° 19x19x39 Masa Adhesiva (m2)
_________________________________
MUCHAS GRACIAS POR SER PARTE DE CONSULTOBRA</v>
      </c>
      <c r="K70" s="47"/>
      <c r="L70" s="47"/>
      <c r="M70" s="47"/>
      <c r="N70" s="47"/>
      <c r="O70" s="36" t="s">
        <v>56</v>
      </c>
      <c r="P70" s="46"/>
      <c r="Q70" s="51" t="s">
        <v>389</v>
      </c>
      <c r="R70" s="50"/>
      <c r="S70" s="37"/>
      <c r="T70" s="37"/>
      <c r="U70" s="37"/>
      <c r="V70" s="37"/>
      <c r="W70" s="50"/>
      <c r="X70" s="51" t="s">
        <v>389</v>
      </c>
      <c r="Y70" s="50"/>
      <c r="Z70" s="37"/>
      <c r="AA70" s="37"/>
      <c r="AB70" s="37"/>
      <c r="AC70" s="37"/>
      <c r="AD70" s="37"/>
      <c r="AE70" s="37"/>
      <c r="AF70" s="37"/>
      <c r="AG70" s="37"/>
      <c r="AH70" s="37"/>
      <c r="AI70" s="37"/>
      <c r="AJ70" s="37"/>
      <c r="AK70" s="37"/>
      <c r="AL70" s="37"/>
      <c r="AM70" s="37"/>
      <c r="AN70" s="37"/>
      <c r="AO70" s="37"/>
      <c r="AP70" s="50"/>
      <c r="AQ70" s="51" t="s">
        <v>389</v>
      </c>
      <c r="AR70" s="50"/>
      <c r="AS70" s="37"/>
      <c r="AT70" s="50"/>
      <c r="AU70" s="41"/>
      <c r="AV70" s="50"/>
      <c r="AW70" s="37"/>
      <c r="AX70" s="37"/>
      <c r="AY70" s="37"/>
      <c r="AZ70" s="37"/>
      <c r="BA70" s="37"/>
      <c r="BB70" s="37"/>
      <c r="BC70" s="37"/>
      <c r="BD70" s="37"/>
      <c r="BE70" s="37"/>
      <c r="BF70" s="50"/>
      <c r="BG70" s="51" t="str">
        <f t="shared" si="1"/>
        <v>|</v>
      </c>
      <c r="BH7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(4010): Mamp.Bloques H° 19x19x39 Masa Adhesiva (m2)</v>
      </c>
      <c r="BI70" s="39" t="str" cm="1">
        <f t="array" ref="BI7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0" s="43" t="str" cm="1">
        <f t="array" ref="BJ7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0" s="43" t="str" cm="1">
        <f t="array" ref="BK7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0" s="43" t="str" cm="1">
        <f t="array" ref="BL7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0" s="43" t="str" cm="1">
        <f t="array" ref="BM7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1" spans="1:65" x14ac:dyDescent="0.3">
      <c r="A71" s="29">
        <f>HLOOKUP(Tabla2[[#This Row],[RUBROS]],Alta!$B$18:$BR$19,2,0)</f>
        <v>4</v>
      </c>
      <c r="B71" s="34" t="s">
        <v>71</v>
      </c>
      <c r="C71" s="30" t="str">
        <f ca="1">_xlfn.CONCAT(Tabla2[[#This Row],[N°R]],(INDEX(Alta!$A$20:$A$118,MATCH(Tabla2[[#This Row],[ÍTEMS]],INDIRECT(Tabla2[[#This Row],[RUBROS]]),0))))</f>
        <v>4011</v>
      </c>
      <c r="D71" s="34" t="s">
        <v>17</v>
      </c>
      <c r="E71" s="35" t="str" cm="1">
        <f t="array" aca="1" ref="E71" ca="1">INDEX(Alta!$B$20:$BS$118,(MATCH(Tabla2[[#This Row],[ÍTEMS]],INDIRECT(Tabla2[[#This Row],[RUBROS]]),0)),(MATCH(Tabla2[[#This Row],[RUBROS]],Alta!$B$18:$BS$18,0)+1))</f>
        <v>m2</v>
      </c>
      <c r="F71" s="44"/>
      <c r="G71" s="44"/>
      <c r="H71" s="44"/>
      <c r="I71" s="44"/>
      <c r="J7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(4011): Mamp.Bloques H° 19x19x39 Mezcla de Asiento (m2)
_________________________________
MUCHAS GRACIAS POR SER PARTE DE CONSULTOBRA</v>
      </c>
      <c r="K71" s="47"/>
      <c r="L71" s="47"/>
      <c r="M71" s="47"/>
      <c r="N71" s="47"/>
      <c r="O71" s="36" t="s">
        <v>56</v>
      </c>
      <c r="P71" s="46"/>
      <c r="Q71" s="51" t="s">
        <v>389</v>
      </c>
      <c r="R71" s="50"/>
      <c r="S71" s="37"/>
      <c r="T71" s="37"/>
      <c r="U71" s="37"/>
      <c r="V71" s="37"/>
      <c r="W71" s="50"/>
      <c r="X71" s="51" t="s">
        <v>389</v>
      </c>
      <c r="Y71" s="50"/>
      <c r="Z71" s="37"/>
      <c r="AA71" s="37"/>
      <c r="AB71" s="37"/>
      <c r="AC71" s="37"/>
      <c r="AD71" s="37"/>
      <c r="AE71" s="37"/>
      <c r="AF71" s="37"/>
      <c r="AG71" s="37"/>
      <c r="AH71" s="37"/>
      <c r="AI71" s="37"/>
      <c r="AJ71" s="37"/>
      <c r="AK71" s="37"/>
      <c r="AL71" s="37"/>
      <c r="AM71" s="37"/>
      <c r="AN71" s="37"/>
      <c r="AO71" s="37"/>
      <c r="AP71" s="50"/>
      <c r="AQ71" s="51" t="s">
        <v>389</v>
      </c>
      <c r="AR71" s="50"/>
      <c r="AS71" s="37"/>
      <c r="AT71" s="50"/>
      <c r="AU71" s="41"/>
      <c r="AV71" s="50"/>
      <c r="AW71" s="37"/>
      <c r="AX71" s="37"/>
      <c r="AY71" s="37"/>
      <c r="AZ71" s="37"/>
      <c r="BA71" s="37"/>
      <c r="BB71" s="37"/>
      <c r="BC71" s="37"/>
      <c r="BD71" s="37"/>
      <c r="BE71" s="37"/>
      <c r="BF71" s="50"/>
      <c r="BG71" s="51" t="str">
        <f t="shared" si="1"/>
        <v>|</v>
      </c>
      <c r="BH7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(4011): Mamp.Bloques H° 19x19x39 Mezcla de Asiento (m2)</v>
      </c>
      <c r="BI71" s="39" t="str" cm="1">
        <f t="array" ref="BI7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1" s="43" t="str" cm="1">
        <f t="array" ref="BJ7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1" s="43" t="str" cm="1">
        <f t="array" ref="BK7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1" s="43" t="str" cm="1">
        <f t="array" ref="BL7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1" s="43" t="str" cm="1">
        <f t="array" ref="BM7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2" spans="1:65" x14ac:dyDescent="0.3">
      <c r="A72" s="29">
        <f>HLOOKUP(Tabla2[[#This Row],[RUBROS]],Alta!$B$18:$BR$19,2,0)</f>
        <v>4</v>
      </c>
      <c r="B72" s="34" t="s">
        <v>71</v>
      </c>
      <c r="C72" s="30" t="str">
        <f ca="1">_xlfn.CONCAT(Tabla2[[#This Row],[N°R]],(INDEX(Alta!$A$20:$A$118,MATCH(Tabla2[[#This Row],[ÍTEMS]],INDIRECT(Tabla2[[#This Row],[RUBROS]]),0))))</f>
        <v>4012</v>
      </c>
      <c r="D72" s="34" t="s">
        <v>18</v>
      </c>
      <c r="E72" s="35" t="str" cm="1">
        <f t="array" aca="1" ref="E72" ca="1">INDEX(Alta!$B$20:$BS$118,(MATCH(Tabla2[[#This Row],[ÍTEMS]],INDIRECT(Tabla2[[#This Row],[RUBROS]]),0)),(MATCH(Tabla2[[#This Row],[RUBROS]],Alta!$B$18:$BS$18,0)+1))</f>
        <v>m2</v>
      </c>
      <c r="F72" s="44"/>
      <c r="G72" s="44"/>
      <c r="H72" s="44"/>
      <c r="I72" s="44"/>
      <c r="J7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(4012): Mamp.L.Hueco 12x18x25 Masa Adhesiva (m2)
_________________________________
MUCHAS GRACIAS POR SER PARTE DE CONSULTOBRA</v>
      </c>
      <c r="K72" s="47"/>
      <c r="L72" s="47"/>
      <c r="M72" s="47"/>
      <c r="N72" s="47"/>
      <c r="O72" s="36" t="s">
        <v>56</v>
      </c>
      <c r="P72" s="46"/>
      <c r="Q72" s="51" t="s">
        <v>389</v>
      </c>
      <c r="R72" s="50"/>
      <c r="S72" s="37"/>
      <c r="T72" s="37"/>
      <c r="U72" s="37"/>
      <c r="V72" s="37"/>
      <c r="W72" s="50"/>
      <c r="X72" s="51" t="s">
        <v>389</v>
      </c>
      <c r="Y72" s="50"/>
      <c r="Z72" s="37"/>
      <c r="AA72" s="37"/>
      <c r="AB72" s="37"/>
      <c r="AC72" s="37"/>
      <c r="AD72" s="37"/>
      <c r="AE72" s="37"/>
      <c r="AF72" s="37"/>
      <c r="AG72" s="37"/>
      <c r="AH72" s="37"/>
      <c r="AI72" s="37"/>
      <c r="AJ72" s="37"/>
      <c r="AK72" s="37"/>
      <c r="AL72" s="37"/>
      <c r="AM72" s="37"/>
      <c r="AN72" s="37"/>
      <c r="AO72" s="37"/>
      <c r="AP72" s="50"/>
      <c r="AQ72" s="51" t="s">
        <v>389</v>
      </c>
      <c r="AR72" s="50"/>
      <c r="AS72" s="37"/>
      <c r="AT72" s="50"/>
      <c r="AU72" s="41"/>
      <c r="AV72" s="50"/>
      <c r="AW72" s="37"/>
      <c r="AX72" s="37"/>
      <c r="AY72" s="37"/>
      <c r="AZ72" s="37"/>
      <c r="BA72" s="37"/>
      <c r="BB72" s="37"/>
      <c r="BC72" s="37"/>
      <c r="BD72" s="37"/>
      <c r="BE72" s="37"/>
      <c r="BF72" s="50"/>
      <c r="BG72" s="51" t="str">
        <f t="shared" si="1"/>
        <v>|</v>
      </c>
      <c r="BH7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(4012): Mamp.L.Hueco 12x18x25 Masa Adhesiva (m2)</v>
      </c>
      <c r="BI72" s="39" t="str" cm="1">
        <f t="array" ref="BI7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2" s="43" t="str" cm="1">
        <f t="array" ref="BJ7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2" s="43" t="str" cm="1">
        <f t="array" ref="BK7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2" s="43" t="str" cm="1">
        <f t="array" ref="BL7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2" s="43" t="str" cm="1">
        <f t="array" ref="BM7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3" spans="1:65" x14ac:dyDescent="0.3">
      <c r="A73" s="29">
        <f>HLOOKUP(Tabla2[[#This Row],[RUBROS]],Alta!$B$18:$BR$19,2,0)</f>
        <v>4</v>
      </c>
      <c r="B73" s="34" t="s">
        <v>71</v>
      </c>
      <c r="C73" s="30" t="str">
        <f ca="1">_xlfn.CONCAT(Tabla2[[#This Row],[N°R]],(INDEX(Alta!$A$20:$A$118,MATCH(Tabla2[[#This Row],[ÍTEMS]],INDIRECT(Tabla2[[#This Row],[RUBROS]]),0))))</f>
        <v>4013</v>
      </c>
      <c r="D73" s="34" t="s">
        <v>19</v>
      </c>
      <c r="E73" s="35" t="str" cm="1">
        <f t="array" aca="1" ref="E73" ca="1">INDEX(Alta!$B$20:$BS$118,(MATCH(Tabla2[[#This Row],[ÍTEMS]],INDIRECT(Tabla2[[#This Row],[RUBROS]]),0)),(MATCH(Tabla2[[#This Row],[RUBROS]],Alta!$B$18:$BS$18,0)+1))</f>
        <v>m2</v>
      </c>
      <c r="F73" s="44"/>
      <c r="G73" s="44"/>
      <c r="H73" s="44"/>
      <c r="I73" s="44"/>
      <c r="J7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(4013): Mamp.L.Hueco 12x18x25 Mezcla de Asiento (m2)
_________________________________
MUCHAS GRACIAS POR SER PARTE DE CONSULTOBRA</v>
      </c>
      <c r="K73" s="47"/>
      <c r="L73" s="47"/>
      <c r="M73" s="47"/>
      <c r="N73" s="47"/>
      <c r="O73" s="36" t="s">
        <v>56</v>
      </c>
      <c r="P73" s="46"/>
      <c r="Q73" s="51" t="s">
        <v>389</v>
      </c>
      <c r="R73" s="50"/>
      <c r="S73" s="37"/>
      <c r="T73" s="37"/>
      <c r="U73" s="37"/>
      <c r="V73" s="37"/>
      <c r="W73" s="50"/>
      <c r="X73" s="51" t="s">
        <v>389</v>
      </c>
      <c r="Y73" s="50"/>
      <c r="Z73" s="37"/>
      <c r="AA73" s="37"/>
      <c r="AB73" s="37"/>
      <c r="AC73" s="37"/>
      <c r="AD73" s="37"/>
      <c r="AE73" s="37"/>
      <c r="AF73" s="37"/>
      <c r="AG73" s="37"/>
      <c r="AH73" s="37"/>
      <c r="AI73" s="37"/>
      <c r="AJ73" s="37"/>
      <c r="AK73" s="37"/>
      <c r="AL73" s="37"/>
      <c r="AM73" s="37"/>
      <c r="AN73" s="37"/>
      <c r="AO73" s="37"/>
      <c r="AP73" s="50"/>
      <c r="AQ73" s="51" t="s">
        <v>389</v>
      </c>
      <c r="AR73" s="50"/>
      <c r="AS73" s="37"/>
      <c r="AT73" s="50"/>
      <c r="AU73" s="41"/>
      <c r="AV73" s="50"/>
      <c r="AW73" s="37"/>
      <c r="AX73" s="37"/>
      <c r="AY73" s="37"/>
      <c r="AZ73" s="37"/>
      <c r="BA73" s="37"/>
      <c r="BB73" s="37"/>
      <c r="BC73" s="37"/>
      <c r="BD73" s="37"/>
      <c r="BE73" s="37"/>
      <c r="BF73" s="50"/>
      <c r="BG73" s="51" t="str">
        <f t="shared" si="1"/>
        <v>|</v>
      </c>
      <c r="BH7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(4013): Mamp.L.Hueco 12x18x25 Mezcla de Asiento (m2)</v>
      </c>
      <c r="BI73" s="39" t="str" cm="1">
        <f t="array" ref="BI7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3" s="43" t="str" cm="1">
        <f t="array" ref="BJ7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3" s="43" t="str" cm="1">
        <f t="array" ref="BK7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3" s="43" t="str" cm="1">
        <f t="array" ref="BL7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3" s="43" t="str" cm="1">
        <f t="array" ref="BM7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4" spans="1:65" x14ac:dyDescent="0.3">
      <c r="A74" s="29">
        <f>HLOOKUP(Tabla2[[#This Row],[RUBROS]],Alta!$B$18:$BR$19,2,0)</f>
        <v>4</v>
      </c>
      <c r="B74" s="34" t="s">
        <v>71</v>
      </c>
      <c r="C74" s="30" t="str">
        <f ca="1">_xlfn.CONCAT(Tabla2[[#This Row],[N°R]],(INDEX(Alta!$A$20:$A$118,MATCH(Tabla2[[#This Row],[ÍTEMS]],INDIRECT(Tabla2[[#This Row],[RUBROS]]),0))))</f>
        <v>4014</v>
      </c>
      <c r="D74" s="34" t="s">
        <v>20</v>
      </c>
      <c r="E74" s="35" t="str" cm="1">
        <f t="array" aca="1" ref="E74" ca="1">INDEX(Alta!$B$20:$BS$118,(MATCH(Tabla2[[#This Row],[ÍTEMS]],INDIRECT(Tabla2[[#This Row],[RUBROS]]),0)),(MATCH(Tabla2[[#This Row],[RUBROS]],Alta!$B$18:$BS$18,0)+1))</f>
        <v>m2</v>
      </c>
      <c r="F74" s="44"/>
      <c r="G74" s="44"/>
      <c r="H74" s="44"/>
      <c r="I74" s="44"/>
      <c r="J7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(4014): Mamp.L.Hueco 12x18x33 Masa Adhesiva (m2)
_________________________________
MUCHAS GRACIAS POR SER PARTE DE CONSULTOBRA</v>
      </c>
      <c r="K74" s="47"/>
      <c r="L74" s="47"/>
      <c r="M74" s="47"/>
      <c r="N74" s="47"/>
      <c r="O74" s="36" t="s">
        <v>56</v>
      </c>
      <c r="P74" s="46"/>
      <c r="Q74" s="51" t="s">
        <v>389</v>
      </c>
      <c r="R74" s="50"/>
      <c r="S74" s="37"/>
      <c r="T74" s="37"/>
      <c r="U74" s="37"/>
      <c r="V74" s="37"/>
      <c r="W74" s="50"/>
      <c r="X74" s="51" t="s">
        <v>389</v>
      </c>
      <c r="Y74" s="50"/>
      <c r="Z74" s="37"/>
      <c r="AA74" s="37"/>
      <c r="AB74" s="37"/>
      <c r="AC74" s="37"/>
      <c r="AD74" s="37"/>
      <c r="AE74" s="37"/>
      <c r="AF74" s="37"/>
      <c r="AG74" s="37"/>
      <c r="AH74" s="37"/>
      <c r="AI74" s="37"/>
      <c r="AJ74" s="37"/>
      <c r="AK74" s="37"/>
      <c r="AL74" s="37"/>
      <c r="AM74" s="37"/>
      <c r="AN74" s="37"/>
      <c r="AO74" s="37"/>
      <c r="AP74" s="50"/>
      <c r="AQ74" s="51" t="s">
        <v>389</v>
      </c>
      <c r="AR74" s="50"/>
      <c r="AS74" s="37"/>
      <c r="AT74" s="50"/>
      <c r="AU74" s="41"/>
      <c r="AV74" s="50"/>
      <c r="AW74" s="37"/>
      <c r="AX74" s="37"/>
      <c r="AY74" s="37"/>
      <c r="AZ74" s="37"/>
      <c r="BA74" s="37"/>
      <c r="BB74" s="37"/>
      <c r="BC74" s="37"/>
      <c r="BD74" s="37"/>
      <c r="BE74" s="37"/>
      <c r="BF74" s="50"/>
      <c r="BG74" s="51" t="str">
        <f t="shared" si="1"/>
        <v>|</v>
      </c>
      <c r="BH7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(4014): Mamp.L.Hueco 12x18x33 Masa Adhesiva (m2)</v>
      </c>
      <c r="BI74" s="39" t="str" cm="1">
        <f t="array" ref="BI7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4" s="43" t="str" cm="1">
        <f t="array" ref="BJ7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4" s="43" t="str" cm="1">
        <f t="array" ref="BK7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4" s="43" t="str" cm="1">
        <f t="array" ref="BL7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4" s="43" t="str" cm="1">
        <f t="array" ref="BM7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5" spans="1:65" x14ac:dyDescent="0.3">
      <c r="A75" s="29">
        <f>HLOOKUP(Tabla2[[#This Row],[RUBROS]],Alta!$B$18:$BR$19,2,0)</f>
        <v>4</v>
      </c>
      <c r="B75" s="34" t="s">
        <v>71</v>
      </c>
      <c r="C75" s="30" t="str">
        <f ca="1">_xlfn.CONCAT(Tabla2[[#This Row],[N°R]],(INDEX(Alta!$A$20:$A$118,MATCH(Tabla2[[#This Row],[ÍTEMS]],INDIRECT(Tabla2[[#This Row],[RUBROS]]),0))))</f>
        <v>4015</v>
      </c>
      <c r="D75" s="34" t="s">
        <v>21</v>
      </c>
      <c r="E75" s="35" t="str" cm="1">
        <f t="array" aca="1" ref="E75" ca="1">INDEX(Alta!$B$20:$BS$118,(MATCH(Tabla2[[#This Row],[ÍTEMS]],INDIRECT(Tabla2[[#This Row],[RUBROS]]),0)),(MATCH(Tabla2[[#This Row],[RUBROS]],Alta!$B$18:$BS$18,0)+1))</f>
        <v>m2</v>
      </c>
      <c r="F75" s="44"/>
      <c r="G75" s="44"/>
      <c r="H75" s="44"/>
      <c r="I75" s="44"/>
      <c r="J7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(4015): Mamp.L.Hueco 12x18x33 Mezcla de Asiento (m2)
_________________________________
MUCHAS GRACIAS POR SER PARTE DE CONSULTOBRA</v>
      </c>
      <c r="K75" s="47"/>
      <c r="L75" s="47"/>
      <c r="M75" s="47"/>
      <c r="N75" s="47"/>
      <c r="O75" s="36" t="s">
        <v>56</v>
      </c>
      <c r="P75" s="46"/>
      <c r="Q75" s="51" t="s">
        <v>389</v>
      </c>
      <c r="R75" s="50"/>
      <c r="S75" s="37"/>
      <c r="T75" s="37"/>
      <c r="U75" s="37"/>
      <c r="V75" s="37"/>
      <c r="W75" s="50"/>
      <c r="X75" s="51" t="s">
        <v>389</v>
      </c>
      <c r="Y75" s="50"/>
      <c r="Z75" s="37"/>
      <c r="AA75" s="37"/>
      <c r="AB75" s="37"/>
      <c r="AC75" s="37"/>
      <c r="AD75" s="37"/>
      <c r="AE75" s="37"/>
      <c r="AF75" s="37"/>
      <c r="AG75" s="37"/>
      <c r="AH75" s="37"/>
      <c r="AI75" s="37"/>
      <c r="AJ75" s="37"/>
      <c r="AK75" s="37"/>
      <c r="AL75" s="37"/>
      <c r="AM75" s="37"/>
      <c r="AN75" s="37"/>
      <c r="AO75" s="37"/>
      <c r="AP75" s="50"/>
      <c r="AQ75" s="51" t="s">
        <v>389</v>
      </c>
      <c r="AR75" s="50"/>
      <c r="AS75" s="37"/>
      <c r="AT75" s="50"/>
      <c r="AU75" s="41"/>
      <c r="AV75" s="50"/>
      <c r="AW75" s="37"/>
      <c r="AX75" s="37"/>
      <c r="AY75" s="37"/>
      <c r="AZ75" s="37"/>
      <c r="BA75" s="37"/>
      <c r="BB75" s="37"/>
      <c r="BC75" s="37"/>
      <c r="BD75" s="37"/>
      <c r="BE75" s="37"/>
      <c r="BF75" s="50"/>
      <c r="BG75" s="51" t="str">
        <f t="shared" si="1"/>
        <v>|</v>
      </c>
      <c r="BH7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(4015): Mamp.L.Hueco 12x18x33 Mezcla de Asiento (m2)</v>
      </c>
      <c r="BI75" s="39" t="str" cm="1">
        <f t="array" ref="BI7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5" s="43" t="str" cm="1">
        <f t="array" ref="BJ7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5" s="43" t="str" cm="1">
        <f t="array" ref="BK7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5" s="43" t="str" cm="1">
        <f t="array" ref="BL7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5" s="43" t="str" cm="1">
        <f t="array" ref="BM7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6" spans="1:65" x14ac:dyDescent="0.3">
      <c r="A76" s="29">
        <f>HLOOKUP(Tabla2[[#This Row],[RUBROS]],Alta!$B$18:$BR$19,2,0)</f>
        <v>4</v>
      </c>
      <c r="B76" s="34" t="s">
        <v>71</v>
      </c>
      <c r="C76" s="30" t="str">
        <f ca="1">_xlfn.CONCAT(Tabla2[[#This Row],[N°R]],(INDEX(Alta!$A$20:$A$118,MATCH(Tabla2[[#This Row],[ÍTEMS]],INDIRECT(Tabla2[[#This Row],[RUBROS]]),0))))</f>
        <v>4016</v>
      </c>
      <c r="D76" s="34" t="s">
        <v>22</v>
      </c>
      <c r="E76" s="35" t="str" cm="1">
        <f t="array" aca="1" ref="E76" ca="1">INDEX(Alta!$B$20:$BS$118,(MATCH(Tabla2[[#This Row],[ÍTEMS]],INDIRECT(Tabla2[[#This Row],[RUBROS]]),0)),(MATCH(Tabla2[[#This Row],[RUBROS]],Alta!$B$18:$BS$18,0)+1))</f>
        <v>m2</v>
      </c>
      <c r="F76" s="44"/>
      <c r="G76" s="44"/>
      <c r="H76" s="44"/>
      <c r="I76" s="44"/>
      <c r="J7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(4016): Mamp.L.Hueco 18x18x25 Masa Adhesiva (m2)
_________________________________
MUCHAS GRACIAS POR SER PARTE DE CONSULTOBRA</v>
      </c>
      <c r="K76" s="47"/>
      <c r="L76" s="47"/>
      <c r="M76" s="47"/>
      <c r="N76" s="47"/>
      <c r="O76" s="36" t="s">
        <v>56</v>
      </c>
      <c r="P76" s="46"/>
      <c r="Q76" s="51" t="s">
        <v>389</v>
      </c>
      <c r="R76" s="50"/>
      <c r="S76" s="37"/>
      <c r="T76" s="37"/>
      <c r="U76" s="37"/>
      <c r="V76" s="37"/>
      <c r="W76" s="50"/>
      <c r="X76" s="51" t="s">
        <v>389</v>
      </c>
      <c r="Y76" s="50"/>
      <c r="Z76" s="37"/>
      <c r="AA76" s="37"/>
      <c r="AB76" s="37"/>
      <c r="AC76" s="37"/>
      <c r="AD76" s="37"/>
      <c r="AE76" s="37"/>
      <c r="AF76" s="37"/>
      <c r="AG76" s="37"/>
      <c r="AH76" s="37"/>
      <c r="AI76" s="37"/>
      <c r="AJ76" s="37"/>
      <c r="AK76" s="37"/>
      <c r="AL76" s="37"/>
      <c r="AM76" s="37"/>
      <c r="AN76" s="37"/>
      <c r="AO76" s="37"/>
      <c r="AP76" s="50"/>
      <c r="AQ76" s="51" t="s">
        <v>389</v>
      </c>
      <c r="AR76" s="50"/>
      <c r="AS76" s="37"/>
      <c r="AT76" s="50"/>
      <c r="AU76" s="41"/>
      <c r="AV76" s="50"/>
      <c r="AW76" s="37"/>
      <c r="AX76" s="37"/>
      <c r="AY76" s="37"/>
      <c r="AZ76" s="37"/>
      <c r="BA76" s="37"/>
      <c r="BB76" s="37"/>
      <c r="BC76" s="37"/>
      <c r="BD76" s="37"/>
      <c r="BE76" s="37"/>
      <c r="BF76" s="50"/>
      <c r="BG76" s="51" t="str">
        <f t="shared" si="1"/>
        <v>|</v>
      </c>
      <c r="BH7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(4016): Mamp.L.Hueco 18x18x25 Masa Adhesiva (m2)</v>
      </c>
      <c r="BI76" s="39" t="str" cm="1">
        <f t="array" ref="BI7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6" s="43" t="str" cm="1">
        <f t="array" ref="BJ7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6" s="43" t="str" cm="1">
        <f t="array" ref="BK7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6" s="43" t="str" cm="1">
        <f t="array" ref="BL7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6" s="43" t="str" cm="1">
        <f t="array" ref="BM7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7" spans="1:65" x14ac:dyDescent="0.3">
      <c r="A77" s="29">
        <f>HLOOKUP(Tabla2[[#This Row],[RUBROS]],Alta!$B$18:$BR$19,2,0)</f>
        <v>4</v>
      </c>
      <c r="B77" s="34" t="s">
        <v>71</v>
      </c>
      <c r="C77" s="30" t="str">
        <f ca="1">_xlfn.CONCAT(Tabla2[[#This Row],[N°R]],(INDEX(Alta!$A$20:$A$118,MATCH(Tabla2[[#This Row],[ÍTEMS]],INDIRECT(Tabla2[[#This Row],[RUBROS]]),0))))</f>
        <v>4017</v>
      </c>
      <c r="D77" s="34" t="s">
        <v>23</v>
      </c>
      <c r="E77" s="35" t="str" cm="1">
        <f t="array" aca="1" ref="E77" ca="1">INDEX(Alta!$B$20:$BS$118,(MATCH(Tabla2[[#This Row],[ÍTEMS]],INDIRECT(Tabla2[[#This Row],[RUBROS]]),0)),(MATCH(Tabla2[[#This Row],[RUBROS]],Alta!$B$18:$BS$18,0)+1))</f>
        <v>m2</v>
      </c>
      <c r="F77" s="44"/>
      <c r="G77" s="44"/>
      <c r="H77" s="44"/>
      <c r="I77" s="44"/>
      <c r="J7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(4017): Mamp.L.Hueco 18x18x25 Mezcla de Asiento (m2)
_________________________________
MUCHAS GRACIAS POR SER PARTE DE CONSULTOBRA</v>
      </c>
      <c r="K77" s="47"/>
      <c r="L77" s="47"/>
      <c r="M77" s="47"/>
      <c r="N77" s="47"/>
      <c r="O77" s="36" t="s">
        <v>56</v>
      </c>
      <c r="P77" s="46"/>
      <c r="Q77" s="51" t="s">
        <v>389</v>
      </c>
      <c r="R77" s="50"/>
      <c r="S77" s="37"/>
      <c r="T77" s="37"/>
      <c r="U77" s="37"/>
      <c r="V77" s="37"/>
      <c r="W77" s="50"/>
      <c r="X77" s="51" t="s">
        <v>389</v>
      </c>
      <c r="Y77" s="50"/>
      <c r="Z77" s="37"/>
      <c r="AA77" s="37"/>
      <c r="AB77" s="37"/>
      <c r="AC77" s="37"/>
      <c r="AD77" s="37"/>
      <c r="AE77" s="37"/>
      <c r="AF77" s="37"/>
      <c r="AG77" s="37"/>
      <c r="AH77" s="37"/>
      <c r="AI77" s="37"/>
      <c r="AJ77" s="37"/>
      <c r="AK77" s="37"/>
      <c r="AL77" s="37"/>
      <c r="AM77" s="37"/>
      <c r="AN77" s="37"/>
      <c r="AO77" s="37"/>
      <c r="AP77" s="50"/>
      <c r="AQ77" s="51" t="s">
        <v>389</v>
      </c>
      <c r="AR77" s="50"/>
      <c r="AS77" s="37"/>
      <c r="AT77" s="50"/>
      <c r="AU77" s="41"/>
      <c r="AV77" s="50"/>
      <c r="AW77" s="37"/>
      <c r="AX77" s="37"/>
      <c r="AY77" s="37"/>
      <c r="AZ77" s="37"/>
      <c r="BA77" s="37"/>
      <c r="BB77" s="37"/>
      <c r="BC77" s="37"/>
      <c r="BD77" s="37"/>
      <c r="BE77" s="37"/>
      <c r="BF77" s="50"/>
      <c r="BG77" s="51" t="str">
        <f t="shared" si="1"/>
        <v>|</v>
      </c>
      <c r="BH7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(4017): Mamp.L.Hueco 18x18x25 Mezcla de Asiento (m2)</v>
      </c>
      <c r="BI77" s="39" t="str" cm="1">
        <f t="array" ref="BI7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7" s="43" t="str" cm="1">
        <f t="array" ref="BJ7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7" s="43" t="str" cm="1">
        <f t="array" ref="BK7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7" s="43" t="str" cm="1">
        <f t="array" ref="BL7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7" s="43" t="str" cm="1">
        <f t="array" ref="BM7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8" spans="1:65" x14ac:dyDescent="0.3">
      <c r="A78" s="29">
        <f>HLOOKUP(Tabla2[[#This Row],[RUBROS]],Alta!$B$18:$BR$19,2,0)</f>
        <v>4</v>
      </c>
      <c r="B78" s="34" t="s">
        <v>71</v>
      </c>
      <c r="C78" s="30" t="str">
        <f ca="1">_xlfn.CONCAT(Tabla2[[#This Row],[N°R]],(INDEX(Alta!$A$20:$A$118,MATCH(Tabla2[[#This Row],[ÍTEMS]],INDIRECT(Tabla2[[#This Row],[RUBROS]]),0))))</f>
        <v>4018</v>
      </c>
      <c r="D78" s="34" t="s">
        <v>24</v>
      </c>
      <c r="E78" s="35" t="str" cm="1">
        <f t="array" aca="1" ref="E78" ca="1">INDEX(Alta!$B$20:$BS$118,(MATCH(Tabla2[[#This Row],[ÍTEMS]],INDIRECT(Tabla2[[#This Row],[RUBROS]]),0)),(MATCH(Tabla2[[#This Row],[RUBROS]],Alta!$B$18:$BS$18,0)+1))</f>
        <v>m2</v>
      </c>
      <c r="F78" s="44"/>
      <c r="G78" s="44"/>
      <c r="H78" s="44"/>
      <c r="I78" s="44"/>
      <c r="J7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(4018): Mamp.L.Hueco 18x18x33 Masa Adhesiva (m2)
_________________________________
MUCHAS GRACIAS POR SER PARTE DE CONSULTOBRA</v>
      </c>
      <c r="K78" s="47"/>
      <c r="L78" s="47"/>
      <c r="M78" s="47"/>
      <c r="N78" s="47"/>
      <c r="O78" s="36" t="s">
        <v>56</v>
      </c>
      <c r="P78" s="46"/>
      <c r="Q78" s="51" t="s">
        <v>389</v>
      </c>
      <c r="R78" s="50"/>
      <c r="S78" s="37"/>
      <c r="T78" s="37"/>
      <c r="U78" s="37"/>
      <c r="V78" s="37"/>
      <c r="W78" s="50"/>
      <c r="X78" s="51" t="s">
        <v>389</v>
      </c>
      <c r="Y78" s="50"/>
      <c r="Z78" s="37"/>
      <c r="AA78" s="37"/>
      <c r="AB78" s="37"/>
      <c r="AC78" s="37"/>
      <c r="AD78" s="37"/>
      <c r="AE78" s="37"/>
      <c r="AF78" s="37"/>
      <c r="AG78" s="37"/>
      <c r="AH78" s="37"/>
      <c r="AI78" s="37"/>
      <c r="AJ78" s="37"/>
      <c r="AK78" s="37"/>
      <c r="AL78" s="37"/>
      <c r="AM78" s="37"/>
      <c r="AN78" s="37"/>
      <c r="AO78" s="37"/>
      <c r="AP78" s="50"/>
      <c r="AQ78" s="51" t="s">
        <v>389</v>
      </c>
      <c r="AR78" s="50"/>
      <c r="AS78" s="37"/>
      <c r="AT78" s="50"/>
      <c r="AU78" s="41"/>
      <c r="AV78" s="50"/>
      <c r="AW78" s="37"/>
      <c r="AX78" s="37"/>
      <c r="AY78" s="37"/>
      <c r="AZ78" s="37"/>
      <c r="BA78" s="37"/>
      <c r="BB78" s="37"/>
      <c r="BC78" s="37"/>
      <c r="BD78" s="37"/>
      <c r="BE78" s="37"/>
      <c r="BF78" s="50"/>
      <c r="BG78" s="51" t="str">
        <f t="shared" si="1"/>
        <v>|</v>
      </c>
      <c r="BH7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(4018): Mamp.L.Hueco 18x18x33 Masa Adhesiva (m2)</v>
      </c>
      <c r="BI78" s="39" t="str" cm="1">
        <f t="array" ref="BI7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8" s="43" t="str" cm="1">
        <f t="array" ref="BJ7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8" s="43" t="str" cm="1">
        <f t="array" ref="BK7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8" s="43" t="str" cm="1">
        <f t="array" ref="BL7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8" s="43" t="str" cm="1">
        <f t="array" ref="BM7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79" spans="1:65" x14ac:dyDescent="0.3">
      <c r="A79" s="29">
        <f>HLOOKUP(Tabla2[[#This Row],[RUBROS]],Alta!$B$18:$BR$19,2,0)</f>
        <v>4</v>
      </c>
      <c r="B79" s="34" t="s">
        <v>71</v>
      </c>
      <c r="C79" s="30" t="str">
        <f ca="1">_xlfn.CONCAT(Tabla2[[#This Row],[N°R]],(INDEX(Alta!$A$20:$A$118,MATCH(Tabla2[[#This Row],[ÍTEMS]],INDIRECT(Tabla2[[#This Row],[RUBROS]]),0))))</f>
        <v>4019</v>
      </c>
      <c r="D79" s="34" t="s">
        <v>25</v>
      </c>
      <c r="E79" s="35" t="str" cm="1">
        <f t="array" aca="1" ref="E79" ca="1">INDEX(Alta!$B$20:$BS$118,(MATCH(Tabla2[[#This Row],[ÍTEMS]],INDIRECT(Tabla2[[#This Row],[RUBROS]]),0)),(MATCH(Tabla2[[#This Row],[RUBROS]],Alta!$B$18:$BS$18,0)+1))</f>
        <v>m2</v>
      </c>
      <c r="F79" s="44"/>
      <c r="G79" s="44"/>
      <c r="H79" s="44"/>
      <c r="I79" s="44"/>
      <c r="J7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(4019): Mamp.L.Hueco 18x18x33 Mezcla de Asiento (m2)
_________________________________
MUCHAS GRACIAS POR SER PARTE DE CONSULTOBRA</v>
      </c>
      <c r="K79" s="47"/>
      <c r="L79" s="47"/>
      <c r="M79" s="47"/>
      <c r="N79" s="47"/>
      <c r="O79" s="36" t="s">
        <v>56</v>
      </c>
      <c r="P79" s="46"/>
      <c r="Q79" s="51" t="s">
        <v>389</v>
      </c>
      <c r="R79" s="50"/>
      <c r="S79" s="37"/>
      <c r="T79" s="37"/>
      <c r="U79" s="37"/>
      <c r="V79" s="37"/>
      <c r="W79" s="50"/>
      <c r="X79" s="51" t="s">
        <v>389</v>
      </c>
      <c r="Y79" s="50"/>
      <c r="Z79" s="37"/>
      <c r="AA79" s="37"/>
      <c r="AB79" s="37"/>
      <c r="AC79" s="37"/>
      <c r="AD79" s="37"/>
      <c r="AE79" s="37"/>
      <c r="AF79" s="37"/>
      <c r="AG79" s="37"/>
      <c r="AH79" s="37"/>
      <c r="AI79" s="37"/>
      <c r="AJ79" s="37"/>
      <c r="AK79" s="37"/>
      <c r="AL79" s="37"/>
      <c r="AM79" s="37"/>
      <c r="AN79" s="37"/>
      <c r="AO79" s="37"/>
      <c r="AP79" s="50"/>
      <c r="AQ79" s="51" t="s">
        <v>389</v>
      </c>
      <c r="AR79" s="50"/>
      <c r="AS79" s="37"/>
      <c r="AT79" s="50"/>
      <c r="AU79" s="41"/>
      <c r="AV79" s="50"/>
      <c r="AW79" s="37"/>
      <c r="AX79" s="37"/>
      <c r="AY79" s="37"/>
      <c r="AZ79" s="37"/>
      <c r="BA79" s="37"/>
      <c r="BB79" s="37"/>
      <c r="BC79" s="37"/>
      <c r="BD79" s="37"/>
      <c r="BE79" s="37"/>
      <c r="BF79" s="50"/>
      <c r="BG79" s="51" t="str">
        <f t="shared" si="1"/>
        <v>|</v>
      </c>
      <c r="BH7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(4019): Mamp.L.Hueco 18x18x33 Mezcla de Asiento (m2)</v>
      </c>
      <c r="BI79" s="39" t="str" cm="1">
        <f t="array" ref="BI7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79" s="43" t="str" cm="1">
        <f t="array" ref="BJ7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79" s="43" t="str" cm="1">
        <f t="array" ref="BK7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79" s="43" t="str" cm="1">
        <f t="array" ref="BL7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79" s="43" t="str" cm="1">
        <f t="array" ref="BM7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0" spans="1:65" x14ac:dyDescent="0.3">
      <c r="A80" s="29">
        <f>HLOOKUP(Tabla2[[#This Row],[RUBROS]],Alta!$B$18:$BR$19,2,0)</f>
        <v>4</v>
      </c>
      <c r="B80" s="34" t="s">
        <v>71</v>
      </c>
      <c r="C80" s="30" t="str">
        <f ca="1">_xlfn.CONCAT(Tabla2[[#This Row],[N°R]],(INDEX(Alta!$A$20:$A$118,MATCH(Tabla2[[#This Row],[ÍTEMS]],INDIRECT(Tabla2[[#This Row],[RUBROS]]),0))))</f>
        <v>4020</v>
      </c>
      <c r="D80" s="34" t="s">
        <v>27</v>
      </c>
      <c r="E80" s="35" t="str" cm="1">
        <f t="array" aca="1" ref="E80" ca="1">INDEX(Alta!$B$20:$BS$118,(MATCH(Tabla2[[#This Row],[ÍTEMS]],INDIRECT(Tabla2[[#This Row],[RUBROS]]),0)),(MATCH(Tabla2[[#This Row],[RUBROS]],Alta!$B$18:$BS$18,0)+1))</f>
        <v>m2</v>
      </c>
      <c r="F80" s="44"/>
      <c r="G80" s="44"/>
      <c r="H80" s="44"/>
      <c r="I80" s="44"/>
      <c r="J8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(4020): Mamp.L.Hueco 8x18x25 Masa Adhesiva (m2)
_________________________________
MUCHAS GRACIAS POR SER PARTE DE CONSULTOBRA</v>
      </c>
      <c r="K80" s="47"/>
      <c r="L80" s="47"/>
      <c r="M80" s="47"/>
      <c r="N80" s="47"/>
      <c r="O80" s="36" t="s">
        <v>56</v>
      </c>
      <c r="P80" s="46"/>
      <c r="Q80" s="51" t="s">
        <v>389</v>
      </c>
      <c r="R80" s="50"/>
      <c r="S80" s="37"/>
      <c r="T80" s="37"/>
      <c r="U80" s="37"/>
      <c r="V80" s="37"/>
      <c r="W80" s="50"/>
      <c r="X80" s="51" t="s">
        <v>389</v>
      </c>
      <c r="Y80" s="50"/>
      <c r="Z80" s="37"/>
      <c r="AA80" s="37"/>
      <c r="AB80" s="37"/>
      <c r="AC80" s="37"/>
      <c r="AD80" s="37"/>
      <c r="AE80" s="37"/>
      <c r="AF80" s="37"/>
      <c r="AG80" s="37"/>
      <c r="AH80" s="37"/>
      <c r="AI80" s="37"/>
      <c r="AJ80" s="37"/>
      <c r="AK80" s="37"/>
      <c r="AL80" s="37"/>
      <c r="AM80" s="37"/>
      <c r="AN80" s="37"/>
      <c r="AO80" s="37"/>
      <c r="AP80" s="50"/>
      <c r="AQ80" s="51" t="s">
        <v>389</v>
      </c>
      <c r="AR80" s="50"/>
      <c r="AS80" s="37"/>
      <c r="AT80" s="50"/>
      <c r="AU80" s="41"/>
      <c r="AV80" s="50"/>
      <c r="AW80" s="37"/>
      <c r="AX80" s="37"/>
      <c r="AY80" s="37"/>
      <c r="AZ80" s="37"/>
      <c r="BA80" s="37"/>
      <c r="BB80" s="37"/>
      <c r="BC80" s="37"/>
      <c r="BD80" s="37"/>
      <c r="BE80" s="37"/>
      <c r="BF80" s="50"/>
      <c r="BG80" s="51" t="str">
        <f t="shared" si="1"/>
        <v>|</v>
      </c>
      <c r="BH8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(4020): Mamp.L.Hueco 8x18x25 Masa Adhesiva (m2)</v>
      </c>
      <c r="BI80" s="39" t="str" cm="1">
        <f t="array" ref="BI8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0" s="43" t="str" cm="1">
        <f t="array" ref="BJ8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0" s="43" t="str" cm="1">
        <f t="array" ref="BK8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0" s="43" t="str" cm="1">
        <f t="array" ref="BL8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0" s="43" t="str" cm="1">
        <f t="array" ref="BM8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1" spans="1:65" x14ac:dyDescent="0.3">
      <c r="A81" s="29">
        <f>HLOOKUP(Tabla2[[#This Row],[RUBROS]],Alta!$B$18:$BR$19,2,0)</f>
        <v>4</v>
      </c>
      <c r="B81" s="34" t="s">
        <v>71</v>
      </c>
      <c r="C81" s="30" t="str">
        <f ca="1">_xlfn.CONCAT(Tabla2[[#This Row],[N°R]],(INDEX(Alta!$A$20:$A$118,MATCH(Tabla2[[#This Row],[ÍTEMS]],INDIRECT(Tabla2[[#This Row],[RUBROS]]),0))))</f>
        <v>4021</v>
      </c>
      <c r="D81" s="34" t="s">
        <v>28</v>
      </c>
      <c r="E81" s="35" t="str" cm="1">
        <f t="array" aca="1" ref="E81" ca="1">INDEX(Alta!$B$20:$BS$118,(MATCH(Tabla2[[#This Row],[ÍTEMS]],INDIRECT(Tabla2[[#This Row],[RUBROS]]),0)),(MATCH(Tabla2[[#This Row],[RUBROS]],Alta!$B$18:$BS$18,0)+1))</f>
        <v>m2</v>
      </c>
      <c r="F81" s="44"/>
      <c r="G81" s="44"/>
      <c r="H81" s="44"/>
      <c r="I81" s="44"/>
      <c r="J8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(4021): Mamp.L.Hueco 8x18x25 Mezcla de Asiento (m2)
_________________________________
MUCHAS GRACIAS POR SER PARTE DE CONSULTOBRA</v>
      </c>
      <c r="K81" s="47"/>
      <c r="L81" s="47"/>
      <c r="M81" s="47"/>
      <c r="N81" s="47"/>
      <c r="O81" s="36" t="s">
        <v>56</v>
      </c>
      <c r="P81" s="46"/>
      <c r="Q81" s="51" t="s">
        <v>389</v>
      </c>
      <c r="R81" s="50"/>
      <c r="S81" s="37"/>
      <c r="T81" s="37"/>
      <c r="U81" s="37"/>
      <c r="V81" s="37"/>
      <c r="W81" s="50"/>
      <c r="X81" s="51" t="s">
        <v>389</v>
      </c>
      <c r="Y81" s="50"/>
      <c r="Z81" s="37"/>
      <c r="AA81" s="37"/>
      <c r="AB81" s="37"/>
      <c r="AC81" s="37"/>
      <c r="AD81" s="37"/>
      <c r="AE81" s="37"/>
      <c r="AF81" s="37"/>
      <c r="AG81" s="37"/>
      <c r="AH81" s="37"/>
      <c r="AI81" s="37"/>
      <c r="AJ81" s="37"/>
      <c r="AK81" s="37"/>
      <c r="AL81" s="37"/>
      <c r="AM81" s="37"/>
      <c r="AN81" s="37"/>
      <c r="AO81" s="37"/>
      <c r="AP81" s="50"/>
      <c r="AQ81" s="51" t="s">
        <v>389</v>
      </c>
      <c r="AR81" s="50"/>
      <c r="AS81" s="37"/>
      <c r="AT81" s="50"/>
      <c r="AU81" s="41"/>
      <c r="AV81" s="50"/>
      <c r="AW81" s="37"/>
      <c r="AX81" s="37"/>
      <c r="AY81" s="37"/>
      <c r="AZ81" s="37"/>
      <c r="BA81" s="37"/>
      <c r="BB81" s="37"/>
      <c r="BC81" s="37"/>
      <c r="BD81" s="37"/>
      <c r="BE81" s="37"/>
      <c r="BF81" s="50"/>
      <c r="BG81" s="51" t="str">
        <f t="shared" si="1"/>
        <v>|</v>
      </c>
      <c r="BH8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(4021): Mamp.L.Hueco 8x18x25 Mezcla de Asiento (m2)</v>
      </c>
      <c r="BI81" s="39" t="str" cm="1">
        <f t="array" ref="BI8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1" s="43" t="str" cm="1">
        <f t="array" ref="BJ8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1" s="43" t="str" cm="1">
        <f t="array" ref="BK8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1" s="43" t="str" cm="1">
        <f t="array" ref="BL8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1" s="43" t="str" cm="1">
        <f t="array" ref="BM8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2" spans="1:65" x14ac:dyDescent="0.3">
      <c r="A82" s="29">
        <f>HLOOKUP(Tabla2[[#This Row],[RUBROS]],Alta!$B$18:$BR$19,2,0)</f>
        <v>4</v>
      </c>
      <c r="B82" s="34" t="s">
        <v>71</v>
      </c>
      <c r="C82" s="30" t="str">
        <f ca="1">_xlfn.CONCAT(Tabla2[[#This Row],[N°R]],(INDEX(Alta!$A$20:$A$118,MATCH(Tabla2[[#This Row],[ÍTEMS]],INDIRECT(Tabla2[[#This Row],[RUBROS]]),0))))</f>
        <v>4022</v>
      </c>
      <c r="D82" s="34" t="s">
        <v>29</v>
      </c>
      <c r="E82" s="35" t="str" cm="1">
        <f t="array" aca="1" ref="E82" ca="1">INDEX(Alta!$B$20:$BS$118,(MATCH(Tabla2[[#This Row],[ÍTEMS]],INDIRECT(Tabla2[[#This Row],[RUBROS]]),0)),(MATCH(Tabla2[[#This Row],[RUBROS]],Alta!$B$18:$BS$18,0)+1))</f>
        <v>m2</v>
      </c>
      <c r="F82" s="44"/>
      <c r="G82" s="44"/>
      <c r="H82" s="44"/>
      <c r="I82" s="44"/>
      <c r="J8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(4022): Mamp.L.Hueco 8x18x33 Masa Adhesiva (m2)
_________________________________
MUCHAS GRACIAS POR SER PARTE DE CONSULTOBRA</v>
      </c>
      <c r="K82" s="47"/>
      <c r="L82" s="47"/>
      <c r="M82" s="47"/>
      <c r="N82" s="47"/>
      <c r="O82" s="36" t="s">
        <v>56</v>
      </c>
      <c r="P82" s="46"/>
      <c r="Q82" s="51" t="s">
        <v>389</v>
      </c>
      <c r="R82" s="50"/>
      <c r="S82" s="37"/>
      <c r="T82" s="37"/>
      <c r="U82" s="37"/>
      <c r="V82" s="37"/>
      <c r="W82" s="50"/>
      <c r="X82" s="51" t="s">
        <v>389</v>
      </c>
      <c r="Y82" s="50"/>
      <c r="Z82" s="37"/>
      <c r="AA82" s="37"/>
      <c r="AB82" s="37"/>
      <c r="AC82" s="37"/>
      <c r="AD82" s="37"/>
      <c r="AE82" s="37"/>
      <c r="AF82" s="37"/>
      <c r="AG82" s="37"/>
      <c r="AH82" s="37"/>
      <c r="AI82" s="37"/>
      <c r="AJ82" s="37"/>
      <c r="AK82" s="37"/>
      <c r="AL82" s="37"/>
      <c r="AM82" s="37"/>
      <c r="AN82" s="37"/>
      <c r="AO82" s="37"/>
      <c r="AP82" s="50"/>
      <c r="AQ82" s="51" t="s">
        <v>389</v>
      </c>
      <c r="AR82" s="50"/>
      <c r="AS82" s="37"/>
      <c r="AT82" s="50"/>
      <c r="AU82" s="41"/>
      <c r="AV82" s="50"/>
      <c r="AW82" s="37"/>
      <c r="AX82" s="37"/>
      <c r="AY82" s="37"/>
      <c r="AZ82" s="37"/>
      <c r="BA82" s="37"/>
      <c r="BB82" s="37"/>
      <c r="BC82" s="37"/>
      <c r="BD82" s="37"/>
      <c r="BE82" s="37"/>
      <c r="BF82" s="50"/>
      <c r="BG82" s="51" t="str">
        <f t="shared" si="1"/>
        <v>|</v>
      </c>
      <c r="BH8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(4022): Mamp.L.Hueco 8x18x33 Masa Adhesiva (m2)</v>
      </c>
      <c r="BI82" s="39" t="str" cm="1">
        <f t="array" ref="BI8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2" s="43" t="str" cm="1">
        <f t="array" ref="BJ8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2" s="43" t="str" cm="1">
        <f t="array" ref="BK8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2" s="43" t="str" cm="1">
        <f t="array" ref="BL8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2" s="43" t="str" cm="1">
        <f t="array" ref="BM8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3" spans="1:65" x14ac:dyDescent="0.3">
      <c r="A83" s="29">
        <f>HLOOKUP(Tabla2[[#This Row],[RUBROS]],Alta!$B$18:$BR$19,2,0)</f>
        <v>4</v>
      </c>
      <c r="B83" s="34" t="s">
        <v>71</v>
      </c>
      <c r="C83" s="30" t="str">
        <f ca="1">_xlfn.CONCAT(Tabla2[[#This Row],[N°R]],(INDEX(Alta!$A$20:$A$118,MATCH(Tabla2[[#This Row],[ÍTEMS]],INDIRECT(Tabla2[[#This Row],[RUBROS]]),0))))</f>
        <v>4023</v>
      </c>
      <c r="D83" s="34" t="s">
        <v>30</v>
      </c>
      <c r="E83" s="35" t="str" cm="1">
        <f t="array" aca="1" ref="E83" ca="1">INDEX(Alta!$B$20:$BS$118,(MATCH(Tabla2[[#This Row],[ÍTEMS]],INDIRECT(Tabla2[[#This Row],[RUBROS]]),0)),(MATCH(Tabla2[[#This Row],[RUBROS]],Alta!$B$18:$BS$18,0)+1))</f>
        <v>m2</v>
      </c>
      <c r="F83" s="44"/>
      <c r="G83" s="44"/>
      <c r="H83" s="44"/>
      <c r="I83" s="44"/>
      <c r="J8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(4023): Mamp.L.Hueco 8x18x33 Mezcla de Asiento (m2)
_________________________________
MUCHAS GRACIAS POR SER PARTE DE CONSULTOBRA</v>
      </c>
      <c r="K83" s="47"/>
      <c r="L83" s="47"/>
      <c r="M83" s="47"/>
      <c r="N83" s="47"/>
      <c r="O83" s="36" t="s">
        <v>56</v>
      </c>
      <c r="P83" s="46"/>
      <c r="Q83" s="51" t="s">
        <v>389</v>
      </c>
      <c r="R83" s="50"/>
      <c r="S83" s="37"/>
      <c r="T83" s="37"/>
      <c r="U83" s="37"/>
      <c r="V83" s="37"/>
      <c r="W83" s="50"/>
      <c r="X83" s="51" t="s">
        <v>389</v>
      </c>
      <c r="Y83" s="50"/>
      <c r="Z83" s="37"/>
      <c r="AA83" s="37"/>
      <c r="AB83" s="37"/>
      <c r="AC83" s="37"/>
      <c r="AD83" s="37"/>
      <c r="AE83" s="37"/>
      <c r="AF83" s="37"/>
      <c r="AG83" s="37"/>
      <c r="AH83" s="37"/>
      <c r="AI83" s="37"/>
      <c r="AJ83" s="37"/>
      <c r="AK83" s="37"/>
      <c r="AL83" s="37"/>
      <c r="AM83" s="37"/>
      <c r="AN83" s="37"/>
      <c r="AO83" s="37"/>
      <c r="AP83" s="50"/>
      <c r="AQ83" s="51" t="s">
        <v>389</v>
      </c>
      <c r="AR83" s="50"/>
      <c r="AS83" s="37"/>
      <c r="AT83" s="50"/>
      <c r="AU83" s="41"/>
      <c r="AV83" s="50"/>
      <c r="AW83" s="37"/>
      <c r="AX83" s="37"/>
      <c r="AY83" s="37"/>
      <c r="AZ83" s="37"/>
      <c r="BA83" s="37"/>
      <c r="BB83" s="37"/>
      <c r="BC83" s="37"/>
      <c r="BD83" s="37"/>
      <c r="BE83" s="37"/>
      <c r="BF83" s="50"/>
      <c r="BG83" s="51" t="str">
        <f t="shared" si="1"/>
        <v>|</v>
      </c>
      <c r="BH8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(4023): Mamp.L.Hueco 8x18x33 Mezcla de Asiento (m2)</v>
      </c>
      <c r="BI83" s="39" t="str" cm="1">
        <f t="array" ref="BI8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3" s="43" t="str" cm="1">
        <f t="array" ref="BJ8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3" s="43" t="str" cm="1">
        <f t="array" ref="BK8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3" s="43" t="str" cm="1">
        <f t="array" ref="BL8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3" s="43" t="str" cm="1">
        <f t="array" ref="BM8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4" spans="1:65" x14ac:dyDescent="0.3">
      <c r="A84" s="29">
        <f>HLOOKUP(Tabla2[[#This Row],[RUBROS]],Alta!$B$18:$BR$19,2,0)</f>
        <v>4</v>
      </c>
      <c r="B84" s="34" t="s">
        <v>71</v>
      </c>
      <c r="C84" s="30" t="str">
        <f ca="1">_xlfn.CONCAT(Tabla2[[#This Row],[N°R]],(INDEX(Alta!$A$20:$A$118,MATCH(Tabla2[[#This Row],[ÍTEMS]],INDIRECT(Tabla2[[#This Row],[RUBROS]]),0))))</f>
        <v>4024</v>
      </c>
      <c r="D84" s="34" t="s">
        <v>31</v>
      </c>
      <c r="E84" s="35" t="str" cm="1">
        <f t="array" aca="1" ref="E84" ca="1">INDEX(Alta!$B$20:$BS$118,(MATCH(Tabla2[[#This Row],[ÍTEMS]],INDIRECT(Tabla2[[#This Row],[RUBROS]]),0)),(MATCH(Tabla2[[#This Row],[RUBROS]],Alta!$B$18:$BS$18,0)+1))</f>
        <v>m2</v>
      </c>
      <c r="F84" s="44"/>
      <c r="G84" s="44"/>
      <c r="H84" s="44"/>
      <c r="I84" s="44"/>
      <c r="J8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(4024): Mamp.L.Hueco Port.12x19x33 Mezc.de Asiento (m2)
_________________________________
MUCHAS GRACIAS POR SER PARTE DE CONSULTOBRA</v>
      </c>
      <c r="K84" s="47"/>
      <c r="L84" s="47"/>
      <c r="M84" s="47"/>
      <c r="N84" s="47"/>
      <c r="O84" s="36" t="s">
        <v>56</v>
      </c>
      <c r="P84" s="46"/>
      <c r="Q84" s="51" t="s">
        <v>389</v>
      </c>
      <c r="R84" s="50"/>
      <c r="S84" s="37"/>
      <c r="T84" s="37"/>
      <c r="U84" s="37"/>
      <c r="V84" s="37"/>
      <c r="W84" s="50"/>
      <c r="X84" s="51" t="s">
        <v>389</v>
      </c>
      <c r="Y84" s="50"/>
      <c r="Z84" s="37"/>
      <c r="AA84" s="37"/>
      <c r="AB84" s="37"/>
      <c r="AC84" s="37"/>
      <c r="AD84" s="37"/>
      <c r="AE84" s="37"/>
      <c r="AF84" s="37"/>
      <c r="AG84" s="37"/>
      <c r="AH84" s="37"/>
      <c r="AI84" s="37"/>
      <c r="AJ84" s="37"/>
      <c r="AK84" s="37"/>
      <c r="AL84" s="37"/>
      <c r="AM84" s="37"/>
      <c r="AN84" s="37"/>
      <c r="AO84" s="37"/>
      <c r="AP84" s="50"/>
      <c r="AQ84" s="51" t="s">
        <v>389</v>
      </c>
      <c r="AR84" s="50"/>
      <c r="AS84" s="37"/>
      <c r="AT84" s="50"/>
      <c r="AU84" s="41"/>
      <c r="AV84" s="50"/>
      <c r="AW84" s="37"/>
      <c r="AX84" s="37"/>
      <c r="AY84" s="37"/>
      <c r="AZ84" s="37"/>
      <c r="BA84" s="37"/>
      <c r="BB84" s="37"/>
      <c r="BC84" s="37"/>
      <c r="BD84" s="37"/>
      <c r="BE84" s="37"/>
      <c r="BF84" s="50"/>
      <c r="BG84" s="51" t="str">
        <f t="shared" si="1"/>
        <v>|</v>
      </c>
      <c r="BH8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(4024): Mamp.L.Hueco Port.12x19x33 Mezc.de Asiento (m2)</v>
      </c>
      <c r="BI84" s="39" t="str" cm="1">
        <f t="array" ref="BI8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4" s="43" t="str" cm="1">
        <f t="array" ref="BJ8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4" s="43" t="str" cm="1">
        <f t="array" ref="BK8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4" s="43" t="str" cm="1">
        <f t="array" ref="BL8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4" s="43" t="str" cm="1">
        <f t="array" ref="BM8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5" spans="1:65" x14ac:dyDescent="0.3">
      <c r="A85" s="29">
        <f>HLOOKUP(Tabla2[[#This Row],[RUBROS]],Alta!$B$18:$BR$19,2,0)</f>
        <v>4</v>
      </c>
      <c r="B85" s="34" t="s">
        <v>71</v>
      </c>
      <c r="C85" s="30" t="str">
        <f ca="1">_xlfn.CONCAT(Tabla2[[#This Row],[N°R]],(INDEX(Alta!$A$20:$A$118,MATCH(Tabla2[[#This Row],[ÍTEMS]],INDIRECT(Tabla2[[#This Row],[RUBROS]]),0))))</f>
        <v>4025</v>
      </c>
      <c r="D85" s="34" t="s">
        <v>32</v>
      </c>
      <c r="E85" s="35" t="str" cm="1">
        <f t="array" aca="1" ref="E85" ca="1">INDEX(Alta!$B$20:$BS$118,(MATCH(Tabla2[[#This Row],[ÍTEMS]],INDIRECT(Tabla2[[#This Row],[RUBROS]]),0)),(MATCH(Tabla2[[#This Row],[RUBROS]],Alta!$B$18:$BS$18,0)+1))</f>
        <v>m2</v>
      </c>
      <c r="F85" s="44"/>
      <c r="G85" s="44"/>
      <c r="H85" s="44"/>
      <c r="I85" s="44"/>
      <c r="J8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(4025): Mamp.L.Hueco Port.18x19x33 Mezc.de Asiento (m2)
_________________________________
MUCHAS GRACIAS POR SER PARTE DE CONSULTOBRA</v>
      </c>
      <c r="K85" s="47"/>
      <c r="L85" s="47"/>
      <c r="M85" s="47"/>
      <c r="N85" s="47"/>
      <c r="O85" s="36" t="s">
        <v>56</v>
      </c>
      <c r="P85" s="46"/>
      <c r="Q85" s="51" t="s">
        <v>389</v>
      </c>
      <c r="R85" s="50"/>
      <c r="S85" s="37"/>
      <c r="T85" s="37"/>
      <c r="U85" s="37"/>
      <c r="V85" s="37"/>
      <c r="W85" s="50"/>
      <c r="X85" s="51" t="s">
        <v>389</v>
      </c>
      <c r="Y85" s="50"/>
      <c r="Z85" s="37"/>
      <c r="AA85" s="37"/>
      <c r="AB85" s="37"/>
      <c r="AC85" s="37"/>
      <c r="AD85" s="37"/>
      <c r="AE85" s="37"/>
      <c r="AF85" s="37"/>
      <c r="AG85" s="37"/>
      <c r="AH85" s="37"/>
      <c r="AI85" s="37"/>
      <c r="AJ85" s="37"/>
      <c r="AK85" s="37"/>
      <c r="AL85" s="37"/>
      <c r="AM85" s="37"/>
      <c r="AN85" s="37"/>
      <c r="AO85" s="37"/>
      <c r="AP85" s="50"/>
      <c r="AQ85" s="51" t="s">
        <v>389</v>
      </c>
      <c r="AR85" s="50"/>
      <c r="AS85" s="37"/>
      <c r="AT85" s="50"/>
      <c r="AU85" s="41"/>
      <c r="AV85" s="50"/>
      <c r="AW85" s="37"/>
      <c r="AX85" s="37"/>
      <c r="AY85" s="37"/>
      <c r="AZ85" s="37"/>
      <c r="BA85" s="37"/>
      <c r="BB85" s="37"/>
      <c r="BC85" s="37"/>
      <c r="BD85" s="37"/>
      <c r="BE85" s="37"/>
      <c r="BF85" s="50"/>
      <c r="BG85" s="51" t="str">
        <f t="shared" si="1"/>
        <v>|</v>
      </c>
      <c r="BH8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(4025): Mamp.L.Hueco Port.18x19x33 Mezc.de Asiento (m2)</v>
      </c>
      <c r="BI85" s="39" t="str" cm="1">
        <f t="array" ref="BI8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5" s="43" t="str" cm="1">
        <f t="array" ref="BJ8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5" s="43" t="str" cm="1">
        <f t="array" ref="BK8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5" s="43" t="str" cm="1">
        <f t="array" ref="BL8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5" s="43" t="str" cm="1">
        <f t="array" ref="BM8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6" spans="1:65" x14ac:dyDescent="0.3">
      <c r="A86" s="29">
        <f>HLOOKUP(Tabla2[[#This Row],[RUBROS]],Alta!$B$18:$BR$19,2,0)</f>
        <v>4</v>
      </c>
      <c r="B86" s="34" t="s">
        <v>71</v>
      </c>
      <c r="C86" s="30" t="str">
        <f ca="1">_xlfn.CONCAT(Tabla2[[#This Row],[N°R]],(INDEX(Alta!$A$20:$A$118,MATCH(Tabla2[[#This Row],[ÍTEMS]],INDIRECT(Tabla2[[#This Row],[RUBROS]]),0))))</f>
        <v>4026</v>
      </c>
      <c r="D86" s="34" t="s">
        <v>33</v>
      </c>
      <c r="E86" s="35" t="str" cm="1">
        <f t="array" aca="1" ref="E86" ca="1">INDEX(Alta!$B$20:$BS$118,(MATCH(Tabla2[[#This Row],[ÍTEMS]],INDIRECT(Tabla2[[#This Row],[RUBROS]]),0)),(MATCH(Tabla2[[#This Row],[RUBROS]],Alta!$B$18:$BS$18,0)+1))</f>
        <v>m2</v>
      </c>
      <c r="F86" s="44"/>
      <c r="G86" s="44"/>
      <c r="H86" s="44"/>
      <c r="I86" s="44"/>
      <c r="J8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(4026): Mamp.L.Macizo 0.05 Mez.Asiento no vista (m2)
_________________________________
MUCHAS GRACIAS POR SER PARTE DE CONSULTOBRA</v>
      </c>
      <c r="K86" s="47"/>
      <c r="L86" s="47"/>
      <c r="M86" s="47"/>
      <c r="N86" s="47"/>
      <c r="O86" s="36" t="s">
        <v>56</v>
      </c>
      <c r="P86" s="46"/>
      <c r="Q86" s="51" t="s">
        <v>389</v>
      </c>
      <c r="R86" s="50"/>
      <c r="S86" s="37"/>
      <c r="T86" s="37"/>
      <c r="U86" s="37"/>
      <c r="V86" s="37"/>
      <c r="W86" s="50"/>
      <c r="X86" s="51" t="s">
        <v>389</v>
      </c>
      <c r="Y86" s="50"/>
      <c r="Z86" s="37"/>
      <c r="AA86" s="37"/>
      <c r="AB86" s="37"/>
      <c r="AC86" s="37"/>
      <c r="AD86" s="37"/>
      <c r="AE86" s="37"/>
      <c r="AF86" s="37"/>
      <c r="AG86" s="37"/>
      <c r="AH86" s="37"/>
      <c r="AI86" s="37"/>
      <c r="AJ86" s="37"/>
      <c r="AK86" s="37"/>
      <c r="AL86" s="37"/>
      <c r="AM86" s="37"/>
      <c r="AN86" s="37"/>
      <c r="AO86" s="37"/>
      <c r="AP86" s="50"/>
      <c r="AQ86" s="51" t="s">
        <v>389</v>
      </c>
      <c r="AR86" s="50"/>
      <c r="AS86" s="37"/>
      <c r="AT86" s="50"/>
      <c r="AU86" s="41"/>
      <c r="AV86" s="50"/>
      <c r="AW86" s="37"/>
      <c r="AX86" s="37"/>
      <c r="AY86" s="37"/>
      <c r="AZ86" s="37"/>
      <c r="BA86" s="37"/>
      <c r="BB86" s="37"/>
      <c r="BC86" s="37"/>
      <c r="BD86" s="37"/>
      <c r="BE86" s="37"/>
      <c r="BF86" s="50"/>
      <c r="BG86" s="51" t="str">
        <f t="shared" si="1"/>
        <v>|</v>
      </c>
      <c r="BH8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(4026): Mamp.L.Macizo 0.05 Mez.Asiento no vista (m2)</v>
      </c>
      <c r="BI86" s="39" t="str" cm="1">
        <f t="array" ref="BI8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6" s="43" t="str" cm="1">
        <f t="array" ref="BJ8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6" s="43" t="str" cm="1">
        <f t="array" ref="BK8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6" s="43" t="str" cm="1">
        <f t="array" ref="BL8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6" s="43" t="str" cm="1">
        <f t="array" ref="BM8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7" spans="1:65" x14ac:dyDescent="0.3">
      <c r="A87" s="29">
        <f>HLOOKUP(Tabla2[[#This Row],[RUBROS]],Alta!$B$18:$BR$19,2,0)</f>
        <v>4</v>
      </c>
      <c r="B87" s="34" t="s">
        <v>71</v>
      </c>
      <c r="C87" s="30" t="str">
        <f ca="1">_xlfn.CONCAT(Tabla2[[#This Row],[N°R]],(INDEX(Alta!$A$20:$A$118,MATCH(Tabla2[[#This Row],[ÍTEMS]],INDIRECT(Tabla2[[#This Row],[RUBROS]]),0))))</f>
        <v>4027</v>
      </c>
      <c r="D87" s="34" t="s">
        <v>34</v>
      </c>
      <c r="E87" s="35" t="str" cm="1">
        <f t="array" aca="1" ref="E87" ca="1">INDEX(Alta!$B$20:$BS$118,(MATCH(Tabla2[[#This Row],[ÍTEMS]],INDIRECT(Tabla2[[#This Row],[RUBROS]]),0)),(MATCH(Tabla2[[#This Row],[RUBROS]],Alta!$B$18:$BS$18,0)+1))</f>
        <v>m2</v>
      </c>
      <c r="F87" s="44"/>
      <c r="G87" s="44"/>
      <c r="H87" s="44"/>
      <c r="I87" s="44"/>
      <c r="J8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(4027): Mamp.L.Macizo 0.15 Mez.Asiento no vista (m2)
_________________________________
MUCHAS GRACIAS POR SER PARTE DE CONSULTOBRA</v>
      </c>
      <c r="K87" s="47"/>
      <c r="L87" s="47"/>
      <c r="M87" s="47"/>
      <c r="N87" s="47"/>
      <c r="O87" s="36" t="s">
        <v>56</v>
      </c>
      <c r="P87" s="46"/>
      <c r="Q87" s="51" t="s">
        <v>389</v>
      </c>
      <c r="R87" s="50"/>
      <c r="S87" s="37"/>
      <c r="T87" s="37"/>
      <c r="U87" s="37"/>
      <c r="V87" s="37"/>
      <c r="W87" s="50"/>
      <c r="X87" s="51" t="s">
        <v>389</v>
      </c>
      <c r="Y87" s="50"/>
      <c r="Z87" s="37"/>
      <c r="AA87" s="37"/>
      <c r="AB87" s="37"/>
      <c r="AC87" s="37"/>
      <c r="AD87" s="37"/>
      <c r="AE87" s="37"/>
      <c r="AF87" s="37"/>
      <c r="AG87" s="37"/>
      <c r="AH87" s="37"/>
      <c r="AI87" s="37"/>
      <c r="AJ87" s="37"/>
      <c r="AK87" s="37"/>
      <c r="AL87" s="37"/>
      <c r="AM87" s="37"/>
      <c r="AN87" s="37"/>
      <c r="AO87" s="37"/>
      <c r="AP87" s="50"/>
      <c r="AQ87" s="51" t="s">
        <v>389</v>
      </c>
      <c r="AR87" s="50"/>
      <c r="AS87" s="37"/>
      <c r="AT87" s="50"/>
      <c r="AU87" s="41"/>
      <c r="AV87" s="50"/>
      <c r="AW87" s="37"/>
      <c r="AX87" s="37"/>
      <c r="AY87" s="37"/>
      <c r="AZ87" s="37"/>
      <c r="BA87" s="37"/>
      <c r="BB87" s="37"/>
      <c r="BC87" s="37"/>
      <c r="BD87" s="37"/>
      <c r="BE87" s="37"/>
      <c r="BF87" s="50"/>
      <c r="BG87" s="51" t="str">
        <f t="shared" si="1"/>
        <v>|</v>
      </c>
      <c r="BH8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(4027): Mamp.L.Macizo 0.15 Mez.Asiento no vista (m2)</v>
      </c>
      <c r="BI87" s="39" t="str" cm="1">
        <f t="array" ref="BI8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7" s="43" t="str" cm="1">
        <f t="array" ref="BJ8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7" s="43" t="str" cm="1">
        <f t="array" ref="BK8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7" s="43" t="str" cm="1">
        <f t="array" ref="BL8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7" s="43" t="str" cm="1">
        <f t="array" ref="BM8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8" spans="1:65" x14ac:dyDescent="0.3">
      <c r="A88" s="29">
        <f>HLOOKUP(Tabla2[[#This Row],[RUBROS]],Alta!$B$18:$BR$19,2,0)</f>
        <v>4</v>
      </c>
      <c r="B88" s="34" t="s">
        <v>71</v>
      </c>
      <c r="C88" s="30" t="str">
        <f ca="1">_xlfn.CONCAT(Tabla2[[#This Row],[N°R]],(INDEX(Alta!$A$20:$A$118,MATCH(Tabla2[[#This Row],[ÍTEMS]],INDIRECT(Tabla2[[#This Row],[RUBROS]]),0))))</f>
        <v>4028</v>
      </c>
      <c r="D88" s="34" t="s">
        <v>35</v>
      </c>
      <c r="E88" s="35" t="str" cm="1">
        <f t="array" aca="1" ref="E88" ca="1">INDEX(Alta!$B$20:$BS$118,(MATCH(Tabla2[[#This Row],[ÍTEMS]],INDIRECT(Tabla2[[#This Row],[RUBROS]]),0)),(MATCH(Tabla2[[#This Row],[RUBROS]],Alta!$B$18:$BS$18,0)+1))</f>
        <v>m2</v>
      </c>
      <c r="F88" s="44"/>
      <c r="G88" s="44"/>
      <c r="H88" s="44"/>
      <c r="I88" s="44"/>
      <c r="J8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(4028): Mamp.L.Macizo 0.20 Mez.Asiento no vista (m2)
_________________________________
MUCHAS GRACIAS POR SER PARTE DE CONSULTOBRA</v>
      </c>
      <c r="K88" s="47"/>
      <c r="L88" s="47"/>
      <c r="M88" s="47"/>
      <c r="N88" s="47"/>
      <c r="O88" s="36" t="s">
        <v>56</v>
      </c>
      <c r="P88" s="46"/>
      <c r="Q88" s="51" t="s">
        <v>389</v>
      </c>
      <c r="R88" s="50"/>
      <c r="S88" s="37"/>
      <c r="T88" s="37"/>
      <c r="U88" s="37"/>
      <c r="V88" s="37"/>
      <c r="W88" s="50"/>
      <c r="X88" s="51" t="s">
        <v>389</v>
      </c>
      <c r="Y88" s="50"/>
      <c r="Z88" s="37"/>
      <c r="AA88" s="37"/>
      <c r="AB88" s="37"/>
      <c r="AC88" s="37"/>
      <c r="AD88" s="37"/>
      <c r="AE88" s="37"/>
      <c r="AF88" s="37"/>
      <c r="AG88" s="37"/>
      <c r="AH88" s="37"/>
      <c r="AI88" s="37"/>
      <c r="AJ88" s="37"/>
      <c r="AK88" s="37"/>
      <c r="AL88" s="37"/>
      <c r="AM88" s="37"/>
      <c r="AN88" s="37"/>
      <c r="AO88" s="37"/>
      <c r="AP88" s="50"/>
      <c r="AQ88" s="51" t="s">
        <v>389</v>
      </c>
      <c r="AR88" s="50"/>
      <c r="AS88" s="37"/>
      <c r="AT88" s="50"/>
      <c r="AU88" s="41"/>
      <c r="AV88" s="50"/>
      <c r="AW88" s="37"/>
      <c r="AX88" s="37"/>
      <c r="AY88" s="37"/>
      <c r="AZ88" s="37"/>
      <c r="BA88" s="37"/>
      <c r="BB88" s="37"/>
      <c r="BC88" s="37"/>
      <c r="BD88" s="37"/>
      <c r="BE88" s="37"/>
      <c r="BF88" s="50"/>
      <c r="BG88" s="51" t="str">
        <f t="shared" si="1"/>
        <v>|</v>
      </c>
      <c r="BH8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(4028): Mamp.L.Macizo 0.20 Mez.Asiento no vista (m2)</v>
      </c>
      <c r="BI88" s="39" t="str" cm="1">
        <f t="array" ref="BI8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8" s="43" t="str" cm="1">
        <f t="array" ref="BJ8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8" s="43" t="str" cm="1">
        <f t="array" ref="BK8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8" s="43" t="str" cm="1">
        <f t="array" ref="BL8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8" s="43" t="str" cm="1">
        <f t="array" ref="BM8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89" spans="1:65" x14ac:dyDescent="0.3">
      <c r="A89" s="29">
        <f>HLOOKUP(Tabla2[[#This Row],[RUBROS]],Alta!$B$18:$BR$19,2,0)</f>
        <v>4</v>
      </c>
      <c r="B89" s="34" t="s">
        <v>71</v>
      </c>
      <c r="C89" s="30" t="str">
        <f ca="1">_xlfn.CONCAT(Tabla2[[#This Row],[N°R]],(INDEX(Alta!$A$20:$A$118,MATCH(Tabla2[[#This Row],[ÍTEMS]],INDIRECT(Tabla2[[#This Row],[RUBROS]]),0))))</f>
        <v>4029</v>
      </c>
      <c r="D89" s="34" t="s">
        <v>36</v>
      </c>
      <c r="E89" s="35" t="str" cm="1">
        <f t="array" aca="1" ref="E89" ca="1">INDEX(Alta!$B$20:$BS$118,(MATCH(Tabla2[[#This Row],[ÍTEMS]],INDIRECT(Tabla2[[#This Row],[RUBROS]]),0)),(MATCH(Tabla2[[#This Row],[RUBROS]],Alta!$B$18:$BS$18,0)+1))</f>
        <v>m2</v>
      </c>
      <c r="F89" s="44"/>
      <c r="G89" s="44"/>
      <c r="H89" s="44"/>
      <c r="I89" s="44"/>
      <c r="J8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(4): MUROS Y TABIQUES
ÍTEM (4029): Mamp.L.Macizo 0.30 Mez.Asiento no vista (m2)
_________________________________
MUCHAS GRACIAS POR SER PARTE DE CONSULTOBRA</v>
      </c>
      <c r="K89" s="47"/>
      <c r="L89" s="47"/>
      <c r="M89" s="47"/>
      <c r="N89" s="47"/>
      <c r="O89" s="36" t="s">
        <v>56</v>
      </c>
      <c r="P89" s="46"/>
      <c r="Q89" s="51" t="s">
        <v>389</v>
      </c>
      <c r="R89" s="50"/>
      <c r="S89" s="37"/>
      <c r="T89" s="37"/>
      <c r="U89" s="37"/>
      <c r="V89" s="37"/>
      <c r="W89" s="50"/>
      <c r="X89" s="51" t="s">
        <v>389</v>
      </c>
      <c r="Y89" s="50"/>
      <c r="Z89" s="37"/>
      <c r="AA89" s="37"/>
      <c r="AB89" s="37"/>
      <c r="AC89" s="37"/>
      <c r="AD89" s="37"/>
      <c r="AE89" s="37"/>
      <c r="AF89" s="37"/>
      <c r="AG89" s="37"/>
      <c r="AH89" s="37"/>
      <c r="AI89" s="37"/>
      <c r="AJ89" s="37"/>
      <c r="AK89" s="37"/>
      <c r="AL89" s="37"/>
      <c r="AM89" s="37"/>
      <c r="AN89" s="37"/>
      <c r="AO89" s="37"/>
      <c r="AP89" s="50"/>
      <c r="AQ89" s="51" t="s">
        <v>389</v>
      </c>
      <c r="AR89" s="50"/>
      <c r="AS89" s="37"/>
      <c r="AT89" s="50"/>
      <c r="AU89" s="41"/>
      <c r="AV89" s="50"/>
      <c r="AW89" s="37"/>
      <c r="AX89" s="37"/>
      <c r="AY89" s="37"/>
      <c r="AZ89" s="37"/>
      <c r="BA89" s="37"/>
      <c r="BB89" s="37"/>
      <c r="BC89" s="37"/>
      <c r="BD89" s="37"/>
      <c r="BE89" s="37"/>
      <c r="BF89" s="50"/>
      <c r="BG89" s="51" t="str">
        <f t="shared" si="1"/>
        <v>|</v>
      </c>
      <c r="BH8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(4): MUROS Y TABIQUES
ÍTEM (4029): Mamp.L.Macizo 0.30 Mez.Asiento no vista (m2)</v>
      </c>
      <c r="BI89" s="39" t="str" cm="1">
        <f t="array" ref="BI8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89" s="43" t="str" cm="1">
        <f t="array" ref="BJ8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89" s="43" t="str" cm="1">
        <f t="array" ref="BK8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89" s="43" t="str" cm="1">
        <f t="array" ref="BL8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89" s="43" t="str" cm="1">
        <f t="array" ref="BM8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0" spans="1:65" x14ac:dyDescent="0.3">
      <c r="A90" s="29">
        <f>HLOOKUP(Tabla2[[#This Row],[RUBROS]],Alta!$B$18:$BR$19,2,0)</f>
        <v>5</v>
      </c>
      <c r="B90" s="34" t="s">
        <v>89</v>
      </c>
      <c r="C90" s="30" t="str">
        <f ca="1">_xlfn.CONCAT(Tabla2[[#This Row],[N°R]],(INDEX(Alta!$A$20:$A$118,MATCH(Tabla2[[#This Row],[ÍTEMS]],INDIRECT(Tabla2[[#This Row],[RUBROS]]),0))))</f>
        <v>5001</v>
      </c>
      <c r="D90" s="34" t="s">
        <v>123</v>
      </c>
      <c r="E90" s="35" t="str" cm="1">
        <f t="array" aca="1" ref="E90" ca="1">INDEX(Alta!$B$20:$BS$118,(MATCH(Tabla2[[#This Row],[ÍTEMS]],INDIRECT(Tabla2[[#This Row],[RUBROS]]),0)),(MATCH(Tabla2[[#This Row],[RUBROS]],Alta!$B$18:$BS$18,0)+1))</f>
        <v>m2</v>
      </c>
      <c r="F90" s="44"/>
      <c r="G90" s="44"/>
      <c r="H90" s="44"/>
      <c r="I90" s="44"/>
      <c r="J9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(5): AISLACIONES HIDROTÉRMICAS Y ACÚSTICAS
ÍTEM (5001): Capa Aisladora Horizontal (m2)
_________________________________
MUCHAS GRACIAS POR SER PARTE DE CONSULTOBRA</v>
      </c>
      <c r="K90" s="47"/>
      <c r="L90" s="47"/>
      <c r="M90" s="47"/>
      <c r="N90" s="47"/>
      <c r="O90" s="36" t="s">
        <v>56</v>
      </c>
      <c r="P90" s="46"/>
      <c r="Q90" s="51" t="s">
        <v>389</v>
      </c>
      <c r="R90" s="50"/>
      <c r="S90" s="37"/>
      <c r="T90" s="37"/>
      <c r="U90" s="37"/>
      <c r="V90" s="37"/>
      <c r="W90" s="50"/>
      <c r="X90" s="51" t="s">
        <v>389</v>
      </c>
      <c r="Y90" s="50"/>
      <c r="Z90" s="37"/>
      <c r="AA90" s="37"/>
      <c r="AB90" s="37"/>
      <c r="AC90" s="37"/>
      <c r="AD90" s="37"/>
      <c r="AE90" s="37"/>
      <c r="AF90" s="37"/>
      <c r="AG90" s="37"/>
      <c r="AH90" s="37"/>
      <c r="AI90" s="37"/>
      <c r="AJ90" s="37"/>
      <c r="AK90" s="37"/>
      <c r="AL90" s="37"/>
      <c r="AM90" s="37"/>
      <c r="AN90" s="37"/>
      <c r="AO90" s="37"/>
      <c r="AP90" s="50"/>
      <c r="AQ90" s="51" t="s">
        <v>389</v>
      </c>
      <c r="AR90" s="50"/>
      <c r="AS90" s="37"/>
      <c r="AT90" s="50"/>
      <c r="AU90" s="41"/>
      <c r="AV90" s="50"/>
      <c r="AW90" s="37"/>
      <c r="AX90" s="37"/>
      <c r="AY90" s="37"/>
      <c r="AZ90" s="37"/>
      <c r="BA90" s="37"/>
      <c r="BB90" s="37"/>
      <c r="BC90" s="37"/>
      <c r="BD90" s="37"/>
      <c r="BE90" s="37"/>
      <c r="BF90" s="50"/>
      <c r="BG90" s="51" t="str">
        <f t="shared" si="1"/>
        <v>|</v>
      </c>
      <c r="BH9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(5): AISLACIONES HIDROTÉRMICAS Y ACÚSTICAS
ÍTEM (5001): Capa Aisladora Horizontal (m2)</v>
      </c>
      <c r="BI90" s="39" t="str" cm="1">
        <f t="array" ref="BI9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0" s="43" t="str" cm="1">
        <f t="array" ref="BJ9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0" s="43" t="str" cm="1">
        <f t="array" ref="BK9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0" s="43" t="str" cm="1">
        <f t="array" ref="BL9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0" s="43" t="str" cm="1">
        <f t="array" ref="BM9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1" spans="1:65" x14ac:dyDescent="0.3">
      <c r="A91" s="29">
        <f>HLOOKUP(Tabla2[[#This Row],[RUBROS]],Alta!$B$18:$BR$19,2,0)</f>
        <v>5</v>
      </c>
      <c r="B91" s="34" t="s">
        <v>89</v>
      </c>
      <c r="C91" s="30" t="str">
        <f ca="1">_xlfn.CONCAT(Tabla2[[#This Row],[N°R]],(INDEX(Alta!$A$20:$A$118,MATCH(Tabla2[[#This Row],[ÍTEMS]],INDIRECT(Tabla2[[#This Row],[RUBROS]]),0))))</f>
        <v>5002</v>
      </c>
      <c r="D91" s="34" t="s">
        <v>122</v>
      </c>
      <c r="E91" s="35" t="str" cm="1">
        <f t="array" aca="1" ref="E91" ca="1">INDEX(Alta!$B$20:$BS$118,(MATCH(Tabla2[[#This Row],[ÍTEMS]],INDIRECT(Tabla2[[#This Row],[RUBROS]]),0)),(MATCH(Tabla2[[#This Row],[RUBROS]],Alta!$B$18:$BS$18,0)+1))</f>
        <v>m2</v>
      </c>
      <c r="F91" s="44"/>
      <c r="G91" s="44"/>
      <c r="H91" s="44"/>
      <c r="I91" s="44"/>
      <c r="J9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(5): AISLACIONES HIDROTÉRMICAS Y ACÚSTICAS
ÍTEM (5002): Capa Aisladora Vertical (m2)
_________________________________
MUCHAS GRACIAS POR SER PARTE DE CONSULTOBRA</v>
      </c>
      <c r="K91" s="47"/>
      <c r="L91" s="47"/>
      <c r="M91" s="47"/>
      <c r="N91" s="47"/>
      <c r="O91" s="36" t="s">
        <v>56</v>
      </c>
      <c r="P91" s="46"/>
      <c r="Q91" s="51" t="s">
        <v>389</v>
      </c>
      <c r="R91" s="50"/>
      <c r="S91" s="37"/>
      <c r="T91" s="37"/>
      <c r="U91" s="37"/>
      <c r="V91" s="37"/>
      <c r="W91" s="50"/>
      <c r="X91" s="51" t="s">
        <v>389</v>
      </c>
      <c r="Y91" s="50"/>
      <c r="Z91" s="37"/>
      <c r="AA91" s="37"/>
      <c r="AB91" s="37"/>
      <c r="AC91" s="37"/>
      <c r="AD91" s="37"/>
      <c r="AE91" s="37"/>
      <c r="AF91" s="37"/>
      <c r="AG91" s="37"/>
      <c r="AH91" s="37"/>
      <c r="AI91" s="37"/>
      <c r="AJ91" s="37"/>
      <c r="AK91" s="37"/>
      <c r="AL91" s="37"/>
      <c r="AM91" s="37"/>
      <c r="AN91" s="37"/>
      <c r="AO91" s="37"/>
      <c r="AP91" s="50"/>
      <c r="AQ91" s="51" t="s">
        <v>389</v>
      </c>
      <c r="AR91" s="50"/>
      <c r="AS91" s="37"/>
      <c r="AT91" s="50"/>
      <c r="AU91" s="41"/>
      <c r="AV91" s="50"/>
      <c r="AW91" s="37"/>
      <c r="AX91" s="37"/>
      <c r="AY91" s="37"/>
      <c r="AZ91" s="37"/>
      <c r="BA91" s="37"/>
      <c r="BB91" s="37"/>
      <c r="BC91" s="37"/>
      <c r="BD91" s="37"/>
      <c r="BE91" s="37"/>
      <c r="BF91" s="50"/>
      <c r="BG91" s="51" t="str">
        <f t="shared" si="1"/>
        <v>|</v>
      </c>
      <c r="BH9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(5): AISLACIONES HIDROTÉRMICAS Y ACÚSTICAS
ÍTEM (5002): Capa Aisladora Vertical (m2)</v>
      </c>
      <c r="BI91" s="39" t="str" cm="1">
        <f t="array" ref="BI9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1" s="43" t="str" cm="1">
        <f t="array" ref="BJ9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1" s="43" t="str" cm="1">
        <f t="array" ref="BK9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1" s="43" t="str" cm="1">
        <f t="array" ref="BL9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1" s="43" t="str" cm="1">
        <f t="array" ref="BM9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2" spans="1:65" x14ac:dyDescent="0.3">
      <c r="A92" s="29">
        <f>HLOOKUP(Tabla2[[#This Row],[RUBROS]],Alta!$B$18:$BR$19,2,0)</f>
        <v>5</v>
      </c>
      <c r="B92" s="34" t="s">
        <v>89</v>
      </c>
      <c r="C92" s="30" t="str">
        <f ca="1">_xlfn.CONCAT(Tabla2[[#This Row],[N°R]],(INDEX(Alta!$A$20:$A$118,MATCH(Tabla2[[#This Row],[ÍTEMS]],INDIRECT(Tabla2[[#This Row],[RUBROS]]),0))))</f>
        <v>5003</v>
      </c>
      <c r="D92" s="34" t="s">
        <v>275</v>
      </c>
      <c r="E92" s="35" t="str" cm="1">
        <f t="array" aca="1" ref="E92" ca="1">INDEX(Alta!$B$20:$BS$118,(MATCH(Tabla2[[#This Row],[ÍTEMS]],INDIRECT(Tabla2[[#This Row],[RUBROS]]),0)),(MATCH(Tabla2[[#This Row],[RUBROS]],Alta!$B$18:$BS$18,0)+1))</f>
        <v>m2</v>
      </c>
      <c r="F92" s="44"/>
      <c r="G92" s="44"/>
      <c r="H92" s="44"/>
      <c r="I92" s="44"/>
      <c r="J9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(5): AISLACIONES HIDROTÉRMICAS Y ACÚSTICAS
ÍTEM (5003): Membrana Asfáltica con Aluminio para Techos (m2)
_________________________________
MUCHAS GRACIAS POR SER PARTE DE CONSULTOBRA</v>
      </c>
      <c r="K92" s="47"/>
      <c r="L92" s="47"/>
      <c r="M92" s="47"/>
      <c r="N92" s="47"/>
      <c r="O92" s="36" t="s">
        <v>56</v>
      </c>
      <c r="P92" s="46"/>
      <c r="Q92" s="51" t="s">
        <v>389</v>
      </c>
      <c r="R92" s="50"/>
      <c r="S92" s="37"/>
      <c r="T92" s="37"/>
      <c r="U92" s="37"/>
      <c r="V92" s="37"/>
      <c r="W92" s="50"/>
      <c r="X92" s="51" t="s">
        <v>389</v>
      </c>
      <c r="Y92" s="50"/>
      <c r="Z92" s="37"/>
      <c r="AA92" s="37"/>
      <c r="AB92" s="37"/>
      <c r="AC92" s="37"/>
      <c r="AD92" s="37"/>
      <c r="AE92" s="37"/>
      <c r="AF92" s="37"/>
      <c r="AG92" s="37"/>
      <c r="AH92" s="37"/>
      <c r="AI92" s="37"/>
      <c r="AJ92" s="37"/>
      <c r="AK92" s="37"/>
      <c r="AL92" s="37"/>
      <c r="AM92" s="37"/>
      <c r="AN92" s="37"/>
      <c r="AO92" s="37"/>
      <c r="AP92" s="50"/>
      <c r="AQ92" s="51" t="s">
        <v>389</v>
      </c>
      <c r="AR92" s="50"/>
      <c r="AS92" s="37"/>
      <c r="AT92" s="50"/>
      <c r="AU92" s="41"/>
      <c r="AV92" s="50"/>
      <c r="AW92" s="37"/>
      <c r="AX92" s="37"/>
      <c r="AY92" s="37"/>
      <c r="AZ92" s="37"/>
      <c r="BA92" s="37"/>
      <c r="BB92" s="37"/>
      <c r="BC92" s="37"/>
      <c r="BD92" s="37"/>
      <c r="BE92" s="37"/>
      <c r="BF92" s="50"/>
      <c r="BG92" s="51" t="str">
        <f t="shared" si="1"/>
        <v>|</v>
      </c>
      <c r="BH9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(5): AISLACIONES HIDROTÉRMICAS Y ACÚSTICAS
ÍTEM (5003): Membrana Asfáltica con Aluminio para Techos (m2)</v>
      </c>
      <c r="BI92" s="39" t="str" cm="1">
        <f t="array" ref="BI9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2" s="43" t="str" cm="1">
        <f t="array" ref="BJ9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2" s="43" t="str" cm="1">
        <f t="array" ref="BK9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2" s="43" t="str" cm="1">
        <f t="array" ref="BL9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2" s="43" t="str" cm="1">
        <f t="array" ref="BM9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3" spans="1:65" x14ac:dyDescent="0.3">
      <c r="A93" s="29">
        <f>HLOOKUP(Tabla2[[#This Row],[RUBROS]],Alta!$B$18:$BR$19,2,0)</f>
        <v>6</v>
      </c>
      <c r="B93" s="34" t="s">
        <v>299</v>
      </c>
      <c r="C93" s="30" t="str">
        <f ca="1">_xlfn.CONCAT(Tabla2[[#This Row],[N°R]],(INDEX(Alta!$A$20:$A$118,MATCH(Tabla2[[#This Row],[ÍTEMS]],INDIRECT(Tabla2[[#This Row],[RUBROS]]),0))))</f>
        <v>6001</v>
      </c>
      <c r="D93" s="34" t="s">
        <v>307</v>
      </c>
      <c r="E93" s="35" t="str" cm="1">
        <f t="array" aca="1" ref="E93" ca="1">INDEX(Alta!$B$20:$BS$118,(MATCH(Tabla2[[#This Row],[ÍTEMS]],INDIRECT(Tabla2[[#This Row],[RUBROS]]),0)),(MATCH(Tabla2[[#This Row],[RUBROS]],Alta!$B$18:$BS$18,0)+1))</f>
        <v>m2</v>
      </c>
      <c r="F93" s="44"/>
      <c r="G93" s="44"/>
      <c r="H93" s="44"/>
      <c r="I93" s="44"/>
      <c r="J9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(6001): Cub.Chapa Sin.Cal.25 sobre Correas Metálicas (m2)
_________________________________
MUCHAS GRACIAS POR SER PARTE DE CONSULTOBRA</v>
      </c>
      <c r="K93" s="47"/>
      <c r="L93" s="47"/>
      <c r="M93" s="47"/>
      <c r="N93" s="47"/>
      <c r="O93" s="36" t="s">
        <v>56</v>
      </c>
      <c r="P93" s="46"/>
      <c r="Q93" s="51" t="s">
        <v>389</v>
      </c>
      <c r="R93" s="50"/>
      <c r="S93" s="37"/>
      <c r="T93" s="37"/>
      <c r="U93" s="37"/>
      <c r="V93" s="37"/>
      <c r="W93" s="50"/>
      <c r="X93" s="51" t="s">
        <v>389</v>
      </c>
      <c r="Y93" s="50"/>
      <c r="Z93" s="37"/>
      <c r="AA93" s="37"/>
      <c r="AB93" s="37"/>
      <c r="AC93" s="37"/>
      <c r="AD93" s="37"/>
      <c r="AE93" s="37"/>
      <c r="AF93" s="37"/>
      <c r="AG93" s="37"/>
      <c r="AH93" s="37"/>
      <c r="AI93" s="37"/>
      <c r="AJ93" s="37"/>
      <c r="AK93" s="37"/>
      <c r="AL93" s="37"/>
      <c r="AM93" s="37"/>
      <c r="AN93" s="37"/>
      <c r="AO93" s="37"/>
      <c r="AP93" s="50"/>
      <c r="AQ93" s="51" t="s">
        <v>389</v>
      </c>
      <c r="AR93" s="50"/>
      <c r="AS93" s="37"/>
      <c r="AT93" s="50"/>
      <c r="AU93" s="41"/>
      <c r="AV93" s="50"/>
      <c r="AW93" s="37"/>
      <c r="AX93" s="37"/>
      <c r="AY93" s="37"/>
      <c r="AZ93" s="37"/>
      <c r="BA93" s="37"/>
      <c r="BB93" s="37"/>
      <c r="BC93" s="37"/>
      <c r="BD93" s="37"/>
      <c r="BE93" s="37"/>
      <c r="BF93" s="50"/>
      <c r="BG93" s="51" t="str">
        <f t="shared" si="1"/>
        <v>|</v>
      </c>
      <c r="BH9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(6001): Cub.Chapa Sin.Cal.25 sobre Correas Metálicas (m2)</v>
      </c>
      <c r="BI93" s="39" t="str" cm="1">
        <f t="array" ref="BI9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3" s="43" t="str" cm="1">
        <f t="array" ref="BJ9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3" s="43" t="str" cm="1">
        <f t="array" ref="BK9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3" s="43" t="str" cm="1">
        <f t="array" ref="BL9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3" s="43" t="str" cm="1">
        <f t="array" ref="BM9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4" spans="1:65" x14ac:dyDescent="0.3">
      <c r="A94" s="29">
        <f>HLOOKUP(Tabla2[[#This Row],[RUBROS]],Alta!$B$18:$BR$19,2,0)</f>
        <v>6</v>
      </c>
      <c r="B94" s="34" t="s">
        <v>299</v>
      </c>
      <c r="C94" s="30" t="str">
        <f ca="1">_xlfn.CONCAT(Tabla2[[#This Row],[N°R]],(INDEX(Alta!$A$20:$A$118,MATCH(Tabla2[[#This Row],[ÍTEMS]],INDIRECT(Tabla2[[#This Row],[RUBROS]]),0))))</f>
        <v>6002</v>
      </c>
      <c r="D94" s="34" t="s">
        <v>306</v>
      </c>
      <c r="E94" s="35" t="str" cm="1">
        <f t="array" aca="1" ref="E94" ca="1">INDEX(Alta!$B$20:$BS$118,(MATCH(Tabla2[[#This Row],[ÍTEMS]],INDIRECT(Tabla2[[#This Row],[RUBROS]]),0)),(MATCH(Tabla2[[#This Row],[RUBROS]],Alta!$B$18:$BS$18,0)+1))</f>
        <v>m2</v>
      </c>
      <c r="F94" s="44"/>
      <c r="G94" s="44"/>
      <c r="H94" s="44"/>
      <c r="I94" s="44"/>
      <c r="J9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(6002): Cub.Chapa Sin.Translúcida sobre Correas Metálicas (m2)
_________________________________
MUCHAS GRACIAS POR SER PARTE DE CONSULTOBRA</v>
      </c>
      <c r="K94" s="47"/>
      <c r="L94" s="47"/>
      <c r="M94" s="47"/>
      <c r="N94" s="47"/>
      <c r="O94" s="36" t="s">
        <v>56</v>
      </c>
      <c r="P94" s="46"/>
      <c r="Q94" s="51" t="s">
        <v>389</v>
      </c>
      <c r="R94" s="50"/>
      <c r="S94" s="37"/>
      <c r="T94" s="37"/>
      <c r="U94" s="37"/>
      <c r="V94" s="37"/>
      <c r="W94" s="50"/>
      <c r="X94" s="51" t="s">
        <v>389</v>
      </c>
      <c r="Y94" s="50"/>
      <c r="Z94" s="37"/>
      <c r="AA94" s="37"/>
      <c r="AB94" s="37"/>
      <c r="AC94" s="37"/>
      <c r="AD94" s="37"/>
      <c r="AE94" s="37"/>
      <c r="AF94" s="37"/>
      <c r="AG94" s="37"/>
      <c r="AH94" s="37"/>
      <c r="AI94" s="37"/>
      <c r="AJ94" s="37"/>
      <c r="AK94" s="37"/>
      <c r="AL94" s="37"/>
      <c r="AM94" s="37"/>
      <c r="AN94" s="37"/>
      <c r="AO94" s="37"/>
      <c r="AP94" s="50"/>
      <c r="AQ94" s="51" t="s">
        <v>389</v>
      </c>
      <c r="AR94" s="50"/>
      <c r="AS94" s="37"/>
      <c r="AT94" s="50"/>
      <c r="AU94" s="41"/>
      <c r="AV94" s="50"/>
      <c r="AW94" s="37"/>
      <c r="AX94" s="37"/>
      <c r="AY94" s="37"/>
      <c r="AZ94" s="37"/>
      <c r="BA94" s="37"/>
      <c r="BB94" s="37"/>
      <c r="BC94" s="37"/>
      <c r="BD94" s="37"/>
      <c r="BE94" s="37"/>
      <c r="BF94" s="50"/>
      <c r="BG94" s="51" t="str">
        <f t="shared" si="1"/>
        <v>|</v>
      </c>
      <c r="BH9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(6002): Cub.Chapa Sin.Translúcida sobre Correas Metálicas (m2)</v>
      </c>
      <c r="BI94" s="39" t="str" cm="1">
        <f t="array" ref="BI9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4" s="43" t="str" cm="1">
        <f t="array" ref="BJ9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4" s="43" t="str" cm="1">
        <f t="array" ref="BK9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4" s="43" t="str" cm="1">
        <f t="array" ref="BL9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4" s="43" t="str" cm="1">
        <f t="array" ref="BM9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5" spans="1:65" x14ac:dyDescent="0.3">
      <c r="A95" s="29">
        <f>HLOOKUP(Tabla2[[#This Row],[RUBROS]],Alta!$B$18:$BR$19,2,0)</f>
        <v>6</v>
      </c>
      <c r="B95" s="34" t="s">
        <v>299</v>
      </c>
      <c r="C95" s="30" t="str">
        <f ca="1">_xlfn.CONCAT(Tabla2[[#This Row],[N°R]],(INDEX(Alta!$A$20:$A$118,MATCH(Tabla2[[#This Row],[ÍTEMS]],INDIRECT(Tabla2[[#This Row],[RUBROS]]),0))))</f>
        <v>6003</v>
      </c>
      <c r="D95" s="34" t="s">
        <v>135</v>
      </c>
      <c r="E95" s="35" t="str" cm="1">
        <f t="array" aca="1" ref="E95" ca="1">INDEX(Alta!$B$20:$BS$118,(MATCH(Tabla2[[#This Row],[ÍTEMS]],INDIRECT(Tabla2[[#This Row],[RUBROS]]),0)),(MATCH(Tabla2[[#This Row],[RUBROS]],Alta!$B$18:$BS$18,0)+1))</f>
        <v>m2</v>
      </c>
      <c r="F95" s="44"/>
      <c r="G95" s="44"/>
      <c r="H95" s="44"/>
      <c r="I95" s="44"/>
      <c r="J9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(6003): Azotea de Baldosas Cerámicas (m2)
_________________________________
MUCHAS GRACIAS POR SER PARTE DE CONSULTOBRA</v>
      </c>
      <c r="K95" s="47"/>
      <c r="L95" s="47"/>
      <c r="M95" s="47"/>
      <c r="N95" s="47"/>
      <c r="O95" s="36" t="s">
        <v>56</v>
      </c>
      <c r="P95" s="46"/>
      <c r="Q95" s="51" t="s">
        <v>389</v>
      </c>
      <c r="R95" s="50"/>
      <c r="S95" s="37"/>
      <c r="T95" s="37"/>
      <c r="U95" s="37"/>
      <c r="V95" s="37"/>
      <c r="W95" s="50"/>
      <c r="X95" s="51" t="s">
        <v>389</v>
      </c>
      <c r="Y95" s="50"/>
      <c r="Z95" s="37"/>
      <c r="AA95" s="37"/>
      <c r="AB95" s="37"/>
      <c r="AC95" s="37"/>
      <c r="AD95" s="37"/>
      <c r="AE95" s="37"/>
      <c r="AF95" s="37"/>
      <c r="AG95" s="37"/>
      <c r="AH95" s="37"/>
      <c r="AI95" s="37"/>
      <c r="AJ95" s="37"/>
      <c r="AK95" s="37"/>
      <c r="AL95" s="37"/>
      <c r="AM95" s="37"/>
      <c r="AN95" s="37"/>
      <c r="AO95" s="37"/>
      <c r="AP95" s="50"/>
      <c r="AQ95" s="51" t="s">
        <v>389</v>
      </c>
      <c r="AR95" s="50"/>
      <c r="AS95" s="37"/>
      <c r="AT95" s="50"/>
      <c r="AU95" s="41"/>
      <c r="AV95" s="50"/>
      <c r="AW95" s="37"/>
      <c r="AX95" s="37"/>
      <c r="AY95" s="37"/>
      <c r="AZ95" s="37"/>
      <c r="BA95" s="37"/>
      <c r="BB95" s="37"/>
      <c r="BC95" s="37"/>
      <c r="BD95" s="37"/>
      <c r="BE95" s="37"/>
      <c r="BF95" s="50"/>
      <c r="BG95" s="51" t="str">
        <f t="shared" si="1"/>
        <v>|</v>
      </c>
      <c r="BH9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(6003): Azotea de Baldosas Cerámicas (m2)</v>
      </c>
      <c r="BI95" s="39" t="str" cm="1">
        <f t="array" ref="BI9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5" s="43" t="str" cm="1">
        <f t="array" ref="BJ9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5" s="43" t="str" cm="1">
        <f t="array" ref="BK9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5" s="43" t="str" cm="1">
        <f t="array" ref="BL9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5" s="43" t="str" cm="1">
        <f t="array" ref="BM9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6" spans="1:65" x14ac:dyDescent="0.3">
      <c r="A96" s="29">
        <f>HLOOKUP(Tabla2[[#This Row],[RUBROS]],Alta!$B$18:$BR$19,2,0)</f>
        <v>6</v>
      </c>
      <c r="B96" s="34" t="s">
        <v>299</v>
      </c>
      <c r="C96" s="30" t="str">
        <f ca="1">_xlfn.CONCAT(Tabla2[[#This Row],[N°R]],(INDEX(Alta!$A$20:$A$118,MATCH(Tabla2[[#This Row],[ÍTEMS]],INDIRECT(Tabla2[[#This Row],[RUBROS]]),0))))</f>
        <v>6004</v>
      </c>
      <c r="D96" s="34" t="s">
        <v>132</v>
      </c>
      <c r="E96" s="35" t="str" cm="1">
        <f t="array" aca="1" ref="E96" ca="1">INDEX(Alta!$B$20:$BS$118,(MATCH(Tabla2[[#This Row],[ÍTEMS]],INDIRECT(Tabla2[[#This Row],[RUBROS]]),0)),(MATCH(Tabla2[[#This Row],[RUBROS]],Alta!$B$18:$BS$18,0)+1))</f>
        <v>m2</v>
      </c>
      <c r="F96" s="44"/>
      <c r="G96" s="44"/>
      <c r="H96" s="44"/>
      <c r="I96" s="44"/>
      <c r="J9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(6004): Tejas Coloniales Sobre Losa (m2)
_________________________________
MUCHAS GRACIAS POR SER PARTE DE CONSULTOBRA</v>
      </c>
      <c r="K96" s="47"/>
      <c r="L96" s="47"/>
      <c r="M96" s="47"/>
      <c r="N96" s="47"/>
      <c r="O96" s="36" t="s">
        <v>56</v>
      </c>
      <c r="P96" s="46"/>
      <c r="Q96" s="51" t="s">
        <v>389</v>
      </c>
      <c r="R96" s="50"/>
      <c r="S96" s="37"/>
      <c r="T96" s="37"/>
      <c r="U96" s="37"/>
      <c r="V96" s="37"/>
      <c r="W96" s="50"/>
      <c r="X96" s="51" t="s">
        <v>389</v>
      </c>
      <c r="Y96" s="50"/>
      <c r="Z96" s="37"/>
      <c r="AA96" s="37"/>
      <c r="AB96" s="37"/>
      <c r="AC96" s="37"/>
      <c r="AD96" s="37"/>
      <c r="AE96" s="37"/>
      <c r="AF96" s="37"/>
      <c r="AG96" s="37"/>
      <c r="AH96" s="37"/>
      <c r="AI96" s="37"/>
      <c r="AJ96" s="37"/>
      <c r="AK96" s="37"/>
      <c r="AL96" s="37"/>
      <c r="AM96" s="37"/>
      <c r="AN96" s="37"/>
      <c r="AO96" s="37"/>
      <c r="AP96" s="50"/>
      <c r="AQ96" s="51" t="s">
        <v>389</v>
      </c>
      <c r="AR96" s="50"/>
      <c r="AS96" s="37"/>
      <c r="AT96" s="50"/>
      <c r="AU96" s="41"/>
      <c r="AV96" s="50"/>
      <c r="AW96" s="37"/>
      <c r="AX96" s="37"/>
      <c r="AY96" s="37"/>
      <c r="AZ96" s="37"/>
      <c r="BA96" s="37"/>
      <c r="BB96" s="37"/>
      <c r="BC96" s="37"/>
      <c r="BD96" s="37"/>
      <c r="BE96" s="37"/>
      <c r="BF96" s="50"/>
      <c r="BG96" s="51" t="str">
        <f t="shared" si="1"/>
        <v>|</v>
      </c>
      <c r="BH9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(6004): Tejas Coloniales Sobre Losa (m2)</v>
      </c>
      <c r="BI96" s="39" t="str" cm="1">
        <f t="array" ref="BI9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6" s="43" t="str" cm="1">
        <f t="array" ref="BJ9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6" s="43" t="str" cm="1">
        <f t="array" ref="BK9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6" s="43" t="str" cm="1">
        <f t="array" ref="BL9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6" s="43" t="str" cm="1">
        <f t="array" ref="BM9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7" spans="1:65" x14ac:dyDescent="0.3">
      <c r="A97" s="29">
        <f>HLOOKUP(Tabla2[[#This Row],[RUBROS]],Alta!$B$18:$BR$19,2,0)</f>
        <v>6</v>
      </c>
      <c r="B97" s="34" t="s">
        <v>299</v>
      </c>
      <c r="C97" s="30" t="str">
        <f ca="1">_xlfn.CONCAT(Tabla2[[#This Row],[N°R]],(INDEX(Alta!$A$20:$A$118,MATCH(Tabla2[[#This Row],[ÍTEMS]],INDIRECT(Tabla2[[#This Row],[RUBROS]]),0))))</f>
        <v>6005</v>
      </c>
      <c r="D97" s="34" t="s">
        <v>133</v>
      </c>
      <c r="E97" s="35" t="str" cm="1">
        <f t="array" aca="1" ref="E97" ca="1">INDEX(Alta!$B$20:$BS$118,(MATCH(Tabla2[[#This Row],[ÍTEMS]],INDIRECT(Tabla2[[#This Row],[RUBROS]]),0)),(MATCH(Tabla2[[#This Row],[RUBROS]],Alta!$B$18:$BS$18,0)+1))</f>
        <v>m2</v>
      </c>
      <c r="F97" s="44"/>
      <c r="G97" s="44"/>
      <c r="H97" s="44"/>
      <c r="I97" s="44"/>
      <c r="J9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(6005): Tejas Francesas Sobre Losa (m2)
_________________________________
MUCHAS GRACIAS POR SER PARTE DE CONSULTOBRA</v>
      </c>
      <c r="K97" s="47"/>
      <c r="L97" s="47"/>
      <c r="M97" s="47"/>
      <c r="N97" s="47"/>
      <c r="O97" s="36" t="s">
        <v>56</v>
      </c>
      <c r="P97" s="46"/>
      <c r="Q97" s="51" t="s">
        <v>389</v>
      </c>
      <c r="R97" s="50"/>
      <c r="S97" s="37"/>
      <c r="T97" s="37"/>
      <c r="U97" s="37"/>
      <c r="V97" s="37"/>
      <c r="W97" s="50"/>
      <c r="X97" s="51" t="s">
        <v>389</v>
      </c>
      <c r="Y97" s="50"/>
      <c r="Z97" s="37"/>
      <c r="AA97" s="37"/>
      <c r="AB97" s="37"/>
      <c r="AC97" s="37"/>
      <c r="AD97" s="37"/>
      <c r="AE97" s="37"/>
      <c r="AF97" s="37"/>
      <c r="AG97" s="37"/>
      <c r="AH97" s="37"/>
      <c r="AI97" s="37"/>
      <c r="AJ97" s="37"/>
      <c r="AK97" s="37"/>
      <c r="AL97" s="37"/>
      <c r="AM97" s="37"/>
      <c r="AN97" s="37"/>
      <c r="AO97" s="37"/>
      <c r="AP97" s="50"/>
      <c r="AQ97" s="51" t="s">
        <v>389</v>
      </c>
      <c r="AR97" s="50"/>
      <c r="AS97" s="37"/>
      <c r="AT97" s="50"/>
      <c r="AU97" s="41"/>
      <c r="AV97" s="50"/>
      <c r="AW97" s="37"/>
      <c r="AX97" s="37"/>
      <c r="AY97" s="37"/>
      <c r="AZ97" s="37"/>
      <c r="BA97" s="37"/>
      <c r="BB97" s="37"/>
      <c r="BC97" s="37"/>
      <c r="BD97" s="37"/>
      <c r="BE97" s="37"/>
      <c r="BF97" s="50"/>
      <c r="BG97" s="51" t="str">
        <f t="shared" si="1"/>
        <v>|</v>
      </c>
      <c r="BH9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(6005): Tejas Francesas Sobre Losa (m2)</v>
      </c>
      <c r="BI97" s="39" t="str" cm="1">
        <f t="array" ref="BI9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7" s="43" t="str" cm="1">
        <f t="array" ref="BJ9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7" s="43" t="str" cm="1">
        <f t="array" ref="BK9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7" s="43" t="str" cm="1">
        <f t="array" ref="BL9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7" s="43" t="str" cm="1">
        <f t="array" ref="BM9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8" spans="1:65" x14ac:dyDescent="0.3">
      <c r="A98" s="29">
        <f>HLOOKUP(Tabla2[[#This Row],[RUBROS]],Alta!$B$18:$BR$19,2,0)</f>
        <v>6</v>
      </c>
      <c r="B98" s="34" t="s">
        <v>299</v>
      </c>
      <c r="C98" s="30" t="str">
        <f ca="1">_xlfn.CONCAT(Tabla2[[#This Row],[N°R]],(INDEX(Alta!$A$20:$A$118,MATCH(Tabla2[[#This Row],[ÍTEMS]],INDIRECT(Tabla2[[#This Row],[RUBROS]]),0))))</f>
        <v>6006</v>
      </c>
      <c r="D98" s="34" t="s">
        <v>134</v>
      </c>
      <c r="E98" s="35" t="str" cm="1">
        <f t="array" aca="1" ref="E98" ca="1">INDEX(Alta!$B$20:$BS$118,(MATCH(Tabla2[[#This Row],[ÍTEMS]],INDIRECT(Tabla2[[#This Row],[RUBROS]]),0)),(MATCH(Tabla2[[#This Row],[RUBROS]],Alta!$B$18:$BS$18,0)+1))</f>
        <v>m2</v>
      </c>
      <c r="F98" s="44"/>
      <c r="G98" s="44"/>
      <c r="H98" s="44"/>
      <c r="I98" s="44"/>
      <c r="J9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(6006): Tejas Fueguinas Sobre Losa (m2)
_________________________________
MUCHAS GRACIAS POR SER PARTE DE CONSULTOBRA</v>
      </c>
      <c r="K98" s="47"/>
      <c r="L98" s="47"/>
      <c r="M98" s="47"/>
      <c r="N98" s="47"/>
      <c r="O98" s="36" t="s">
        <v>56</v>
      </c>
      <c r="P98" s="46"/>
      <c r="Q98" s="51" t="s">
        <v>389</v>
      </c>
      <c r="R98" s="50"/>
      <c r="S98" s="37"/>
      <c r="T98" s="37"/>
      <c r="U98" s="37"/>
      <c r="V98" s="37"/>
      <c r="W98" s="50"/>
      <c r="X98" s="51" t="s">
        <v>389</v>
      </c>
      <c r="Y98" s="50"/>
      <c r="Z98" s="37"/>
      <c r="AA98" s="37"/>
      <c r="AB98" s="37"/>
      <c r="AC98" s="37"/>
      <c r="AD98" s="37"/>
      <c r="AE98" s="37"/>
      <c r="AF98" s="37"/>
      <c r="AG98" s="37"/>
      <c r="AH98" s="37"/>
      <c r="AI98" s="37"/>
      <c r="AJ98" s="37"/>
      <c r="AK98" s="37"/>
      <c r="AL98" s="37"/>
      <c r="AM98" s="37"/>
      <c r="AN98" s="37"/>
      <c r="AO98" s="37"/>
      <c r="AP98" s="50"/>
      <c r="AQ98" s="51" t="s">
        <v>389</v>
      </c>
      <c r="AR98" s="50"/>
      <c r="AS98" s="37"/>
      <c r="AT98" s="50"/>
      <c r="AU98" s="41"/>
      <c r="AV98" s="50"/>
      <c r="AW98" s="37"/>
      <c r="AX98" s="37"/>
      <c r="AY98" s="37"/>
      <c r="AZ98" s="37"/>
      <c r="BA98" s="37"/>
      <c r="BB98" s="37"/>
      <c r="BC98" s="37"/>
      <c r="BD98" s="37"/>
      <c r="BE98" s="37"/>
      <c r="BF98" s="50"/>
      <c r="BG98" s="51" t="str">
        <f t="shared" si="1"/>
        <v>|</v>
      </c>
      <c r="BH9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(6006): Tejas Fueguinas Sobre Losa (m2)</v>
      </c>
      <c r="BI98" s="39" t="str" cm="1">
        <f t="array" ref="BI9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8" s="43" t="str" cm="1">
        <f t="array" ref="BJ9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8" s="43" t="str" cm="1">
        <f t="array" ref="BK9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8" s="43" t="str" cm="1">
        <f t="array" ref="BL9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8" s="43" t="str" cm="1">
        <f t="array" ref="BM9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99" spans="1:65" x14ac:dyDescent="0.3">
      <c r="A99" s="29">
        <f>HLOOKUP(Tabla2[[#This Row],[RUBROS]],Alta!$B$18:$BR$19,2,0)</f>
        <v>6</v>
      </c>
      <c r="B99" s="34" t="s">
        <v>299</v>
      </c>
      <c r="C99" s="30" t="str">
        <f ca="1">_xlfn.CONCAT(Tabla2[[#This Row],[N°R]],(INDEX(Alta!$A$20:$A$118,MATCH(Tabla2[[#This Row],[ÍTEMS]],INDIRECT(Tabla2[[#This Row],[RUBROS]]),0))))</f>
        <v>6007</v>
      </c>
      <c r="D99" s="34" t="s">
        <v>138</v>
      </c>
      <c r="E99" s="35" t="str" cm="1">
        <f t="array" aca="1" ref="E99" ca="1">INDEX(Alta!$B$20:$BS$118,(MATCH(Tabla2[[#This Row],[ÍTEMS]],INDIRECT(Tabla2[[#This Row],[RUBROS]]),0)),(MATCH(Tabla2[[#This Row],[RUBROS]],Alta!$B$18:$BS$18,0)+1))</f>
        <v>m2</v>
      </c>
      <c r="F99" s="44"/>
      <c r="G99" s="44"/>
      <c r="H99" s="44"/>
      <c r="I99" s="44"/>
      <c r="J9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(6): TECHOS Y CUBIERTAS
ÍTEM (6007): Terraza Jardín sobre Losa (m2)
_________________________________
MUCHAS GRACIAS POR SER PARTE DE CONSULTOBRA</v>
      </c>
      <c r="K99" s="47"/>
      <c r="L99" s="47"/>
      <c r="M99" s="47"/>
      <c r="N99" s="47"/>
      <c r="O99" s="36" t="s">
        <v>56</v>
      </c>
      <c r="P99" s="46"/>
      <c r="Q99" s="51" t="s">
        <v>389</v>
      </c>
      <c r="R99" s="50"/>
      <c r="S99" s="37"/>
      <c r="T99" s="37"/>
      <c r="U99" s="37"/>
      <c r="V99" s="37"/>
      <c r="W99" s="50"/>
      <c r="X99" s="51" t="s">
        <v>389</v>
      </c>
      <c r="Y99" s="50"/>
      <c r="Z99" s="37"/>
      <c r="AA99" s="37"/>
      <c r="AB99" s="37"/>
      <c r="AC99" s="37"/>
      <c r="AD99" s="37"/>
      <c r="AE99" s="37"/>
      <c r="AF99" s="37"/>
      <c r="AG99" s="37"/>
      <c r="AH99" s="37"/>
      <c r="AI99" s="37"/>
      <c r="AJ99" s="37"/>
      <c r="AK99" s="37"/>
      <c r="AL99" s="37"/>
      <c r="AM99" s="37"/>
      <c r="AN99" s="37"/>
      <c r="AO99" s="37"/>
      <c r="AP99" s="50"/>
      <c r="AQ99" s="51" t="s">
        <v>389</v>
      </c>
      <c r="AR99" s="50"/>
      <c r="AS99" s="37"/>
      <c r="AT99" s="50"/>
      <c r="AU99" s="41"/>
      <c r="AV99" s="50"/>
      <c r="AW99" s="37"/>
      <c r="AX99" s="37"/>
      <c r="AY99" s="37"/>
      <c r="AZ99" s="37"/>
      <c r="BA99" s="37"/>
      <c r="BB99" s="37"/>
      <c r="BC99" s="37"/>
      <c r="BD99" s="37"/>
      <c r="BE99" s="37"/>
      <c r="BF99" s="50"/>
      <c r="BG99" s="51" t="str">
        <f t="shared" si="1"/>
        <v>|</v>
      </c>
      <c r="BH9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(6): TECHOS Y CUBIERTAS
ÍTEM (6007): Terraza Jardín sobre Losa (m2)</v>
      </c>
      <c r="BI99" s="39" t="str" cm="1">
        <f t="array" ref="BI9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99" s="43" t="str" cm="1">
        <f t="array" ref="BJ9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99" s="43" t="str" cm="1">
        <f t="array" ref="BK9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99" s="43" t="str" cm="1">
        <f t="array" ref="BL9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99" s="43" t="str" cm="1">
        <f t="array" ref="BM9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0" spans="1:65" x14ac:dyDescent="0.3">
      <c r="A100" s="29">
        <f>HLOOKUP(Tabla2[[#This Row],[RUBROS]],Alta!$B$18:$BR$19,2,0)</f>
        <v>7</v>
      </c>
      <c r="B100" s="34" t="s">
        <v>44</v>
      </c>
      <c r="C100" s="30" t="str">
        <f ca="1">_xlfn.CONCAT(Tabla2[[#This Row],[N°R]],(INDEX(Alta!$A$20:$A$118,MATCH(Tabla2[[#This Row],[ÍTEMS]],INDIRECT(Tabla2[[#This Row],[RUBROS]]),0))))</f>
        <v>7001</v>
      </c>
      <c r="D100" s="34" t="s">
        <v>45</v>
      </c>
      <c r="E100" s="35" t="str" cm="1">
        <f t="array" aca="1" ref="E100" ca="1">INDEX(Alta!$B$20:$BS$118,(MATCH(Tabla2[[#This Row],[ÍTEMS]],INDIRECT(Tabla2[[#This Row],[RUBROS]]),0)),(MATCH(Tabla2[[#This Row],[RUBROS]],Alta!$B$18:$BS$18,0)+1))</f>
        <v>m2</v>
      </c>
      <c r="F100" s="44"/>
      <c r="G100" s="44"/>
      <c r="H100" s="44"/>
      <c r="I100" s="44"/>
      <c r="J10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(7001): Azotado Hidrófugo (m2)
_________________________________
MUCHAS GRACIAS POR SER PARTE DE CONSULTOBRA</v>
      </c>
      <c r="K100" s="47"/>
      <c r="L100" s="47"/>
      <c r="M100" s="47"/>
      <c r="N100" s="47"/>
      <c r="O100" s="36" t="s">
        <v>56</v>
      </c>
      <c r="P100" s="46"/>
      <c r="Q100" s="51" t="s">
        <v>389</v>
      </c>
      <c r="R100" s="50"/>
      <c r="S100" s="37"/>
      <c r="T100" s="37"/>
      <c r="U100" s="37"/>
      <c r="V100" s="37"/>
      <c r="W100" s="50"/>
      <c r="X100" s="51" t="s">
        <v>389</v>
      </c>
      <c r="Y100" s="50"/>
      <c r="Z100" s="37"/>
      <c r="AA100" s="37"/>
      <c r="AB100" s="37"/>
      <c r="AC100" s="37"/>
      <c r="AD100" s="37"/>
      <c r="AE100" s="37"/>
      <c r="AF100" s="37"/>
      <c r="AG100" s="37"/>
      <c r="AH100" s="37"/>
      <c r="AI100" s="37"/>
      <c r="AJ100" s="37"/>
      <c r="AK100" s="37"/>
      <c r="AL100" s="37"/>
      <c r="AM100" s="37"/>
      <c r="AN100" s="37"/>
      <c r="AO100" s="37"/>
      <c r="AP100" s="50"/>
      <c r="AQ100" s="51" t="s">
        <v>389</v>
      </c>
      <c r="AR100" s="50"/>
      <c r="AS100" s="37"/>
      <c r="AT100" s="50"/>
      <c r="AU100" s="41"/>
      <c r="AV100" s="50"/>
      <c r="AW100" s="37"/>
      <c r="AX100" s="37"/>
      <c r="AY100" s="37"/>
      <c r="AZ100" s="37"/>
      <c r="BA100" s="37"/>
      <c r="BB100" s="37"/>
      <c r="BC100" s="37"/>
      <c r="BD100" s="37"/>
      <c r="BE100" s="37"/>
      <c r="BF100" s="50"/>
      <c r="BG100" s="51" t="str">
        <f t="shared" si="1"/>
        <v>|</v>
      </c>
      <c r="BH10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(7001): Azotado Hidrófugo (m2)</v>
      </c>
      <c r="BI100" s="39" t="str" cm="1">
        <f t="array" ref="BI10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0" s="43" t="str" cm="1">
        <f t="array" ref="BJ10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0" s="43" t="str" cm="1">
        <f t="array" ref="BK10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0" s="43" t="str" cm="1">
        <f t="array" ref="BL10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0" s="43" t="str" cm="1">
        <f t="array" ref="BM10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1" spans="1:65" x14ac:dyDescent="0.3">
      <c r="A101" s="29">
        <f>HLOOKUP(Tabla2[[#This Row],[RUBROS]],Alta!$B$18:$BR$19,2,0)</f>
        <v>7</v>
      </c>
      <c r="B101" s="34" t="s">
        <v>44</v>
      </c>
      <c r="C101" s="30" t="str">
        <f ca="1">_xlfn.CONCAT(Tabla2[[#This Row],[N°R]],(INDEX(Alta!$A$20:$A$118,MATCH(Tabla2[[#This Row],[ÍTEMS]],INDIRECT(Tabla2[[#This Row],[RUBROS]]),0))))</f>
        <v>7002</v>
      </c>
      <c r="D101" s="34" t="s">
        <v>46</v>
      </c>
      <c r="E101" s="35" t="str" cm="1">
        <f t="array" aca="1" ref="E101" ca="1">INDEX(Alta!$B$20:$BS$118,(MATCH(Tabla2[[#This Row],[ÍTEMS]],INDIRECT(Tabla2[[#This Row],[RUBROS]]),0)),(MATCH(Tabla2[[#This Row],[RUBROS]],Alta!$B$18:$BS$18,0)+1))</f>
        <v>m2</v>
      </c>
      <c r="F101" s="44"/>
      <c r="G101" s="44"/>
      <c r="H101" s="44"/>
      <c r="I101" s="44"/>
      <c r="J10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(7002): Rev. Grueso + Azot. Hid. Fratasado (m2)
_________________________________
MUCHAS GRACIAS POR SER PARTE DE CONSULTOBRA</v>
      </c>
      <c r="K101" s="47"/>
      <c r="L101" s="47"/>
      <c r="M101" s="47"/>
      <c r="N101" s="47"/>
      <c r="O101" s="36" t="s">
        <v>56</v>
      </c>
      <c r="P101" s="46"/>
      <c r="Q101" s="51" t="s">
        <v>389</v>
      </c>
      <c r="R101" s="50"/>
      <c r="S101" s="37"/>
      <c r="T101" s="37"/>
      <c r="U101" s="37"/>
      <c r="V101" s="37"/>
      <c r="W101" s="50"/>
      <c r="X101" s="51" t="s">
        <v>389</v>
      </c>
      <c r="Y101" s="50"/>
      <c r="Z101" s="37"/>
      <c r="AA101" s="37"/>
      <c r="AB101" s="37"/>
      <c r="AC101" s="37"/>
      <c r="AD101" s="37"/>
      <c r="AE101" s="37"/>
      <c r="AF101" s="37"/>
      <c r="AG101" s="37"/>
      <c r="AH101" s="37"/>
      <c r="AI101" s="37"/>
      <c r="AJ101" s="37"/>
      <c r="AK101" s="37"/>
      <c r="AL101" s="37"/>
      <c r="AM101" s="37"/>
      <c r="AN101" s="37"/>
      <c r="AO101" s="37"/>
      <c r="AP101" s="50"/>
      <c r="AQ101" s="51" t="s">
        <v>389</v>
      </c>
      <c r="AR101" s="50"/>
      <c r="AS101" s="37"/>
      <c r="AT101" s="50"/>
      <c r="AU101" s="41"/>
      <c r="AV101" s="50"/>
      <c r="AW101" s="37"/>
      <c r="AX101" s="37"/>
      <c r="AY101" s="37"/>
      <c r="AZ101" s="37"/>
      <c r="BA101" s="37"/>
      <c r="BB101" s="37"/>
      <c r="BC101" s="37"/>
      <c r="BD101" s="37"/>
      <c r="BE101" s="37"/>
      <c r="BF101" s="50"/>
      <c r="BG101" s="51" t="str">
        <f t="shared" si="1"/>
        <v>|</v>
      </c>
      <c r="BH10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(7002): Rev. Grueso + Azot. Hid. Fratasado (m2)</v>
      </c>
      <c r="BI101" s="39" t="str" cm="1">
        <f t="array" ref="BI10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1" s="43" t="str" cm="1">
        <f t="array" ref="BJ10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1" s="43" t="str" cm="1">
        <f t="array" ref="BK10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1" s="43" t="str" cm="1">
        <f t="array" ref="BL10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1" s="43" t="str" cm="1">
        <f t="array" ref="BM10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2" spans="1:65" x14ac:dyDescent="0.3">
      <c r="A102" s="29">
        <f>HLOOKUP(Tabla2[[#This Row],[RUBROS]],Alta!$B$18:$BR$19,2,0)</f>
        <v>7</v>
      </c>
      <c r="B102" s="34" t="s">
        <v>44</v>
      </c>
      <c r="C102" s="30" t="str">
        <f ca="1">_xlfn.CONCAT(Tabla2[[#This Row],[N°R]],(INDEX(Alta!$A$20:$A$118,MATCH(Tabla2[[#This Row],[ÍTEMS]],INDIRECT(Tabla2[[#This Row],[RUBROS]]),0))))</f>
        <v>7003</v>
      </c>
      <c r="D102" s="34" t="s">
        <v>47</v>
      </c>
      <c r="E102" s="35" t="str" cm="1">
        <f t="array" aca="1" ref="E102" ca="1">INDEX(Alta!$B$20:$BS$118,(MATCH(Tabla2[[#This Row],[ÍTEMS]],INDIRECT(Tabla2[[#This Row],[RUBROS]]),0)),(MATCH(Tabla2[[#This Row],[RUBROS]],Alta!$B$18:$BS$18,0)+1))</f>
        <v>m2</v>
      </c>
      <c r="F102" s="44"/>
      <c r="G102" s="44"/>
      <c r="H102" s="44"/>
      <c r="I102" s="44"/>
      <c r="J10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(7003): Rev. Grueso + Azot. Hid. Mandilado (m2)
_________________________________
MUCHAS GRACIAS POR SER PARTE DE CONSULTOBRA</v>
      </c>
      <c r="K102" s="47"/>
      <c r="L102" s="47"/>
      <c r="M102" s="47"/>
      <c r="N102" s="47"/>
      <c r="O102" s="36" t="s">
        <v>56</v>
      </c>
      <c r="P102" s="46"/>
      <c r="Q102" s="51" t="s">
        <v>389</v>
      </c>
      <c r="R102" s="50"/>
      <c r="S102" s="37"/>
      <c r="T102" s="37"/>
      <c r="U102" s="37"/>
      <c r="V102" s="37"/>
      <c r="W102" s="50"/>
      <c r="X102" s="51" t="s">
        <v>389</v>
      </c>
      <c r="Y102" s="50"/>
      <c r="Z102" s="37"/>
      <c r="AA102" s="37"/>
      <c r="AB102" s="37"/>
      <c r="AC102" s="37"/>
      <c r="AD102" s="37"/>
      <c r="AE102" s="37"/>
      <c r="AF102" s="37"/>
      <c r="AG102" s="37"/>
      <c r="AH102" s="37"/>
      <c r="AI102" s="37"/>
      <c r="AJ102" s="37"/>
      <c r="AK102" s="37"/>
      <c r="AL102" s="37"/>
      <c r="AM102" s="37"/>
      <c r="AN102" s="37"/>
      <c r="AO102" s="37"/>
      <c r="AP102" s="50"/>
      <c r="AQ102" s="51" t="s">
        <v>389</v>
      </c>
      <c r="AR102" s="50"/>
      <c r="AS102" s="37"/>
      <c r="AT102" s="50"/>
      <c r="AU102" s="41"/>
      <c r="AV102" s="50"/>
      <c r="AW102" s="37"/>
      <c r="AX102" s="37"/>
      <c r="AY102" s="37"/>
      <c r="AZ102" s="37"/>
      <c r="BA102" s="37"/>
      <c r="BB102" s="37"/>
      <c r="BC102" s="37"/>
      <c r="BD102" s="37"/>
      <c r="BE102" s="37"/>
      <c r="BF102" s="50"/>
      <c r="BG102" s="51" t="str">
        <f t="shared" si="1"/>
        <v>|</v>
      </c>
      <c r="BH10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(7003): Rev. Grueso + Azot. Hid. Mandilado (m2)</v>
      </c>
      <c r="BI102" s="39" t="str" cm="1">
        <f t="array" ref="BI10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2" s="43" t="str" cm="1">
        <f t="array" ref="BJ10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2" s="43" t="str" cm="1">
        <f t="array" ref="BK10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2" s="43" t="str" cm="1">
        <f t="array" ref="BL10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2" s="43" t="str" cm="1">
        <f t="array" ref="BM10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3" spans="1:65" x14ac:dyDescent="0.3">
      <c r="A103" s="29">
        <f>HLOOKUP(Tabla2[[#This Row],[RUBROS]],Alta!$B$18:$BR$19,2,0)</f>
        <v>7</v>
      </c>
      <c r="B103" s="34" t="s">
        <v>44</v>
      </c>
      <c r="C103" s="30" t="str">
        <f ca="1">_xlfn.CONCAT(Tabla2[[#This Row],[N°R]],(INDEX(Alta!$A$20:$A$118,MATCH(Tabla2[[#This Row],[ÍTEMS]],INDIRECT(Tabla2[[#This Row],[RUBROS]]),0))))</f>
        <v>7004</v>
      </c>
      <c r="D103" s="34" t="s">
        <v>48</v>
      </c>
      <c r="E103" s="35" t="str" cm="1">
        <f t="array" aca="1" ref="E103" ca="1">INDEX(Alta!$B$20:$BS$118,(MATCH(Tabla2[[#This Row],[ÍTEMS]],INDIRECT(Tabla2[[#This Row],[RUBROS]]),0)),(MATCH(Tabla2[[#This Row],[RUBROS]],Alta!$B$18:$BS$18,0)+1))</f>
        <v>m2</v>
      </c>
      <c r="F103" s="44"/>
      <c r="G103" s="44"/>
      <c r="H103" s="44"/>
      <c r="I103" s="44"/>
      <c r="J10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(7004): Rev. Grueso + Azot. Hid. Regleado (m2)
_________________________________
MUCHAS GRACIAS POR SER PARTE DE CONSULTOBRA</v>
      </c>
      <c r="K103" s="47"/>
      <c r="L103" s="47"/>
      <c r="M103" s="47"/>
      <c r="N103" s="47"/>
      <c r="O103" s="36" t="s">
        <v>56</v>
      </c>
      <c r="P103" s="46"/>
      <c r="Q103" s="51" t="s">
        <v>389</v>
      </c>
      <c r="R103" s="50"/>
      <c r="S103" s="37"/>
      <c r="T103" s="37"/>
      <c r="U103" s="37"/>
      <c r="V103" s="37"/>
      <c r="W103" s="50"/>
      <c r="X103" s="51" t="s">
        <v>389</v>
      </c>
      <c r="Y103" s="50"/>
      <c r="Z103" s="37"/>
      <c r="AA103" s="37"/>
      <c r="AB103" s="37"/>
      <c r="AC103" s="37"/>
      <c r="AD103" s="37"/>
      <c r="AE103" s="37"/>
      <c r="AF103" s="37"/>
      <c r="AG103" s="37"/>
      <c r="AH103" s="37"/>
      <c r="AI103" s="37"/>
      <c r="AJ103" s="37"/>
      <c r="AK103" s="37"/>
      <c r="AL103" s="37"/>
      <c r="AM103" s="37"/>
      <c r="AN103" s="37"/>
      <c r="AO103" s="37"/>
      <c r="AP103" s="50"/>
      <c r="AQ103" s="51" t="s">
        <v>389</v>
      </c>
      <c r="AR103" s="50"/>
      <c r="AS103" s="37"/>
      <c r="AT103" s="50"/>
      <c r="AU103" s="41"/>
      <c r="AV103" s="50"/>
      <c r="AW103" s="37"/>
      <c r="AX103" s="37"/>
      <c r="AY103" s="37"/>
      <c r="AZ103" s="37"/>
      <c r="BA103" s="37"/>
      <c r="BB103" s="37"/>
      <c r="BC103" s="37"/>
      <c r="BD103" s="37"/>
      <c r="BE103" s="37"/>
      <c r="BF103" s="50"/>
      <c r="BG103" s="51" t="str">
        <f t="shared" si="1"/>
        <v>|</v>
      </c>
      <c r="BH10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(7004): Rev. Grueso + Azot. Hid. Regleado (m2)</v>
      </c>
      <c r="BI103" s="39" t="str" cm="1">
        <f t="array" ref="BI10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3" s="43" t="str" cm="1">
        <f t="array" ref="BJ10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3" s="43" t="str" cm="1">
        <f t="array" ref="BK10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3" s="43" t="str" cm="1">
        <f t="array" ref="BL10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3" s="43" t="str" cm="1">
        <f t="array" ref="BM10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4" spans="1:65" x14ac:dyDescent="0.3">
      <c r="A104" s="29">
        <f>HLOOKUP(Tabla2[[#This Row],[RUBROS]],Alta!$B$18:$BR$19,2,0)</f>
        <v>7</v>
      </c>
      <c r="B104" s="34" t="s">
        <v>44</v>
      </c>
      <c r="C104" s="30" t="str">
        <f ca="1">_xlfn.CONCAT(Tabla2[[#This Row],[N°R]],(INDEX(Alta!$A$20:$A$118,MATCH(Tabla2[[#This Row],[ÍTEMS]],INDIRECT(Tabla2[[#This Row],[RUBROS]]),0))))</f>
        <v>7005</v>
      </c>
      <c r="D104" s="34" t="s">
        <v>49</v>
      </c>
      <c r="E104" s="35" t="str" cm="1">
        <f t="array" aca="1" ref="E104" ca="1">INDEX(Alta!$B$20:$BS$118,(MATCH(Tabla2[[#This Row],[ÍTEMS]],INDIRECT(Tabla2[[#This Row],[RUBROS]]),0)),(MATCH(Tabla2[[#This Row],[RUBROS]],Alta!$B$18:$BS$18,0)+1))</f>
        <v>m2</v>
      </c>
      <c r="F104" s="44"/>
      <c r="G104" s="44"/>
      <c r="H104" s="44"/>
      <c r="I104" s="44"/>
      <c r="J10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(7005): Rev. Grueso Hid. + Azotado Hid. Fratasado (m2)
_________________________________
MUCHAS GRACIAS POR SER PARTE DE CONSULTOBRA</v>
      </c>
      <c r="K104" s="47"/>
      <c r="L104" s="47"/>
      <c r="M104" s="47"/>
      <c r="N104" s="47"/>
      <c r="O104" s="36" t="s">
        <v>56</v>
      </c>
      <c r="P104" s="46"/>
      <c r="Q104" s="51" t="s">
        <v>389</v>
      </c>
      <c r="R104" s="50"/>
      <c r="S104" s="37"/>
      <c r="T104" s="37"/>
      <c r="U104" s="37"/>
      <c r="V104" s="37"/>
      <c r="W104" s="50"/>
      <c r="X104" s="51" t="s">
        <v>389</v>
      </c>
      <c r="Y104" s="50"/>
      <c r="Z104" s="37"/>
      <c r="AA104" s="37"/>
      <c r="AB104" s="37"/>
      <c r="AC104" s="37"/>
      <c r="AD104" s="37"/>
      <c r="AE104" s="37"/>
      <c r="AF104" s="37"/>
      <c r="AG104" s="37"/>
      <c r="AH104" s="37"/>
      <c r="AI104" s="37"/>
      <c r="AJ104" s="37"/>
      <c r="AK104" s="37"/>
      <c r="AL104" s="37"/>
      <c r="AM104" s="37"/>
      <c r="AN104" s="37"/>
      <c r="AO104" s="37"/>
      <c r="AP104" s="50"/>
      <c r="AQ104" s="51" t="s">
        <v>389</v>
      </c>
      <c r="AR104" s="50"/>
      <c r="AS104" s="37"/>
      <c r="AT104" s="50"/>
      <c r="AU104" s="41"/>
      <c r="AV104" s="50"/>
      <c r="AW104" s="37"/>
      <c r="AX104" s="37"/>
      <c r="AY104" s="37"/>
      <c r="AZ104" s="37"/>
      <c r="BA104" s="37"/>
      <c r="BB104" s="37"/>
      <c r="BC104" s="37"/>
      <c r="BD104" s="37"/>
      <c r="BE104" s="37"/>
      <c r="BF104" s="50"/>
      <c r="BG104" s="51" t="str">
        <f t="shared" si="1"/>
        <v>|</v>
      </c>
      <c r="BH10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(7005): Rev. Grueso Hid. + Azotado Hid. Fratasado (m2)</v>
      </c>
      <c r="BI104" s="39" t="str" cm="1">
        <f t="array" ref="BI10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4" s="43" t="str" cm="1">
        <f t="array" ref="BJ10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4" s="43" t="str" cm="1">
        <f t="array" ref="BK10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4" s="43" t="str" cm="1">
        <f t="array" ref="BL10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4" s="43" t="str" cm="1">
        <f t="array" ref="BM10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5" spans="1:65" x14ac:dyDescent="0.3">
      <c r="A105" s="29">
        <f>HLOOKUP(Tabla2[[#This Row],[RUBROS]],Alta!$B$18:$BR$19,2,0)</f>
        <v>7</v>
      </c>
      <c r="B105" s="34" t="s">
        <v>44</v>
      </c>
      <c r="C105" s="30" t="str">
        <f ca="1">_xlfn.CONCAT(Tabla2[[#This Row],[N°R]],(INDEX(Alta!$A$20:$A$118,MATCH(Tabla2[[#This Row],[ÍTEMS]],INDIRECT(Tabla2[[#This Row],[RUBROS]]),0))))</f>
        <v>7006</v>
      </c>
      <c r="D105" s="34" t="s">
        <v>50</v>
      </c>
      <c r="E105" s="35" t="str" cm="1">
        <f t="array" aca="1" ref="E105" ca="1">INDEX(Alta!$B$20:$BS$118,(MATCH(Tabla2[[#This Row],[ÍTEMS]],INDIRECT(Tabla2[[#This Row],[RUBROS]]),0)),(MATCH(Tabla2[[#This Row],[RUBROS]],Alta!$B$18:$BS$18,0)+1))</f>
        <v>m2</v>
      </c>
      <c r="F105" s="44"/>
      <c r="G105" s="44"/>
      <c r="H105" s="44"/>
      <c r="I105" s="44"/>
      <c r="J10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(7006): Rev. Grueso Hid. + Azotado Hid. Mandilado (m2)
_________________________________
MUCHAS GRACIAS POR SER PARTE DE CONSULTOBRA</v>
      </c>
      <c r="K105" s="47"/>
      <c r="L105" s="47"/>
      <c r="M105" s="47"/>
      <c r="N105" s="47"/>
      <c r="O105" s="36" t="s">
        <v>56</v>
      </c>
      <c r="P105" s="46"/>
      <c r="Q105" s="51" t="s">
        <v>389</v>
      </c>
      <c r="R105" s="50"/>
      <c r="S105" s="37"/>
      <c r="T105" s="37"/>
      <c r="U105" s="37"/>
      <c r="V105" s="37"/>
      <c r="W105" s="50"/>
      <c r="X105" s="51" t="s">
        <v>389</v>
      </c>
      <c r="Y105" s="50"/>
      <c r="Z105" s="37"/>
      <c r="AA105" s="37"/>
      <c r="AB105" s="37"/>
      <c r="AC105" s="37"/>
      <c r="AD105" s="37"/>
      <c r="AE105" s="37"/>
      <c r="AF105" s="37"/>
      <c r="AG105" s="37"/>
      <c r="AH105" s="37"/>
      <c r="AI105" s="37"/>
      <c r="AJ105" s="37"/>
      <c r="AK105" s="37"/>
      <c r="AL105" s="37"/>
      <c r="AM105" s="37"/>
      <c r="AN105" s="37"/>
      <c r="AO105" s="37"/>
      <c r="AP105" s="50"/>
      <c r="AQ105" s="51" t="s">
        <v>389</v>
      </c>
      <c r="AR105" s="50"/>
      <c r="AS105" s="37"/>
      <c r="AT105" s="50"/>
      <c r="AU105" s="41"/>
      <c r="AV105" s="50"/>
      <c r="AW105" s="37"/>
      <c r="AX105" s="37"/>
      <c r="AY105" s="37"/>
      <c r="AZ105" s="37"/>
      <c r="BA105" s="37"/>
      <c r="BB105" s="37"/>
      <c r="BC105" s="37"/>
      <c r="BD105" s="37"/>
      <c r="BE105" s="37"/>
      <c r="BF105" s="50"/>
      <c r="BG105" s="51" t="str">
        <f t="shared" si="1"/>
        <v>|</v>
      </c>
      <c r="BH10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(7006): Rev. Grueso Hid. + Azotado Hid. Mandilado (m2)</v>
      </c>
      <c r="BI105" s="39" t="str" cm="1">
        <f t="array" ref="BI10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5" s="43" t="str" cm="1">
        <f t="array" ref="BJ10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5" s="43" t="str" cm="1">
        <f t="array" ref="BK10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5" s="43" t="str" cm="1">
        <f t="array" ref="BL10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5" s="43" t="str" cm="1">
        <f t="array" ref="BM10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6" spans="1:65" x14ac:dyDescent="0.3">
      <c r="A106" s="29">
        <f>HLOOKUP(Tabla2[[#This Row],[RUBROS]],Alta!$B$18:$BR$19,2,0)</f>
        <v>7</v>
      </c>
      <c r="B106" s="34" t="s">
        <v>44</v>
      </c>
      <c r="C106" s="30" t="str">
        <f ca="1">_xlfn.CONCAT(Tabla2[[#This Row],[N°R]],(INDEX(Alta!$A$20:$A$118,MATCH(Tabla2[[#This Row],[ÍTEMS]],INDIRECT(Tabla2[[#This Row],[RUBROS]]),0))))</f>
        <v>7007</v>
      </c>
      <c r="D106" s="34" t="s">
        <v>51</v>
      </c>
      <c r="E106" s="35" t="str" cm="1">
        <f t="array" aca="1" ref="E106" ca="1">INDEX(Alta!$B$20:$BS$118,(MATCH(Tabla2[[#This Row],[ÍTEMS]],INDIRECT(Tabla2[[#This Row],[RUBROS]]),0)),(MATCH(Tabla2[[#This Row],[RUBROS]],Alta!$B$18:$BS$18,0)+1))</f>
        <v>m2</v>
      </c>
      <c r="F106" s="44"/>
      <c r="G106" s="44"/>
      <c r="H106" s="44"/>
      <c r="I106" s="44"/>
      <c r="J10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(7007): Rev. Grueso Hid. + Azotado Hid. Regleado (m2)
_________________________________
MUCHAS GRACIAS POR SER PARTE DE CONSULTOBRA</v>
      </c>
      <c r="K106" s="47"/>
      <c r="L106" s="47"/>
      <c r="M106" s="47"/>
      <c r="N106" s="47"/>
      <c r="O106" s="36" t="s">
        <v>56</v>
      </c>
      <c r="P106" s="46"/>
      <c r="Q106" s="51" t="s">
        <v>389</v>
      </c>
      <c r="R106" s="50"/>
      <c r="S106" s="37"/>
      <c r="T106" s="37"/>
      <c r="U106" s="37"/>
      <c r="V106" s="37"/>
      <c r="W106" s="50"/>
      <c r="X106" s="51" t="s">
        <v>389</v>
      </c>
      <c r="Y106" s="50"/>
      <c r="Z106" s="37"/>
      <c r="AA106" s="37"/>
      <c r="AB106" s="37"/>
      <c r="AC106" s="37"/>
      <c r="AD106" s="37"/>
      <c r="AE106" s="37"/>
      <c r="AF106" s="37"/>
      <c r="AG106" s="37"/>
      <c r="AH106" s="37"/>
      <c r="AI106" s="37"/>
      <c r="AJ106" s="37"/>
      <c r="AK106" s="37"/>
      <c r="AL106" s="37"/>
      <c r="AM106" s="37"/>
      <c r="AN106" s="37"/>
      <c r="AO106" s="37"/>
      <c r="AP106" s="50"/>
      <c r="AQ106" s="51" t="s">
        <v>389</v>
      </c>
      <c r="AR106" s="50"/>
      <c r="AS106" s="37"/>
      <c r="AT106" s="50"/>
      <c r="AU106" s="41"/>
      <c r="AV106" s="50"/>
      <c r="AW106" s="37"/>
      <c r="AX106" s="37"/>
      <c r="AY106" s="37"/>
      <c r="AZ106" s="37"/>
      <c r="BA106" s="37"/>
      <c r="BB106" s="37"/>
      <c r="BC106" s="37"/>
      <c r="BD106" s="37"/>
      <c r="BE106" s="37"/>
      <c r="BF106" s="50"/>
      <c r="BG106" s="51" t="str">
        <f t="shared" si="1"/>
        <v>|</v>
      </c>
      <c r="BH10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(7007): Rev. Grueso Hid. + Azotado Hid. Regleado (m2)</v>
      </c>
      <c r="BI106" s="39" t="str" cm="1">
        <f t="array" ref="BI10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6" s="43" t="str" cm="1">
        <f t="array" ref="BJ10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6" s="43" t="str" cm="1">
        <f t="array" ref="BK10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6" s="43" t="str" cm="1">
        <f t="array" ref="BL10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6" s="43" t="str" cm="1">
        <f t="array" ref="BM10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7" spans="1:65" x14ac:dyDescent="0.3">
      <c r="A107" s="29">
        <f>HLOOKUP(Tabla2[[#This Row],[RUBROS]],Alta!$B$18:$BR$19,2,0)</f>
        <v>7</v>
      </c>
      <c r="B107" s="34" t="s">
        <v>44</v>
      </c>
      <c r="C107" s="30" t="str">
        <f ca="1">_xlfn.CONCAT(Tabla2[[#This Row],[N°R]],(INDEX(Alta!$A$20:$A$118,MATCH(Tabla2[[#This Row],[ÍTEMS]],INDIRECT(Tabla2[[#This Row],[RUBROS]]),0))))</f>
        <v>7008</v>
      </c>
      <c r="D107" s="34" t="s">
        <v>52</v>
      </c>
      <c r="E107" s="35" t="str" cm="1">
        <f t="array" aca="1" ref="E107" ca="1">INDEX(Alta!$B$20:$BS$118,(MATCH(Tabla2[[#This Row],[ÍTEMS]],INDIRECT(Tabla2[[#This Row],[RUBROS]]),0)),(MATCH(Tabla2[[#This Row],[RUBROS]],Alta!$B$18:$BS$18,0)+1))</f>
        <v>m2</v>
      </c>
      <c r="F107" s="44"/>
      <c r="G107" s="44"/>
      <c r="H107" s="44"/>
      <c r="I107" s="44"/>
      <c r="J10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(7008): Rev. Fino Exterior a la Cal Prem. Mandil. (m2)
_________________________________
MUCHAS GRACIAS POR SER PARTE DE CONSULTOBRA</v>
      </c>
      <c r="K107" s="47"/>
      <c r="L107" s="47"/>
      <c r="M107" s="47"/>
      <c r="N107" s="47"/>
      <c r="O107" s="36" t="s">
        <v>56</v>
      </c>
      <c r="P107" s="46"/>
      <c r="Q107" s="51" t="s">
        <v>389</v>
      </c>
      <c r="R107" s="50"/>
      <c r="S107" s="37"/>
      <c r="T107" s="37"/>
      <c r="U107" s="37"/>
      <c r="V107" s="37"/>
      <c r="W107" s="50"/>
      <c r="X107" s="51" t="s">
        <v>389</v>
      </c>
      <c r="Y107" s="50"/>
      <c r="Z107" s="37"/>
      <c r="AA107" s="37"/>
      <c r="AB107" s="37"/>
      <c r="AC107" s="37"/>
      <c r="AD107" s="37"/>
      <c r="AE107" s="37"/>
      <c r="AF107" s="37"/>
      <c r="AG107" s="37"/>
      <c r="AH107" s="37"/>
      <c r="AI107" s="37"/>
      <c r="AJ107" s="37"/>
      <c r="AK107" s="37"/>
      <c r="AL107" s="37"/>
      <c r="AM107" s="37"/>
      <c r="AN107" s="37"/>
      <c r="AO107" s="37"/>
      <c r="AP107" s="50"/>
      <c r="AQ107" s="51" t="s">
        <v>389</v>
      </c>
      <c r="AR107" s="50"/>
      <c r="AS107" s="37"/>
      <c r="AT107" s="50"/>
      <c r="AU107" s="41"/>
      <c r="AV107" s="50"/>
      <c r="AW107" s="37"/>
      <c r="AX107" s="37"/>
      <c r="AY107" s="37"/>
      <c r="AZ107" s="37"/>
      <c r="BA107" s="37"/>
      <c r="BB107" s="37"/>
      <c r="BC107" s="37"/>
      <c r="BD107" s="37"/>
      <c r="BE107" s="37"/>
      <c r="BF107" s="50"/>
      <c r="BG107" s="51" t="str">
        <f t="shared" si="1"/>
        <v>|</v>
      </c>
      <c r="BH10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(7008): Rev. Fino Exterior a la Cal Prem. Mandil. (m2)</v>
      </c>
      <c r="BI107" s="39" t="str" cm="1">
        <f t="array" ref="BI10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7" s="43" t="str" cm="1">
        <f t="array" ref="BJ10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7" s="43" t="str" cm="1">
        <f t="array" ref="BK10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7" s="43" t="str" cm="1">
        <f t="array" ref="BL10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7" s="43" t="str" cm="1">
        <f t="array" ref="BM10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8" spans="1:65" x14ac:dyDescent="0.3">
      <c r="A108" s="29">
        <f>HLOOKUP(Tabla2[[#This Row],[RUBROS]],Alta!$B$18:$BR$19,2,0)</f>
        <v>7</v>
      </c>
      <c r="B108" s="34" t="s">
        <v>44</v>
      </c>
      <c r="C108" s="30" t="str">
        <f ca="1">_xlfn.CONCAT(Tabla2[[#This Row],[N°R]],(INDEX(Alta!$A$20:$A$118,MATCH(Tabla2[[#This Row],[ÍTEMS]],INDIRECT(Tabla2[[#This Row],[RUBROS]]),0))))</f>
        <v>7009</v>
      </c>
      <c r="D108" s="34" t="s">
        <v>53</v>
      </c>
      <c r="E108" s="35" t="str" cm="1">
        <f t="array" aca="1" ref="E108" ca="1">INDEX(Alta!$B$20:$BS$118,(MATCH(Tabla2[[#This Row],[ÍTEMS]],INDIRECT(Tabla2[[#This Row],[RUBROS]]),0)),(MATCH(Tabla2[[#This Row],[RUBROS]],Alta!$B$18:$BS$18,0)+1))</f>
        <v>m2</v>
      </c>
      <c r="F108" s="44"/>
      <c r="G108" s="44"/>
      <c r="H108" s="44"/>
      <c r="I108" s="44"/>
      <c r="J10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(7009): Rev. Fino Interior a la Cal Prem. Mandil. (m2)
_________________________________
MUCHAS GRACIAS POR SER PARTE DE CONSULTOBRA</v>
      </c>
      <c r="K108" s="47"/>
      <c r="L108" s="47"/>
      <c r="M108" s="47"/>
      <c r="N108" s="47"/>
      <c r="O108" s="36" t="s">
        <v>56</v>
      </c>
      <c r="P108" s="46"/>
      <c r="Q108" s="51" t="s">
        <v>389</v>
      </c>
      <c r="R108" s="50"/>
      <c r="S108" s="37"/>
      <c r="T108" s="37"/>
      <c r="U108" s="37"/>
      <c r="V108" s="37"/>
      <c r="W108" s="50"/>
      <c r="X108" s="51" t="s">
        <v>389</v>
      </c>
      <c r="Y108" s="50"/>
      <c r="Z108" s="37"/>
      <c r="AA108" s="37"/>
      <c r="AB108" s="37"/>
      <c r="AC108" s="37"/>
      <c r="AD108" s="37"/>
      <c r="AE108" s="37"/>
      <c r="AF108" s="37"/>
      <c r="AG108" s="37"/>
      <c r="AH108" s="37"/>
      <c r="AI108" s="37"/>
      <c r="AJ108" s="37"/>
      <c r="AK108" s="37"/>
      <c r="AL108" s="37"/>
      <c r="AM108" s="37"/>
      <c r="AN108" s="37"/>
      <c r="AO108" s="37"/>
      <c r="AP108" s="50"/>
      <c r="AQ108" s="51" t="s">
        <v>389</v>
      </c>
      <c r="AR108" s="50"/>
      <c r="AS108" s="37"/>
      <c r="AT108" s="50"/>
      <c r="AU108" s="41"/>
      <c r="AV108" s="50"/>
      <c r="AW108" s="37"/>
      <c r="AX108" s="37"/>
      <c r="AY108" s="37"/>
      <c r="AZ108" s="37"/>
      <c r="BA108" s="37"/>
      <c r="BB108" s="37"/>
      <c r="BC108" s="37"/>
      <c r="BD108" s="37"/>
      <c r="BE108" s="37"/>
      <c r="BF108" s="50"/>
      <c r="BG108" s="51" t="str">
        <f t="shared" si="1"/>
        <v>|</v>
      </c>
      <c r="BH10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(7009): Rev. Fino Interior a la Cal Prem. Mandil. (m2)</v>
      </c>
      <c r="BI108" s="39" t="str" cm="1">
        <f t="array" ref="BI10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8" s="43" t="str" cm="1">
        <f t="array" ref="BJ10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8" s="43" t="str" cm="1">
        <f t="array" ref="BK10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8" s="43" t="str" cm="1">
        <f t="array" ref="BL10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8" s="43" t="str" cm="1">
        <f t="array" ref="BM10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09" spans="1:65" x14ac:dyDescent="0.3">
      <c r="A109" s="29">
        <f>HLOOKUP(Tabla2[[#This Row],[RUBROS]],Alta!$B$18:$BR$19,2,0)</f>
        <v>7</v>
      </c>
      <c r="B109" s="34" t="s">
        <v>44</v>
      </c>
      <c r="C109" s="30" t="str">
        <f ca="1">_xlfn.CONCAT(Tabla2[[#This Row],[N°R]],(INDEX(Alta!$A$20:$A$118,MATCH(Tabla2[[#This Row],[ÍTEMS]],INDIRECT(Tabla2[[#This Row],[RUBROS]]),0))))</f>
        <v>7010</v>
      </c>
      <c r="D109" s="34" t="s">
        <v>124</v>
      </c>
      <c r="E109" s="35" t="str" cm="1">
        <f t="array" aca="1" ref="E109" ca="1">INDEX(Alta!$B$20:$BS$118,(MATCH(Tabla2[[#This Row],[ÍTEMS]],INDIRECT(Tabla2[[#This Row],[RUBROS]]),0)),(MATCH(Tabla2[[#This Row],[RUBROS]],Alta!$B$18:$BS$18,0)+1))</f>
        <v>m2</v>
      </c>
      <c r="F109" s="44"/>
      <c r="G109" s="44"/>
      <c r="H109" s="44"/>
      <c r="I109" s="44"/>
      <c r="J10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(7010): Mocheta Grueso + Azot. Hid. Fratasado (m2)
_________________________________
MUCHAS GRACIAS POR SER PARTE DE CONSULTOBRA</v>
      </c>
      <c r="K109" s="47"/>
      <c r="L109" s="47"/>
      <c r="M109" s="47"/>
      <c r="N109" s="47"/>
      <c r="O109" s="36" t="s">
        <v>56</v>
      </c>
      <c r="P109" s="46"/>
      <c r="Q109" s="51" t="s">
        <v>389</v>
      </c>
      <c r="R109" s="50"/>
      <c r="S109" s="37"/>
      <c r="T109" s="37"/>
      <c r="U109" s="37"/>
      <c r="V109" s="37"/>
      <c r="W109" s="50"/>
      <c r="X109" s="51" t="s">
        <v>389</v>
      </c>
      <c r="Y109" s="50"/>
      <c r="Z109" s="37"/>
      <c r="AA109" s="37"/>
      <c r="AB109" s="37"/>
      <c r="AC109" s="37"/>
      <c r="AD109" s="37"/>
      <c r="AE109" s="37"/>
      <c r="AF109" s="37"/>
      <c r="AG109" s="37"/>
      <c r="AH109" s="37"/>
      <c r="AI109" s="37"/>
      <c r="AJ109" s="37"/>
      <c r="AK109" s="37"/>
      <c r="AL109" s="37"/>
      <c r="AM109" s="37"/>
      <c r="AN109" s="37"/>
      <c r="AO109" s="37"/>
      <c r="AP109" s="50"/>
      <c r="AQ109" s="51" t="s">
        <v>389</v>
      </c>
      <c r="AR109" s="50"/>
      <c r="AS109" s="37"/>
      <c r="AT109" s="50"/>
      <c r="AU109" s="41"/>
      <c r="AV109" s="50"/>
      <c r="AW109" s="37"/>
      <c r="AX109" s="37"/>
      <c r="AY109" s="37"/>
      <c r="AZ109" s="37"/>
      <c r="BA109" s="37"/>
      <c r="BB109" s="37"/>
      <c r="BC109" s="37"/>
      <c r="BD109" s="37"/>
      <c r="BE109" s="37"/>
      <c r="BF109" s="50"/>
      <c r="BG109" s="51" t="str">
        <f t="shared" si="1"/>
        <v>|</v>
      </c>
      <c r="BH10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(7010): Mocheta Grueso + Azot. Hid. Fratasado (m2)</v>
      </c>
      <c r="BI109" s="39" t="str" cm="1">
        <f t="array" ref="BI10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09" s="43" t="str" cm="1">
        <f t="array" ref="BJ10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09" s="43" t="str" cm="1">
        <f t="array" ref="BK10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09" s="43" t="str" cm="1">
        <f t="array" ref="BL10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09" s="43" t="str" cm="1">
        <f t="array" ref="BM10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0" spans="1:65" x14ac:dyDescent="0.3">
      <c r="A110" s="29">
        <f>HLOOKUP(Tabla2[[#This Row],[RUBROS]],Alta!$B$18:$BR$19,2,0)</f>
        <v>7</v>
      </c>
      <c r="B110" s="34" t="s">
        <v>44</v>
      </c>
      <c r="C110" s="30" t="str">
        <f ca="1">_xlfn.CONCAT(Tabla2[[#This Row],[N°R]],(INDEX(Alta!$A$20:$A$118,MATCH(Tabla2[[#This Row],[ÍTEMS]],INDIRECT(Tabla2[[#This Row],[RUBROS]]),0))))</f>
        <v>7011</v>
      </c>
      <c r="D110" s="34" t="s">
        <v>125</v>
      </c>
      <c r="E110" s="35" t="str" cm="1">
        <f t="array" aca="1" ref="E110" ca="1">INDEX(Alta!$B$20:$BS$118,(MATCH(Tabla2[[#This Row],[ÍTEMS]],INDIRECT(Tabla2[[#This Row],[RUBROS]]),0)),(MATCH(Tabla2[[#This Row],[RUBROS]],Alta!$B$18:$BS$18,0)+1))</f>
        <v>m2</v>
      </c>
      <c r="F110" s="44"/>
      <c r="G110" s="44"/>
      <c r="H110" s="44"/>
      <c r="I110" s="44"/>
      <c r="J11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(7011): Mocheta Grueso + Azot. Hid. Mandilado (m2)
_________________________________
MUCHAS GRACIAS POR SER PARTE DE CONSULTOBRA</v>
      </c>
      <c r="K110" s="47"/>
      <c r="L110" s="47"/>
      <c r="M110" s="47"/>
      <c r="N110" s="47"/>
      <c r="O110" s="36" t="s">
        <v>56</v>
      </c>
      <c r="P110" s="46"/>
      <c r="Q110" s="51" t="s">
        <v>389</v>
      </c>
      <c r="R110" s="50"/>
      <c r="S110" s="37"/>
      <c r="T110" s="37"/>
      <c r="U110" s="37"/>
      <c r="V110" s="37"/>
      <c r="W110" s="50"/>
      <c r="X110" s="51" t="s">
        <v>389</v>
      </c>
      <c r="Y110" s="50"/>
      <c r="Z110" s="37"/>
      <c r="AA110" s="37"/>
      <c r="AB110" s="37"/>
      <c r="AC110" s="37"/>
      <c r="AD110" s="37"/>
      <c r="AE110" s="37"/>
      <c r="AF110" s="37"/>
      <c r="AG110" s="37"/>
      <c r="AH110" s="37"/>
      <c r="AI110" s="37"/>
      <c r="AJ110" s="37"/>
      <c r="AK110" s="37"/>
      <c r="AL110" s="37"/>
      <c r="AM110" s="37"/>
      <c r="AN110" s="37"/>
      <c r="AO110" s="37"/>
      <c r="AP110" s="50"/>
      <c r="AQ110" s="51" t="s">
        <v>389</v>
      </c>
      <c r="AR110" s="50"/>
      <c r="AS110" s="37"/>
      <c r="AT110" s="50"/>
      <c r="AU110" s="41"/>
      <c r="AV110" s="50"/>
      <c r="AW110" s="37"/>
      <c r="AX110" s="37"/>
      <c r="AY110" s="37"/>
      <c r="AZ110" s="37"/>
      <c r="BA110" s="37"/>
      <c r="BB110" s="37"/>
      <c r="BC110" s="37"/>
      <c r="BD110" s="37"/>
      <c r="BE110" s="37"/>
      <c r="BF110" s="50"/>
      <c r="BG110" s="51" t="str">
        <f t="shared" si="1"/>
        <v>|</v>
      </c>
      <c r="BH11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(7011): Mocheta Grueso + Azot. Hid. Mandilado (m2)</v>
      </c>
      <c r="BI110" s="39" t="str" cm="1">
        <f t="array" ref="BI11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0" s="43" t="str" cm="1">
        <f t="array" ref="BJ11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0" s="43" t="str" cm="1">
        <f t="array" ref="BK11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0" s="43" t="str" cm="1">
        <f t="array" ref="BL11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0" s="43" t="str" cm="1">
        <f t="array" ref="BM11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1" spans="1:65" x14ac:dyDescent="0.3">
      <c r="A111" s="29">
        <f>HLOOKUP(Tabla2[[#This Row],[RUBROS]],Alta!$B$18:$BR$19,2,0)</f>
        <v>7</v>
      </c>
      <c r="B111" s="34" t="s">
        <v>44</v>
      </c>
      <c r="C111" s="30" t="str">
        <f ca="1">_xlfn.CONCAT(Tabla2[[#This Row],[N°R]],(INDEX(Alta!$A$20:$A$118,MATCH(Tabla2[[#This Row],[ÍTEMS]],INDIRECT(Tabla2[[#This Row],[RUBROS]]),0))))</f>
        <v>7012</v>
      </c>
      <c r="D111" s="34" t="s">
        <v>126</v>
      </c>
      <c r="E111" s="35" t="str" cm="1">
        <f t="array" aca="1" ref="E111" ca="1">INDEX(Alta!$B$20:$BS$118,(MATCH(Tabla2[[#This Row],[ÍTEMS]],INDIRECT(Tabla2[[#This Row],[RUBROS]]),0)),(MATCH(Tabla2[[#This Row],[RUBROS]],Alta!$B$18:$BS$18,0)+1))</f>
        <v>m2</v>
      </c>
      <c r="F111" s="44"/>
      <c r="G111" s="44"/>
      <c r="H111" s="44"/>
      <c r="I111" s="44"/>
      <c r="J11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(7012): Mocheta Grueso + Azot. Hid. Regleado (m2)
_________________________________
MUCHAS GRACIAS POR SER PARTE DE CONSULTOBRA</v>
      </c>
      <c r="K111" s="47"/>
      <c r="L111" s="47"/>
      <c r="M111" s="47"/>
      <c r="N111" s="47"/>
      <c r="O111" s="36" t="s">
        <v>56</v>
      </c>
      <c r="P111" s="46"/>
      <c r="Q111" s="51" t="s">
        <v>389</v>
      </c>
      <c r="R111" s="50"/>
      <c r="S111" s="37"/>
      <c r="T111" s="37"/>
      <c r="U111" s="37"/>
      <c r="V111" s="37"/>
      <c r="W111" s="50"/>
      <c r="X111" s="51" t="s">
        <v>389</v>
      </c>
      <c r="Y111" s="50"/>
      <c r="Z111" s="37"/>
      <c r="AA111" s="37"/>
      <c r="AB111" s="37"/>
      <c r="AC111" s="37"/>
      <c r="AD111" s="37"/>
      <c r="AE111" s="37"/>
      <c r="AF111" s="37"/>
      <c r="AG111" s="37"/>
      <c r="AH111" s="37"/>
      <c r="AI111" s="37"/>
      <c r="AJ111" s="37"/>
      <c r="AK111" s="37"/>
      <c r="AL111" s="37"/>
      <c r="AM111" s="37"/>
      <c r="AN111" s="37"/>
      <c r="AO111" s="37"/>
      <c r="AP111" s="50"/>
      <c r="AQ111" s="51" t="s">
        <v>389</v>
      </c>
      <c r="AR111" s="50"/>
      <c r="AS111" s="37"/>
      <c r="AT111" s="50"/>
      <c r="AU111" s="41"/>
      <c r="AV111" s="50"/>
      <c r="AW111" s="37"/>
      <c r="AX111" s="37"/>
      <c r="AY111" s="37"/>
      <c r="AZ111" s="37"/>
      <c r="BA111" s="37"/>
      <c r="BB111" s="37"/>
      <c r="BC111" s="37"/>
      <c r="BD111" s="37"/>
      <c r="BE111" s="37"/>
      <c r="BF111" s="50"/>
      <c r="BG111" s="51" t="str">
        <f t="shared" si="1"/>
        <v>|</v>
      </c>
      <c r="BH11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(7012): Mocheta Grueso + Azot. Hid. Regleado (m2)</v>
      </c>
      <c r="BI111" s="39" t="str" cm="1">
        <f t="array" ref="BI11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1" s="43" t="str" cm="1">
        <f t="array" ref="BJ11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1" s="43" t="str" cm="1">
        <f t="array" ref="BK11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1" s="43" t="str" cm="1">
        <f t="array" ref="BL11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1" s="43" t="str" cm="1">
        <f t="array" ref="BM11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2" spans="1:65" x14ac:dyDescent="0.3">
      <c r="A112" s="29">
        <f>HLOOKUP(Tabla2[[#This Row],[RUBROS]],Alta!$B$18:$BR$19,2,0)</f>
        <v>7</v>
      </c>
      <c r="B112" s="34" t="s">
        <v>44</v>
      </c>
      <c r="C112" s="30" t="str">
        <f ca="1">_xlfn.CONCAT(Tabla2[[#This Row],[N°R]],(INDEX(Alta!$A$20:$A$118,MATCH(Tabla2[[#This Row],[ÍTEMS]],INDIRECT(Tabla2[[#This Row],[RUBROS]]),0))))</f>
        <v>7013</v>
      </c>
      <c r="D112" s="34" t="s">
        <v>127</v>
      </c>
      <c r="E112" s="35" t="str" cm="1">
        <f t="array" aca="1" ref="E112" ca="1">INDEX(Alta!$B$20:$BS$118,(MATCH(Tabla2[[#This Row],[ÍTEMS]],INDIRECT(Tabla2[[#This Row],[RUBROS]]),0)),(MATCH(Tabla2[[#This Row],[RUBROS]],Alta!$B$18:$BS$18,0)+1))</f>
        <v>m2</v>
      </c>
      <c r="F112" s="44"/>
      <c r="G112" s="44"/>
      <c r="H112" s="44"/>
      <c r="I112" s="44"/>
      <c r="J11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(7013): Mocheta Grueso Hid. + Azotado Hid. Fratasado (m2)
_________________________________
MUCHAS GRACIAS POR SER PARTE DE CONSULTOBRA</v>
      </c>
      <c r="K112" s="47"/>
      <c r="L112" s="47"/>
      <c r="M112" s="47"/>
      <c r="N112" s="47"/>
      <c r="O112" s="36" t="s">
        <v>56</v>
      </c>
      <c r="P112" s="46"/>
      <c r="Q112" s="51" t="s">
        <v>389</v>
      </c>
      <c r="R112" s="50"/>
      <c r="S112" s="37"/>
      <c r="T112" s="37"/>
      <c r="U112" s="37"/>
      <c r="V112" s="37"/>
      <c r="W112" s="50"/>
      <c r="X112" s="51" t="s">
        <v>389</v>
      </c>
      <c r="Y112" s="50"/>
      <c r="Z112" s="37"/>
      <c r="AA112" s="37"/>
      <c r="AB112" s="37"/>
      <c r="AC112" s="37"/>
      <c r="AD112" s="37"/>
      <c r="AE112" s="37"/>
      <c r="AF112" s="37"/>
      <c r="AG112" s="37"/>
      <c r="AH112" s="37"/>
      <c r="AI112" s="37"/>
      <c r="AJ112" s="37"/>
      <c r="AK112" s="37"/>
      <c r="AL112" s="37"/>
      <c r="AM112" s="37"/>
      <c r="AN112" s="37"/>
      <c r="AO112" s="37"/>
      <c r="AP112" s="50"/>
      <c r="AQ112" s="51" t="s">
        <v>389</v>
      </c>
      <c r="AR112" s="50"/>
      <c r="AS112" s="37"/>
      <c r="AT112" s="50"/>
      <c r="AU112" s="41"/>
      <c r="AV112" s="50"/>
      <c r="AW112" s="37"/>
      <c r="AX112" s="37"/>
      <c r="AY112" s="37"/>
      <c r="AZ112" s="37"/>
      <c r="BA112" s="37"/>
      <c r="BB112" s="37"/>
      <c r="BC112" s="37"/>
      <c r="BD112" s="37"/>
      <c r="BE112" s="37"/>
      <c r="BF112" s="50"/>
      <c r="BG112" s="51" t="str">
        <f t="shared" si="1"/>
        <v>|</v>
      </c>
      <c r="BH11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(7013): Mocheta Grueso Hid. + Azotado Hid. Fratasado (m2)</v>
      </c>
      <c r="BI112" s="39" t="str" cm="1">
        <f t="array" ref="BI11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2" s="43" t="str" cm="1">
        <f t="array" ref="BJ11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2" s="43" t="str" cm="1">
        <f t="array" ref="BK11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2" s="43" t="str" cm="1">
        <f t="array" ref="BL11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2" s="43" t="str" cm="1">
        <f t="array" ref="BM11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3" spans="1:65" x14ac:dyDescent="0.3">
      <c r="A113" s="29">
        <f>HLOOKUP(Tabla2[[#This Row],[RUBROS]],Alta!$B$18:$BR$19,2,0)</f>
        <v>7</v>
      </c>
      <c r="B113" s="34" t="s">
        <v>44</v>
      </c>
      <c r="C113" s="30" t="str">
        <f ca="1">_xlfn.CONCAT(Tabla2[[#This Row],[N°R]],(INDEX(Alta!$A$20:$A$118,MATCH(Tabla2[[#This Row],[ÍTEMS]],INDIRECT(Tabla2[[#This Row],[RUBROS]]),0))))</f>
        <v>7014</v>
      </c>
      <c r="D113" s="34" t="s">
        <v>128</v>
      </c>
      <c r="E113" s="35" t="str" cm="1">
        <f t="array" aca="1" ref="E113" ca="1">INDEX(Alta!$B$20:$BS$118,(MATCH(Tabla2[[#This Row],[ÍTEMS]],INDIRECT(Tabla2[[#This Row],[RUBROS]]),0)),(MATCH(Tabla2[[#This Row],[RUBROS]],Alta!$B$18:$BS$18,0)+1))</f>
        <v>m2</v>
      </c>
      <c r="F113" s="44"/>
      <c r="G113" s="44"/>
      <c r="H113" s="44"/>
      <c r="I113" s="44"/>
      <c r="J11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(7014): Mocheta Grueso Hid. + Azotado Hid. Mandilado (m2)
_________________________________
MUCHAS GRACIAS POR SER PARTE DE CONSULTOBRA</v>
      </c>
      <c r="K113" s="47"/>
      <c r="L113" s="47"/>
      <c r="M113" s="47"/>
      <c r="N113" s="47"/>
      <c r="O113" s="36" t="s">
        <v>56</v>
      </c>
      <c r="P113" s="46"/>
      <c r="Q113" s="51" t="s">
        <v>389</v>
      </c>
      <c r="R113" s="50"/>
      <c r="S113" s="37"/>
      <c r="T113" s="37"/>
      <c r="U113" s="37"/>
      <c r="V113" s="37"/>
      <c r="W113" s="50"/>
      <c r="X113" s="51" t="s">
        <v>389</v>
      </c>
      <c r="Y113" s="50"/>
      <c r="Z113" s="37"/>
      <c r="AA113" s="37"/>
      <c r="AB113" s="37"/>
      <c r="AC113" s="37"/>
      <c r="AD113" s="37"/>
      <c r="AE113" s="37"/>
      <c r="AF113" s="37"/>
      <c r="AG113" s="37"/>
      <c r="AH113" s="37"/>
      <c r="AI113" s="37"/>
      <c r="AJ113" s="37"/>
      <c r="AK113" s="37"/>
      <c r="AL113" s="37"/>
      <c r="AM113" s="37"/>
      <c r="AN113" s="37"/>
      <c r="AO113" s="37"/>
      <c r="AP113" s="50"/>
      <c r="AQ113" s="51" t="s">
        <v>389</v>
      </c>
      <c r="AR113" s="50"/>
      <c r="AS113" s="37"/>
      <c r="AT113" s="50"/>
      <c r="AU113" s="41"/>
      <c r="AV113" s="50"/>
      <c r="AW113" s="37"/>
      <c r="AX113" s="37"/>
      <c r="AY113" s="37"/>
      <c r="AZ113" s="37"/>
      <c r="BA113" s="37"/>
      <c r="BB113" s="37"/>
      <c r="BC113" s="37"/>
      <c r="BD113" s="37"/>
      <c r="BE113" s="37"/>
      <c r="BF113" s="50"/>
      <c r="BG113" s="51" t="str">
        <f t="shared" si="1"/>
        <v>|</v>
      </c>
      <c r="BH11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(7014): Mocheta Grueso Hid. + Azotado Hid. Mandilado (m2)</v>
      </c>
      <c r="BI113" s="39" t="str" cm="1">
        <f t="array" ref="BI11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3" s="43" t="str" cm="1">
        <f t="array" ref="BJ11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3" s="43" t="str" cm="1">
        <f t="array" ref="BK11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3" s="43" t="str" cm="1">
        <f t="array" ref="BL11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3" s="43" t="str" cm="1">
        <f t="array" ref="BM11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4" spans="1:65" x14ac:dyDescent="0.3">
      <c r="A114" s="29">
        <f>HLOOKUP(Tabla2[[#This Row],[RUBROS]],Alta!$B$18:$BR$19,2,0)</f>
        <v>7</v>
      </c>
      <c r="B114" s="34" t="s">
        <v>44</v>
      </c>
      <c r="C114" s="30" t="str">
        <f ca="1">_xlfn.CONCAT(Tabla2[[#This Row],[N°R]],(INDEX(Alta!$A$20:$A$118,MATCH(Tabla2[[#This Row],[ÍTEMS]],INDIRECT(Tabla2[[#This Row],[RUBROS]]),0))))</f>
        <v>7015</v>
      </c>
      <c r="D114" s="34" t="s">
        <v>129</v>
      </c>
      <c r="E114" s="35" t="str" cm="1">
        <f t="array" aca="1" ref="E114" ca="1">INDEX(Alta!$B$20:$BS$118,(MATCH(Tabla2[[#This Row],[ÍTEMS]],INDIRECT(Tabla2[[#This Row],[RUBROS]]),0)),(MATCH(Tabla2[[#This Row],[RUBROS]],Alta!$B$18:$BS$18,0)+1))</f>
        <v>m2</v>
      </c>
      <c r="F114" s="44"/>
      <c r="G114" s="44"/>
      <c r="H114" s="44"/>
      <c r="I114" s="44"/>
      <c r="J11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(7015): Mocheta Grueso Hid. + Azotado Hid. Regleado (m2)
_________________________________
MUCHAS GRACIAS POR SER PARTE DE CONSULTOBRA</v>
      </c>
      <c r="K114" s="47"/>
      <c r="L114" s="47"/>
      <c r="M114" s="47"/>
      <c r="N114" s="47"/>
      <c r="O114" s="36" t="s">
        <v>56</v>
      </c>
      <c r="P114" s="46"/>
      <c r="Q114" s="51" t="s">
        <v>389</v>
      </c>
      <c r="R114" s="50"/>
      <c r="S114" s="37"/>
      <c r="T114" s="37"/>
      <c r="U114" s="37"/>
      <c r="V114" s="37"/>
      <c r="W114" s="50"/>
      <c r="X114" s="51" t="s">
        <v>389</v>
      </c>
      <c r="Y114" s="50"/>
      <c r="Z114" s="37"/>
      <c r="AA114" s="37"/>
      <c r="AB114" s="37"/>
      <c r="AC114" s="37"/>
      <c r="AD114" s="37"/>
      <c r="AE114" s="37"/>
      <c r="AF114" s="37"/>
      <c r="AG114" s="37"/>
      <c r="AH114" s="37"/>
      <c r="AI114" s="37"/>
      <c r="AJ114" s="37"/>
      <c r="AK114" s="37"/>
      <c r="AL114" s="37"/>
      <c r="AM114" s="37"/>
      <c r="AN114" s="37"/>
      <c r="AO114" s="37"/>
      <c r="AP114" s="50"/>
      <c r="AQ114" s="51" t="s">
        <v>389</v>
      </c>
      <c r="AR114" s="50"/>
      <c r="AS114" s="37"/>
      <c r="AT114" s="50"/>
      <c r="AU114" s="41"/>
      <c r="AV114" s="50"/>
      <c r="AW114" s="37"/>
      <c r="AX114" s="37"/>
      <c r="AY114" s="37"/>
      <c r="AZ114" s="37"/>
      <c r="BA114" s="37"/>
      <c r="BB114" s="37"/>
      <c r="BC114" s="37"/>
      <c r="BD114" s="37"/>
      <c r="BE114" s="37"/>
      <c r="BF114" s="50"/>
      <c r="BG114" s="51" t="str">
        <f t="shared" si="1"/>
        <v>|</v>
      </c>
      <c r="BH11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(7015): Mocheta Grueso Hid. + Azotado Hid. Regleado (m2)</v>
      </c>
      <c r="BI114" s="39" t="str" cm="1">
        <f t="array" ref="BI11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4" s="43" t="str" cm="1">
        <f t="array" ref="BJ11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4" s="43" t="str" cm="1">
        <f t="array" ref="BK11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4" s="43" t="str" cm="1">
        <f t="array" ref="BL11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4" s="43" t="str" cm="1">
        <f t="array" ref="BM11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5" spans="1:65" x14ac:dyDescent="0.3">
      <c r="A115" s="29">
        <f>HLOOKUP(Tabla2[[#This Row],[RUBROS]],Alta!$B$18:$BR$19,2,0)</f>
        <v>7</v>
      </c>
      <c r="B115" s="34" t="s">
        <v>44</v>
      </c>
      <c r="C115" s="30" t="str">
        <f ca="1">_xlfn.CONCAT(Tabla2[[#This Row],[N°R]],(INDEX(Alta!$A$20:$A$118,MATCH(Tabla2[[#This Row],[ÍTEMS]],INDIRECT(Tabla2[[#This Row],[RUBROS]]),0))))</f>
        <v>7016</v>
      </c>
      <c r="D115" s="34" t="s">
        <v>130</v>
      </c>
      <c r="E115" s="35" t="str" cm="1">
        <f t="array" aca="1" ref="E115" ca="1">INDEX(Alta!$B$20:$BS$118,(MATCH(Tabla2[[#This Row],[ÍTEMS]],INDIRECT(Tabla2[[#This Row],[RUBROS]]),0)),(MATCH(Tabla2[[#This Row],[RUBROS]],Alta!$B$18:$BS$18,0)+1))</f>
        <v>m2</v>
      </c>
      <c r="F115" s="44"/>
      <c r="G115" s="44"/>
      <c r="H115" s="44"/>
      <c r="I115" s="44"/>
      <c r="J11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(7016): Mocheta Fino Exterior a la Cal Prem. Mandil. (m2)
_________________________________
MUCHAS GRACIAS POR SER PARTE DE CONSULTOBRA</v>
      </c>
      <c r="K115" s="47"/>
      <c r="L115" s="47"/>
      <c r="M115" s="47"/>
      <c r="N115" s="47"/>
      <c r="O115" s="36" t="s">
        <v>56</v>
      </c>
      <c r="P115" s="46"/>
      <c r="Q115" s="51" t="s">
        <v>389</v>
      </c>
      <c r="R115" s="50"/>
      <c r="S115" s="37"/>
      <c r="T115" s="37"/>
      <c r="U115" s="37"/>
      <c r="V115" s="37"/>
      <c r="W115" s="50"/>
      <c r="X115" s="51" t="s">
        <v>389</v>
      </c>
      <c r="Y115" s="50"/>
      <c r="Z115" s="37"/>
      <c r="AA115" s="37"/>
      <c r="AB115" s="37"/>
      <c r="AC115" s="37"/>
      <c r="AD115" s="37"/>
      <c r="AE115" s="37"/>
      <c r="AF115" s="37"/>
      <c r="AG115" s="37"/>
      <c r="AH115" s="37"/>
      <c r="AI115" s="37"/>
      <c r="AJ115" s="37"/>
      <c r="AK115" s="37"/>
      <c r="AL115" s="37"/>
      <c r="AM115" s="37"/>
      <c r="AN115" s="37"/>
      <c r="AO115" s="37"/>
      <c r="AP115" s="50"/>
      <c r="AQ115" s="51" t="s">
        <v>389</v>
      </c>
      <c r="AR115" s="50"/>
      <c r="AS115" s="37"/>
      <c r="AT115" s="50"/>
      <c r="AU115" s="41"/>
      <c r="AV115" s="50"/>
      <c r="AW115" s="37"/>
      <c r="AX115" s="37"/>
      <c r="AY115" s="37"/>
      <c r="AZ115" s="37"/>
      <c r="BA115" s="37"/>
      <c r="BB115" s="37"/>
      <c r="BC115" s="37"/>
      <c r="BD115" s="37"/>
      <c r="BE115" s="37"/>
      <c r="BF115" s="50"/>
      <c r="BG115" s="51" t="str">
        <f t="shared" si="1"/>
        <v>|</v>
      </c>
      <c r="BH11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(7016): Mocheta Fino Exterior a la Cal Prem. Mandil. (m2)</v>
      </c>
      <c r="BI115" s="39" t="str" cm="1">
        <f t="array" ref="BI11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5" s="43" t="str" cm="1">
        <f t="array" ref="BJ11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5" s="43" t="str" cm="1">
        <f t="array" ref="BK11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5" s="43" t="str" cm="1">
        <f t="array" ref="BL11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5" s="43" t="str" cm="1">
        <f t="array" ref="BM11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6" spans="1:65" x14ac:dyDescent="0.3">
      <c r="A116" s="29">
        <f>HLOOKUP(Tabla2[[#This Row],[RUBROS]],Alta!$B$18:$BR$19,2,0)</f>
        <v>7</v>
      </c>
      <c r="B116" s="34" t="s">
        <v>44</v>
      </c>
      <c r="C116" s="30" t="str">
        <f ca="1">_xlfn.CONCAT(Tabla2[[#This Row],[N°R]],(INDEX(Alta!$A$20:$A$118,MATCH(Tabla2[[#This Row],[ÍTEMS]],INDIRECT(Tabla2[[#This Row],[RUBROS]]),0))))</f>
        <v>7017</v>
      </c>
      <c r="D116" s="34" t="s">
        <v>131</v>
      </c>
      <c r="E116" s="35" t="str" cm="1">
        <f t="array" aca="1" ref="E116" ca="1">INDEX(Alta!$B$20:$BS$118,(MATCH(Tabla2[[#This Row],[ÍTEMS]],INDIRECT(Tabla2[[#This Row],[RUBROS]]),0)),(MATCH(Tabla2[[#This Row],[RUBROS]],Alta!$B$18:$BS$18,0)+1))</f>
        <v>m2</v>
      </c>
      <c r="F116" s="44"/>
      <c r="G116" s="44"/>
      <c r="H116" s="44"/>
      <c r="I116" s="44"/>
      <c r="J11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(7): REVOQUES
ÍTEM (7017): Mocheta Fino Interior a la Cal Prem. Mandil. (m2)
_________________________________
MUCHAS GRACIAS POR SER PARTE DE CONSULTOBRA</v>
      </c>
      <c r="K116" s="47"/>
      <c r="L116" s="47"/>
      <c r="M116" s="47"/>
      <c r="N116" s="47"/>
      <c r="O116" s="36" t="s">
        <v>56</v>
      </c>
      <c r="P116" s="46"/>
      <c r="Q116" s="51" t="s">
        <v>389</v>
      </c>
      <c r="R116" s="50"/>
      <c r="S116" s="37"/>
      <c r="T116" s="37"/>
      <c r="U116" s="37"/>
      <c r="V116" s="37"/>
      <c r="W116" s="50"/>
      <c r="X116" s="51" t="s">
        <v>389</v>
      </c>
      <c r="Y116" s="50"/>
      <c r="Z116" s="37"/>
      <c r="AA116" s="37"/>
      <c r="AB116" s="37"/>
      <c r="AC116" s="37"/>
      <c r="AD116" s="37"/>
      <c r="AE116" s="37"/>
      <c r="AF116" s="37"/>
      <c r="AG116" s="37"/>
      <c r="AH116" s="37"/>
      <c r="AI116" s="37"/>
      <c r="AJ116" s="37"/>
      <c r="AK116" s="37"/>
      <c r="AL116" s="37"/>
      <c r="AM116" s="37"/>
      <c r="AN116" s="37"/>
      <c r="AO116" s="37"/>
      <c r="AP116" s="50"/>
      <c r="AQ116" s="51" t="s">
        <v>389</v>
      </c>
      <c r="AR116" s="50"/>
      <c r="AS116" s="37"/>
      <c r="AT116" s="50"/>
      <c r="AU116" s="41"/>
      <c r="AV116" s="50"/>
      <c r="AW116" s="37"/>
      <c r="AX116" s="37"/>
      <c r="AY116" s="37"/>
      <c r="AZ116" s="37"/>
      <c r="BA116" s="37"/>
      <c r="BB116" s="37"/>
      <c r="BC116" s="37"/>
      <c r="BD116" s="37"/>
      <c r="BE116" s="37"/>
      <c r="BF116" s="50"/>
      <c r="BG116" s="51" t="str">
        <f t="shared" si="1"/>
        <v>|</v>
      </c>
      <c r="BH11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(7): REVOQUES
ÍTEM (7017): Mocheta Fino Interior a la Cal Prem. Mandil. (m2)</v>
      </c>
      <c r="BI116" s="39" t="str" cm="1">
        <f t="array" ref="BI11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6" s="43" t="str" cm="1">
        <f t="array" ref="BJ11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6" s="43" t="str" cm="1">
        <f t="array" ref="BK11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6" s="43" t="str" cm="1">
        <f t="array" ref="BL11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6" s="43" t="str" cm="1">
        <f t="array" ref="BM11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7" spans="1:65" x14ac:dyDescent="0.3">
      <c r="A117" s="29">
        <f>HLOOKUP(Tabla2[[#This Row],[RUBROS]],Alta!$B$18:$BR$19,2,0)</f>
        <v>8</v>
      </c>
      <c r="B117" s="34" t="s">
        <v>58</v>
      </c>
      <c r="C117" s="30" t="str">
        <f ca="1">_xlfn.CONCAT(Tabla2[[#This Row],[N°R]],(INDEX(Alta!$A$20:$A$118,MATCH(Tabla2[[#This Row],[ÍTEMS]],INDIRECT(Tabla2[[#This Row],[RUBROS]]),0))))</f>
        <v>8001</v>
      </c>
      <c r="D117" s="34" t="s">
        <v>364</v>
      </c>
      <c r="E117" s="35" t="str" cm="1">
        <f t="array" aca="1" ref="E117" ca="1">INDEX(Alta!$B$20:$BS$118,(MATCH(Tabla2[[#This Row],[ÍTEMS]],INDIRECT(Tabla2[[#This Row],[RUBROS]]),0)),(MATCH(Tabla2[[#This Row],[RUBROS]],Alta!$B$18:$BS$18,0)+1))</f>
        <v>Gl</v>
      </c>
      <c r="F117" s="44"/>
      <c r="G117" s="44"/>
      <c r="H117" s="44"/>
      <c r="I117" s="44"/>
      <c r="J11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(8): YESERÍA
ÍTEM (8001): Cielorrasode Yeso Aplicado bajo Losa Llena (Gl)
_________________________________
MUCHAS GRACIAS POR SER PARTE DE CONSULTOBRA</v>
      </c>
      <c r="K117" s="47"/>
      <c r="L117" s="47"/>
      <c r="M117" s="47"/>
      <c r="N117" s="47"/>
      <c r="O117" s="36" t="s">
        <v>56</v>
      </c>
      <c r="P117" s="46"/>
      <c r="Q117" s="51" t="s">
        <v>389</v>
      </c>
      <c r="R117" s="50"/>
      <c r="S117" s="37"/>
      <c r="T117" s="37"/>
      <c r="U117" s="37"/>
      <c r="V117" s="37"/>
      <c r="W117" s="50"/>
      <c r="X117" s="51" t="s">
        <v>389</v>
      </c>
      <c r="Y117" s="50"/>
      <c r="Z117" s="37"/>
      <c r="AA117" s="37"/>
      <c r="AB117" s="37"/>
      <c r="AC117" s="37"/>
      <c r="AD117" s="37"/>
      <c r="AE117" s="37"/>
      <c r="AF117" s="37"/>
      <c r="AG117" s="37"/>
      <c r="AH117" s="37"/>
      <c r="AI117" s="37"/>
      <c r="AJ117" s="37"/>
      <c r="AK117" s="37"/>
      <c r="AL117" s="37"/>
      <c r="AM117" s="37"/>
      <c r="AN117" s="37"/>
      <c r="AO117" s="37"/>
      <c r="AP117" s="50"/>
      <c r="AQ117" s="51" t="s">
        <v>389</v>
      </c>
      <c r="AR117" s="50"/>
      <c r="AS117" s="37"/>
      <c r="AT117" s="50"/>
      <c r="AU117" s="41"/>
      <c r="AV117" s="50"/>
      <c r="AW117" s="37"/>
      <c r="AX117" s="37"/>
      <c r="AY117" s="37"/>
      <c r="AZ117" s="37"/>
      <c r="BA117" s="37"/>
      <c r="BB117" s="37"/>
      <c r="BC117" s="37"/>
      <c r="BD117" s="37"/>
      <c r="BE117" s="37"/>
      <c r="BF117" s="50"/>
      <c r="BG117" s="51" t="str">
        <f t="shared" si="1"/>
        <v>|</v>
      </c>
      <c r="BH11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(8): YESERÍA
ÍTEM (8001): Cielorrasode Yeso Aplicado bajo Losa Llena (Gl)</v>
      </c>
      <c r="BI117" s="39" t="str" cm="1">
        <f t="array" ref="BI11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7" s="43" t="str" cm="1">
        <f t="array" ref="BJ11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7" s="43" t="str" cm="1">
        <f t="array" ref="BK11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7" s="43" t="str" cm="1">
        <f t="array" ref="BL11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7" s="43" t="str" cm="1">
        <f t="array" ref="BM11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8" spans="1:65" x14ac:dyDescent="0.3">
      <c r="A118" s="29">
        <f>HLOOKUP(Tabla2[[#This Row],[RUBROS]],Alta!$B$18:$BR$19,2,0)</f>
        <v>9</v>
      </c>
      <c r="B118" s="34" t="s">
        <v>72</v>
      </c>
      <c r="C118" s="30" t="str">
        <f ca="1">_xlfn.CONCAT(Tabla2[[#This Row],[N°R]],(INDEX(Alta!$A$20:$A$118,MATCH(Tabla2[[#This Row],[ÍTEMS]],INDIRECT(Tabla2[[#This Row],[RUBROS]]),0))))</f>
        <v>9001</v>
      </c>
      <c r="D118" s="34" t="s">
        <v>308</v>
      </c>
      <c r="E118" s="35" t="str" cm="1">
        <f t="array" aca="1" ref="E118" ca="1">INDEX(Alta!$B$20:$BS$118,(MATCH(Tabla2[[#This Row],[ÍTEMS]],INDIRECT(Tabla2[[#This Row],[RUBROS]]),0)),(MATCH(Tabla2[[#This Row],[RUBROS]],Alta!$B$18:$BS$18,0)+1))</f>
        <v>m2</v>
      </c>
      <c r="F118" s="44"/>
      <c r="G118" s="44"/>
      <c r="H118" s="44"/>
      <c r="I118" s="44"/>
      <c r="J11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(9): CIELOS RASOS INDEPENDIENTES
ÍTEM (9001): Cielorr.Susp.(Estruct.Met.+Yeso-Cartón) (m2)
_________________________________
MUCHAS GRACIAS POR SER PARTE DE CONSULTOBRA</v>
      </c>
      <c r="K118" s="47"/>
      <c r="L118" s="47"/>
      <c r="M118" s="47"/>
      <c r="N118" s="47"/>
      <c r="O118" s="36" t="s">
        <v>56</v>
      </c>
      <c r="P118" s="46"/>
      <c r="Q118" s="51" t="s">
        <v>389</v>
      </c>
      <c r="R118" s="50"/>
      <c r="S118" s="37"/>
      <c r="T118" s="37"/>
      <c r="U118" s="37"/>
      <c r="V118" s="37"/>
      <c r="W118" s="50"/>
      <c r="X118" s="51" t="s">
        <v>389</v>
      </c>
      <c r="Y118" s="50"/>
      <c r="Z118" s="37"/>
      <c r="AA118" s="37"/>
      <c r="AB118" s="37"/>
      <c r="AC118" s="37"/>
      <c r="AD118" s="37"/>
      <c r="AE118" s="37"/>
      <c r="AF118" s="37"/>
      <c r="AG118" s="37"/>
      <c r="AH118" s="37"/>
      <c r="AI118" s="37"/>
      <c r="AJ118" s="37"/>
      <c r="AK118" s="37"/>
      <c r="AL118" s="37"/>
      <c r="AM118" s="37"/>
      <c r="AN118" s="37"/>
      <c r="AO118" s="37"/>
      <c r="AP118" s="50"/>
      <c r="AQ118" s="51" t="s">
        <v>389</v>
      </c>
      <c r="AR118" s="50"/>
      <c r="AS118" s="37"/>
      <c r="AT118" s="50"/>
      <c r="AU118" s="41"/>
      <c r="AV118" s="50"/>
      <c r="AW118" s="37"/>
      <c r="AX118" s="37"/>
      <c r="AY118" s="37"/>
      <c r="AZ118" s="37"/>
      <c r="BA118" s="37"/>
      <c r="BB118" s="37"/>
      <c r="BC118" s="37"/>
      <c r="BD118" s="37"/>
      <c r="BE118" s="37"/>
      <c r="BF118" s="50"/>
      <c r="BG118" s="51" t="str">
        <f t="shared" si="1"/>
        <v>|</v>
      </c>
      <c r="BH11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(9): CIELOS RASOS INDEPENDIENTES
ÍTEM (9001): Cielorr.Susp.(Estruct.Met.+Yeso-Cartón) (m2)</v>
      </c>
      <c r="BI118" s="39" t="str" cm="1">
        <f t="array" ref="BI11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8" s="43" t="str" cm="1">
        <f t="array" ref="BJ11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8" s="43" t="str" cm="1">
        <f t="array" ref="BK11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8" s="43" t="str" cm="1">
        <f t="array" ref="BL11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8" s="43" t="str" cm="1">
        <f t="array" ref="BM11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19" spans="1:65" x14ac:dyDescent="0.3">
      <c r="A119" s="29">
        <f>HLOOKUP(Tabla2[[#This Row],[RUBROS]],Alta!$B$18:$BR$19,2,0)</f>
        <v>9</v>
      </c>
      <c r="B119" s="34" t="s">
        <v>72</v>
      </c>
      <c r="C119" s="30" t="str">
        <f ca="1">_xlfn.CONCAT(Tabla2[[#This Row],[N°R]],(INDEX(Alta!$A$20:$A$118,MATCH(Tabla2[[#This Row],[ÍTEMS]],INDIRECT(Tabla2[[#This Row],[RUBROS]]),0))))</f>
        <v>9002</v>
      </c>
      <c r="D119" s="34" t="s">
        <v>309</v>
      </c>
      <c r="E119" s="35" t="str" cm="1">
        <f t="array" aca="1" ref="E119" ca="1">INDEX(Alta!$B$20:$BS$118,(MATCH(Tabla2[[#This Row],[ÍTEMS]],INDIRECT(Tabla2[[#This Row],[RUBROS]]),0)),(MATCH(Tabla2[[#This Row],[RUBROS]],Alta!$B$18:$BS$18,0)+1))</f>
        <v>m2</v>
      </c>
      <c r="F119" s="44"/>
      <c r="G119" s="44"/>
      <c r="H119" s="44"/>
      <c r="I119" s="44"/>
      <c r="J11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(9): CIELOS RASOS INDEPENDIENTES
ÍTEM (9002): Cielorr.Susp.(Estruct.Madera+Yeso sobre malla) (m2)
_________________________________
MUCHAS GRACIAS POR SER PARTE DE CONSULTOBRA</v>
      </c>
      <c r="K119" s="47"/>
      <c r="L119" s="47"/>
      <c r="M119" s="47"/>
      <c r="N119" s="47"/>
      <c r="O119" s="36" t="s">
        <v>56</v>
      </c>
      <c r="P119" s="46"/>
      <c r="Q119" s="51" t="s">
        <v>389</v>
      </c>
      <c r="R119" s="50"/>
      <c r="S119" s="37"/>
      <c r="T119" s="37"/>
      <c r="U119" s="37"/>
      <c r="V119" s="37"/>
      <c r="W119" s="50"/>
      <c r="X119" s="51" t="s">
        <v>389</v>
      </c>
      <c r="Y119" s="50"/>
      <c r="Z119" s="37"/>
      <c r="AA119" s="37"/>
      <c r="AB119" s="37"/>
      <c r="AC119" s="37"/>
      <c r="AD119" s="37"/>
      <c r="AE119" s="37"/>
      <c r="AF119" s="37"/>
      <c r="AG119" s="37"/>
      <c r="AH119" s="37"/>
      <c r="AI119" s="37"/>
      <c r="AJ119" s="37"/>
      <c r="AK119" s="37"/>
      <c r="AL119" s="37"/>
      <c r="AM119" s="37"/>
      <c r="AN119" s="37"/>
      <c r="AO119" s="37"/>
      <c r="AP119" s="50"/>
      <c r="AQ119" s="51" t="s">
        <v>389</v>
      </c>
      <c r="AR119" s="50"/>
      <c r="AS119" s="37"/>
      <c r="AT119" s="50"/>
      <c r="AU119" s="41"/>
      <c r="AV119" s="50"/>
      <c r="AW119" s="37"/>
      <c r="AX119" s="37"/>
      <c r="AY119" s="37"/>
      <c r="AZ119" s="37"/>
      <c r="BA119" s="37"/>
      <c r="BB119" s="37"/>
      <c r="BC119" s="37"/>
      <c r="BD119" s="37"/>
      <c r="BE119" s="37"/>
      <c r="BF119" s="50"/>
      <c r="BG119" s="51" t="str">
        <f t="shared" si="1"/>
        <v>|</v>
      </c>
      <c r="BH11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(9): CIELOS RASOS INDEPENDIENTES
ÍTEM (9002): Cielorr.Susp.(Estruct.Madera+Yeso sobre malla) (m2)</v>
      </c>
      <c r="BI119" s="39" t="str" cm="1">
        <f t="array" ref="BI11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19" s="43" t="str" cm="1">
        <f t="array" ref="BJ11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19" s="43" t="str" cm="1">
        <f t="array" ref="BK11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19" s="43" t="str" cm="1">
        <f t="array" ref="BL11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19" s="43" t="str" cm="1">
        <f t="array" ref="BM11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0" spans="1:65" x14ac:dyDescent="0.3">
      <c r="A120" s="29">
        <f>HLOOKUP(Tabla2[[#This Row],[RUBROS]],Alta!$B$18:$BR$19,2,0)</f>
        <v>9</v>
      </c>
      <c r="B120" s="34" t="s">
        <v>72</v>
      </c>
      <c r="C120" s="30" t="str">
        <f ca="1">_xlfn.CONCAT(Tabla2[[#This Row],[N°R]],(INDEX(Alta!$A$20:$A$118,MATCH(Tabla2[[#This Row],[ÍTEMS]],INDIRECT(Tabla2[[#This Row],[RUBROS]]),0))))</f>
        <v>9003</v>
      </c>
      <c r="D120" s="34" t="s">
        <v>310</v>
      </c>
      <c r="E120" s="35" t="str" cm="1">
        <f t="array" aca="1" ref="E120" ca="1">INDEX(Alta!$B$20:$BS$118,(MATCH(Tabla2[[#This Row],[ÍTEMS]],INDIRECT(Tabla2[[#This Row],[RUBROS]]),0)),(MATCH(Tabla2[[#This Row],[RUBROS]],Alta!$B$18:$BS$18,0)+1))</f>
        <v>m2</v>
      </c>
      <c r="F120" s="44"/>
      <c r="G120" s="44"/>
      <c r="H120" s="44"/>
      <c r="I120" s="44"/>
      <c r="J12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(9): CIELOS RASOS INDEPENDIENTES
ÍTEM (9003): Cielorr.Susp.(Estruct.Met.+Lamas de Aluminio) (m2)
_________________________________
MUCHAS GRACIAS POR SER PARTE DE CONSULTOBRA</v>
      </c>
      <c r="K120" s="47"/>
      <c r="L120" s="47"/>
      <c r="M120" s="47"/>
      <c r="N120" s="47"/>
      <c r="O120" s="36" t="s">
        <v>56</v>
      </c>
      <c r="P120" s="46"/>
      <c r="Q120" s="51" t="s">
        <v>389</v>
      </c>
      <c r="R120" s="50"/>
      <c r="S120" s="37"/>
      <c r="T120" s="37"/>
      <c r="U120" s="37"/>
      <c r="V120" s="37"/>
      <c r="W120" s="50"/>
      <c r="X120" s="51" t="s">
        <v>389</v>
      </c>
      <c r="Y120" s="50"/>
      <c r="Z120" s="37"/>
      <c r="AA120" s="37"/>
      <c r="AB120" s="37"/>
      <c r="AC120" s="37"/>
      <c r="AD120" s="37"/>
      <c r="AE120" s="37"/>
      <c r="AF120" s="37"/>
      <c r="AG120" s="37"/>
      <c r="AH120" s="37"/>
      <c r="AI120" s="37"/>
      <c r="AJ120" s="37"/>
      <c r="AK120" s="37"/>
      <c r="AL120" s="37"/>
      <c r="AM120" s="37"/>
      <c r="AN120" s="37"/>
      <c r="AO120" s="37"/>
      <c r="AP120" s="50"/>
      <c r="AQ120" s="51" t="s">
        <v>389</v>
      </c>
      <c r="AR120" s="50"/>
      <c r="AS120" s="37"/>
      <c r="AT120" s="50"/>
      <c r="AU120" s="41"/>
      <c r="AV120" s="50"/>
      <c r="AW120" s="37"/>
      <c r="AX120" s="37"/>
      <c r="AY120" s="37"/>
      <c r="AZ120" s="37"/>
      <c r="BA120" s="37"/>
      <c r="BB120" s="37"/>
      <c r="BC120" s="37"/>
      <c r="BD120" s="37"/>
      <c r="BE120" s="37"/>
      <c r="BF120" s="50"/>
      <c r="BG120" s="51" t="str">
        <f t="shared" si="1"/>
        <v>|</v>
      </c>
      <c r="BH12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(9): CIELOS RASOS INDEPENDIENTES
ÍTEM (9003): Cielorr.Susp.(Estruct.Met.+Lamas de Aluminio) (m2)</v>
      </c>
      <c r="BI120" s="39" t="str" cm="1">
        <f t="array" ref="BI12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0" s="43" t="str" cm="1">
        <f t="array" ref="BJ12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0" s="43" t="str" cm="1">
        <f t="array" ref="BK12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0" s="43" t="str" cm="1">
        <f t="array" ref="BL12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0" s="43" t="str" cm="1">
        <f t="array" ref="BM12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1" spans="1:65" x14ac:dyDescent="0.3">
      <c r="A121" s="29">
        <f>HLOOKUP(Tabla2[[#This Row],[RUBROS]],Alta!$B$18:$BR$19,2,0)</f>
        <v>9</v>
      </c>
      <c r="B121" s="34" t="s">
        <v>72</v>
      </c>
      <c r="C121" s="30" t="str">
        <f ca="1">_xlfn.CONCAT(Tabla2[[#This Row],[N°R]],(INDEX(Alta!$A$20:$A$118,MATCH(Tabla2[[#This Row],[ÍTEMS]],INDIRECT(Tabla2[[#This Row],[RUBROS]]),0))))</f>
        <v>9004</v>
      </c>
      <c r="D121" s="34" t="s">
        <v>311</v>
      </c>
      <c r="E121" s="35" t="str" cm="1">
        <f t="array" aca="1" ref="E121" ca="1">INDEX(Alta!$B$20:$BS$118,(MATCH(Tabla2[[#This Row],[ÍTEMS]],INDIRECT(Tabla2[[#This Row],[RUBROS]]),0)),(MATCH(Tabla2[[#This Row],[RUBROS]],Alta!$B$18:$BS$18,0)+1))</f>
        <v>m2</v>
      </c>
      <c r="F121" s="44"/>
      <c r="G121" s="44"/>
      <c r="H121" s="44"/>
      <c r="I121" s="44"/>
      <c r="J12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(9): CIELOS RASOS INDEPENDIENTES
ÍTEM (9004): Cielorr.Susp.(Estruct.Met.+Lamas de PVC) (m2)
_________________________________
MUCHAS GRACIAS POR SER PARTE DE CONSULTOBRA</v>
      </c>
      <c r="K121" s="47"/>
      <c r="L121" s="47"/>
      <c r="M121" s="47"/>
      <c r="N121" s="47"/>
      <c r="O121" s="36" t="s">
        <v>56</v>
      </c>
      <c r="P121" s="46"/>
      <c r="Q121" s="51" t="s">
        <v>389</v>
      </c>
      <c r="R121" s="50"/>
      <c r="S121" s="37"/>
      <c r="T121" s="37"/>
      <c r="U121" s="37"/>
      <c r="V121" s="37"/>
      <c r="W121" s="50"/>
      <c r="X121" s="51" t="s">
        <v>389</v>
      </c>
      <c r="Y121" s="50"/>
      <c r="Z121" s="37"/>
      <c r="AA121" s="37"/>
      <c r="AB121" s="37"/>
      <c r="AC121" s="37"/>
      <c r="AD121" s="37"/>
      <c r="AE121" s="37"/>
      <c r="AF121" s="37"/>
      <c r="AG121" s="37"/>
      <c r="AH121" s="37"/>
      <c r="AI121" s="37"/>
      <c r="AJ121" s="37"/>
      <c r="AK121" s="37"/>
      <c r="AL121" s="37"/>
      <c r="AM121" s="37"/>
      <c r="AN121" s="37"/>
      <c r="AO121" s="37"/>
      <c r="AP121" s="50"/>
      <c r="AQ121" s="51" t="s">
        <v>389</v>
      </c>
      <c r="AR121" s="50"/>
      <c r="AS121" s="37"/>
      <c r="AT121" s="50"/>
      <c r="AU121" s="41"/>
      <c r="AV121" s="50"/>
      <c r="AW121" s="37"/>
      <c r="AX121" s="37"/>
      <c r="AY121" s="37"/>
      <c r="AZ121" s="37"/>
      <c r="BA121" s="37"/>
      <c r="BB121" s="37"/>
      <c r="BC121" s="37"/>
      <c r="BD121" s="37"/>
      <c r="BE121" s="37"/>
      <c r="BF121" s="50"/>
      <c r="BG121" s="51" t="str">
        <f t="shared" si="1"/>
        <v>|</v>
      </c>
      <c r="BH12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(9): CIELOS RASOS INDEPENDIENTES
ÍTEM (9004): Cielorr.Susp.(Estruct.Met.+Lamas de PVC) (m2)</v>
      </c>
      <c r="BI121" s="39" t="str" cm="1">
        <f t="array" ref="BI12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1" s="43" t="str" cm="1">
        <f t="array" ref="BJ12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1" s="43" t="str" cm="1">
        <f t="array" ref="BK12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1" s="43" t="str" cm="1">
        <f t="array" ref="BL12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1" s="43" t="str" cm="1">
        <f t="array" ref="BM12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2" spans="1:65" x14ac:dyDescent="0.3">
      <c r="A122" s="29">
        <f>HLOOKUP(Tabla2[[#This Row],[RUBROS]],Alta!$B$18:$BR$19,2,0)</f>
        <v>9</v>
      </c>
      <c r="B122" s="34" t="s">
        <v>72</v>
      </c>
      <c r="C122" s="30" t="str">
        <f ca="1">_xlfn.CONCAT(Tabla2[[#This Row],[N°R]],(INDEX(Alta!$A$20:$A$118,MATCH(Tabla2[[#This Row],[ÍTEMS]],INDIRECT(Tabla2[[#This Row],[RUBROS]]),0))))</f>
        <v>9005</v>
      </c>
      <c r="D122" s="34" t="s">
        <v>312</v>
      </c>
      <c r="E122" s="35" t="str" cm="1">
        <f t="array" aca="1" ref="E122" ca="1">INDEX(Alta!$B$20:$BS$118,(MATCH(Tabla2[[#This Row],[ÍTEMS]],INDIRECT(Tabla2[[#This Row],[RUBROS]]),0)),(MATCH(Tabla2[[#This Row],[RUBROS]],Alta!$B$18:$BS$18,0)+1))</f>
        <v>m2</v>
      </c>
      <c r="F122" s="44"/>
      <c r="G122" s="44"/>
      <c r="H122" s="44"/>
      <c r="I122" s="44"/>
      <c r="J12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(9): CIELOS RASOS INDEPENDIENTES
ÍTEM (9005): Cielorr. de Tela Tensada (m2)
_________________________________
MUCHAS GRACIAS POR SER PARTE DE CONSULTOBRA</v>
      </c>
      <c r="K122" s="47"/>
      <c r="L122" s="47"/>
      <c r="M122" s="47"/>
      <c r="N122" s="47"/>
      <c r="O122" s="36" t="s">
        <v>56</v>
      </c>
      <c r="P122" s="46"/>
      <c r="Q122" s="51" t="s">
        <v>389</v>
      </c>
      <c r="R122" s="50"/>
      <c r="S122" s="37"/>
      <c r="T122" s="37"/>
      <c r="U122" s="37"/>
      <c r="V122" s="37"/>
      <c r="W122" s="50"/>
      <c r="X122" s="51" t="s">
        <v>389</v>
      </c>
      <c r="Y122" s="50"/>
      <c r="Z122" s="37"/>
      <c r="AA122" s="37"/>
      <c r="AB122" s="37"/>
      <c r="AC122" s="37"/>
      <c r="AD122" s="37"/>
      <c r="AE122" s="37"/>
      <c r="AF122" s="37"/>
      <c r="AG122" s="37"/>
      <c r="AH122" s="37"/>
      <c r="AI122" s="37"/>
      <c r="AJ122" s="37"/>
      <c r="AK122" s="37"/>
      <c r="AL122" s="37"/>
      <c r="AM122" s="37"/>
      <c r="AN122" s="37"/>
      <c r="AO122" s="37"/>
      <c r="AP122" s="50"/>
      <c r="AQ122" s="51" t="s">
        <v>389</v>
      </c>
      <c r="AR122" s="50"/>
      <c r="AS122" s="37"/>
      <c r="AT122" s="50"/>
      <c r="AU122" s="41"/>
      <c r="AV122" s="50"/>
      <c r="AW122" s="37"/>
      <c r="AX122" s="37"/>
      <c r="AY122" s="37"/>
      <c r="AZ122" s="37"/>
      <c r="BA122" s="37"/>
      <c r="BB122" s="37"/>
      <c r="BC122" s="37"/>
      <c r="BD122" s="37"/>
      <c r="BE122" s="37"/>
      <c r="BF122" s="50"/>
      <c r="BG122" s="51" t="str">
        <f t="shared" si="1"/>
        <v>|</v>
      </c>
      <c r="BH12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(9): CIELOS RASOS INDEPENDIENTES
ÍTEM (9005): Cielorr. de Tela Tensada (m2)</v>
      </c>
      <c r="BI122" s="39" t="str" cm="1">
        <f t="array" ref="BI12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2" s="43" t="str" cm="1">
        <f t="array" ref="BJ12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2" s="43" t="str" cm="1">
        <f t="array" ref="BK12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2" s="43" t="str" cm="1">
        <f t="array" ref="BL12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2" s="43" t="str" cm="1">
        <f t="array" ref="BM12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3" spans="1:65" x14ac:dyDescent="0.3">
      <c r="A123" s="29">
        <f>HLOOKUP(Tabla2[[#This Row],[RUBROS]],Alta!$B$18:$BR$19,2,0)</f>
        <v>10</v>
      </c>
      <c r="B123" s="34" t="s">
        <v>59</v>
      </c>
      <c r="C123" s="30" t="str">
        <f ca="1">_xlfn.CONCAT(Tabla2[[#This Row],[N°R]],(INDEX(Alta!$A$20:$A$118,MATCH(Tabla2[[#This Row],[ÍTEMS]],INDIRECT(Tabla2[[#This Row],[RUBROS]]),0))))</f>
        <v>10001</v>
      </c>
      <c r="D123" s="34" t="s">
        <v>141</v>
      </c>
      <c r="E123" s="35" t="str" cm="1">
        <f t="array" aca="1" ref="E123" ca="1">INDEX(Alta!$B$20:$BS$118,(MATCH(Tabla2[[#This Row],[ÍTEMS]],INDIRECT(Tabla2[[#This Row],[RUBROS]]),0)),(MATCH(Tabla2[[#This Row],[RUBROS]],Alta!$B$18:$BS$18,0)+1))</f>
        <v>m2</v>
      </c>
      <c r="F123" s="44"/>
      <c r="G123" s="44"/>
      <c r="H123" s="44"/>
      <c r="I123" s="44"/>
      <c r="J12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(10001): Contrapiso de Hormigón con Ripio Bruto (m2)
_________________________________
MUCHAS GRACIAS POR SER PARTE DE CONSULTOBRA</v>
      </c>
      <c r="K123" s="47"/>
      <c r="L123" s="47"/>
      <c r="M123" s="47"/>
      <c r="N123" s="47"/>
      <c r="O123" s="36" t="s">
        <v>56</v>
      </c>
      <c r="P123" s="46"/>
      <c r="Q123" s="51" t="s">
        <v>389</v>
      </c>
      <c r="R123" s="50"/>
      <c r="S123" s="37"/>
      <c r="T123" s="37"/>
      <c r="U123" s="37"/>
      <c r="V123" s="37"/>
      <c r="W123" s="50"/>
      <c r="X123" s="51" t="s">
        <v>389</v>
      </c>
      <c r="Y123" s="50"/>
      <c r="Z123" s="37"/>
      <c r="AA123" s="37"/>
      <c r="AB123" s="37"/>
      <c r="AC123" s="37"/>
      <c r="AD123" s="37"/>
      <c r="AE123" s="37"/>
      <c r="AF123" s="37"/>
      <c r="AG123" s="37"/>
      <c r="AH123" s="37"/>
      <c r="AI123" s="37"/>
      <c r="AJ123" s="37"/>
      <c r="AK123" s="37"/>
      <c r="AL123" s="37"/>
      <c r="AM123" s="37"/>
      <c r="AN123" s="37"/>
      <c r="AO123" s="37"/>
      <c r="AP123" s="50"/>
      <c r="AQ123" s="51" t="s">
        <v>389</v>
      </c>
      <c r="AR123" s="50"/>
      <c r="AS123" s="37"/>
      <c r="AT123" s="50"/>
      <c r="AU123" s="41"/>
      <c r="AV123" s="50"/>
      <c r="AW123" s="37"/>
      <c r="AX123" s="37"/>
      <c r="AY123" s="37"/>
      <c r="AZ123" s="37"/>
      <c r="BA123" s="37"/>
      <c r="BB123" s="37"/>
      <c r="BC123" s="37"/>
      <c r="BD123" s="37"/>
      <c r="BE123" s="37"/>
      <c r="BF123" s="50"/>
      <c r="BG123" s="51" t="str">
        <f t="shared" si="1"/>
        <v>|</v>
      </c>
      <c r="BH12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(10001): Contrapiso de Hormigón con Ripio Bruto (m2)</v>
      </c>
      <c r="BI123" s="39" t="str" cm="1">
        <f t="array" ref="BI12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3" s="43" t="str" cm="1">
        <f t="array" ref="BJ12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3" s="43" t="str" cm="1">
        <f t="array" ref="BK12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3" s="43" t="str" cm="1">
        <f t="array" ref="BL12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3" s="43" t="str" cm="1">
        <f t="array" ref="BM12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4" spans="1:65" x14ac:dyDescent="0.3">
      <c r="A124" s="29">
        <f>HLOOKUP(Tabla2[[#This Row],[RUBROS]],Alta!$B$18:$BR$19,2,0)</f>
        <v>10</v>
      </c>
      <c r="B124" s="34" t="s">
        <v>59</v>
      </c>
      <c r="C124" s="30" t="str">
        <f ca="1">_xlfn.CONCAT(Tabla2[[#This Row],[N°R]],(INDEX(Alta!$A$20:$A$118,MATCH(Tabla2[[#This Row],[ÍTEMS]],INDIRECT(Tabla2[[#This Row],[RUBROS]]),0))))</f>
        <v>10002</v>
      </c>
      <c r="D124" s="34" t="s">
        <v>142</v>
      </c>
      <c r="E124" s="35" t="str" cm="1">
        <f t="array" aca="1" ref="E124" ca="1">INDEX(Alta!$B$20:$BS$118,(MATCH(Tabla2[[#This Row],[ÍTEMS]],INDIRECT(Tabla2[[#This Row],[RUBROS]]),0)),(MATCH(Tabla2[[#This Row],[RUBROS]],Alta!$B$18:$BS$18,0)+1))</f>
        <v>m2</v>
      </c>
      <c r="F124" s="44"/>
      <c r="G124" s="44"/>
      <c r="H124" s="44"/>
      <c r="I124" s="44"/>
      <c r="J12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(10002): Contrapiso de Hormigón con Perlitas de EPS  (m2)
_________________________________
MUCHAS GRACIAS POR SER PARTE DE CONSULTOBRA</v>
      </c>
      <c r="K124" s="47"/>
      <c r="L124" s="47"/>
      <c r="M124" s="47"/>
      <c r="N124" s="47"/>
      <c r="O124" s="36" t="s">
        <v>56</v>
      </c>
      <c r="P124" s="46"/>
      <c r="Q124" s="51" t="s">
        <v>389</v>
      </c>
      <c r="R124" s="50"/>
      <c r="S124" s="37"/>
      <c r="T124" s="37"/>
      <c r="U124" s="37"/>
      <c r="V124" s="37"/>
      <c r="W124" s="50"/>
      <c r="X124" s="51" t="s">
        <v>389</v>
      </c>
      <c r="Y124" s="50"/>
      <c r="Z124" s="37"/>
      <c r="AA124" s="37"/>
      <c r="AB124" s="37"/>
      <c r="AC124" s="37"/>
      <c r="AD124" s="37"/>
      <c r="AE124" s="37"/>
      <c r="AF124" s="37"/>
      <c r="AG124" s="37"/>
      <c r="AH124" s="37"/>
      <c r="AI124" s="37"/>
      <c r="AJ124" s="37"/>
      <c r="AK124" s="37"/>
      <c r="AL124" s="37"/>
      <c r="AM124" s="37"/>
      <c r="AN124" s="37"/>
      <c r="AO124" s="37"/>
      <c r="AP124" s="50"/>
      <c r="AQ124" s="51" t="s">
        <v>389</v>
      </c>
      <c r="AR124" s="50"/>
      <c r="AS124" s="37"/>
      <c r="AT124" s="50"/>
      <c r="AU124" s="41"/>
      <c r="AV124" s="50"/>
      <c r="AW124" s="37"/>
      <c r="AX124" s="37"/>
      <c r="AY124" s="37"/>
      <c r="AZ124" s="37"/>
      <c r="BA124" s="37"/>
      <c r="BB124" s="37"/>
      <c r="BC124" s="37"/>
      <c r="BD124" s="37"/>
      <c r="BE124" s="37"/>
      <c r="BF124" s="50"/>
      <c r="BG124" s="51" t="str">
        <f t="shared" si="1"/>
        <v>|</v>
      </c>
      <c r="BH12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(10002): Contrapiso de Hormigón con Perlitas de EPS  (m2)</v>
      </c>
      <c r="BI124" s="39" t="str" cm="1">
        <f t="array" ref="BI12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4" s="43" t="str" cm="1">
        <f t="array" ref="BJ12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4" s="43" t="str" cm="1">
        <f t="array" ref="BK12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4" s="43" t="str" cm="1">
        <f t="array" ref="BL12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4" s="43" t="str" cm="1">
        <f t="array" ref="BM12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5" spans="1:65" x14ac:dyDescent="0.3">
      <c r="A125" s="29">
        <f>HLOOKUP(Tabla2[[#This Row],[RUBROS]],Alta!$B$18:$BR$19,2,0)</f>
        <v>10</v>
      </c>
      <c r="B125" s="34" t="s">
        <v>59</v>
      </c>
      <c r="C125" s="30" t="str">
        <f ca="1">_xlfn.CONCAT(Tabla2[[#This Row],[N°R]],(INDEX(Alta!$A$20:$A$118,MATCH(Tabla2[[#This Row],[ÍTEMS]],INDIRECT(Tabla2[[#This Row],[RUBROS]]),0))))</f>
        <v>10003</v>
      </c>
      <c r="D125" s="34" t="s">
        <v>143</v>
      </c>
      <c r="E125" s="35" t="str" cm="1">
        <f t="array" aca="1" ref="E125" ca="1">INDEX(Alta!$B$20:$BS$118,(MATCH(Tabla2[[#This Row],[ÍTEMS]],INDIRECT(Tabla2[[#This Row],[RUBROS]]),0)),(MATCH(Tabla2[[#This Row],[RUBROS]],Alta!$B$18:$BS$18,0)+1))</f>
        <v>m2</v>
      </c>
      <c r="F125" s="44"/>
      <c r="G125" s="44"/>
      <c r="H125" s="44"/>
      <c r="I125" s="44"/>
      <c r="J12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(10003): Contrapiso de Hormigón Impreso (m2)
_________________________________
MUCHAS GRACIAS POR SER PARTE DE CONSULTOBRA</v>
      </c>
      <c r="K125" s="47"/>
      <c r="L125" s="47"/>
      <c r="M125" s="47"/>
      <c r="N125" s="47"/>
      <c r="O125" s="36" t="s">
        <v>56</v>
      </c>
      <c r="P125" s="46"/>
      <c r="Q125" s="51" t="s">
        <v>389</v>
      </c>
      <c r="R125" s="50"/>
      <c r="S125" s="37"/>
      <c r="T125" s="37"/>
      <c r="U125" s="37"/>
      <c r="V125" s="37"/>
      <c r="W125" s="50"/>
      <c r="X125" s="51" t="s">
        <v>389</v>
      </c>
      <c r="Y125" s="50"/>
      <c r="Z125" s="37"/>
      <c r="AA125" s="37"/>
      <c r="AB125" s="37"/>
      <c r="AC125" s="37"/>
      <c r="AD125" s="37"/>
      <c r="AE125" s="37"/>
      <c r="AF125" s="37"/>
      <c r="AG125" s="37"/>
      <c r="AH125" s="37"/>
      <c r="AI125" s="37"/>
      <c r="AJ125" s="37"/>
      <c r="AK125" s="37"/>
      <c r="AL125" s="37"/>
      <c r="AM125" s="37"/>
      <c r="AN125" s="37"/>
      <c r="AO125" s="37"/>
      <c r="AP125" s="50"/>
      <c r="AQ125" s="51" t="s">
        <v>389</v>
      </c>
      <c r="AR125" s="50"/>
      <c r="AS125" s="37"/>
      <c r="AT125" s="50"/>
      <c r="AU125" s="41"/>
      <c r="AV125" s="50"/>
      <c r="AW125" s="37"/>
      <c r="AX125" s="37"/>
      <c r="AY125" s="37"/>
      <c r="AZ125" s="37"/>
      <c r="BA125" s="37"/>
      <c r="BB125" s="37"/>
      <c r="BC125" s="37"/>
      <c r="BD125" s="37"/>
      <c r="BE125" s="37"/>
      <c r="BF125" s="50"/>
      <c r="BG125" s="51" t="str">
        <f t="shared" si="1"/>
        <v>|</v>
      </c>
      <c r="BH12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(10003): Contrapiso de Hormigón Impreso (m2)</v>
      </c>
      <c r="BI125" s="39" t="str" cm="1">
        <f t="array" ref="BI12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5" s="43" t="str" cm="1">
        <f t="array" ref="BJ12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5" s="43" t="str" cm="1">
        <f t="array" ref="BK12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5" s="43" t="str" cm="1">
        <f t="array" ref="BL12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5" s="43" t="str" cm="1">
        <f t="array" ref="BM12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6" spans="1:65" x14ac:dyDescent="0.3">
      <c r="A126" s="29">
        <f>HLOOKUP(Tabla2[[#This Row],[RUBROS]],Alta!$B$18:$BR$19,2,0)</f>
        <v>10</v>
      </c>
      <c r="B126" s="34" t="s">
        <v>59</v>
      </c>
      <c r="C126" s="30" t="str">
        <f ca="1">_xlfn.CONCAT(Tabla2[[#This Row],[N°R]],(INDEX(Alta!$A$20:$A$118,MATCH(Tabla2[[#This Row],[ÍTEMS]],INDIRECT(Tabla2[[#This Row],[RUBROS]]),0))))</f>
        <v>10004</v>
      </c>
      <c r="D126" s="34" t="s">
        <v>144</v>
      </c>
      <c r="E126" s="35" t="str" cm="1">
        <f t="array" aca="1" ref="E126" ca="1">INDEX(Alta!$B$20:$BS$118,(MATCH(Tabla2[[#This Row],[ÍTEMS]],INDIRECT(Tabla2[[#This Row],[RUBROS]]),0)),(MATCH(Tabla2[[#This Row],[RUBROS]],Alta!$B$18:$BS$18,0)+1))</f>
        <v>m2</v>
      </c>
      <c r="F126" s="44"/>
      <c r="G126" s="44"/>
      <c r="H126" s="44"/>
      <c r="I126" s="44"/>
      <c r="J12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(10004): Carpeta de Nivelación (m2)
_________________________________
MUCHAS GRACIAS POR SER PARTE DE CONSULTOBRA</v>
      </c>
      <c r="K126" s="47"/>
      <c r="L126" s="47"/>
      <c r="M126" s="47"/>
      <c r="N126" s="47"/>
      <c r="O126" s="36" t="s">
        <v>56</v>
      </c>
      <c r="P126" s="46"/>
      <c r="Q126" s="51" t="s">
        <v>389</v>
      </c>
      <c r="R126" s="50"/>
      <c r="S126" s="37"/>
      <c r="T126" s="37"/>
      <c r="U126" s="37"/>
      <c r="V126" s="37"/>
      <c r="W126" s="50"/>
      <c r="X126" s="51" t="s">
        <v>389</v>
      </c>
      <c r="Y126" s="50"/>
      <c r="Z126" s="37"/>
      <c r="AA126" s="37"/>
      <c r="AB126" s="37"/>
      <c r="AC126" s="37"/>
      <c r="AD126" s="37"/>
      <c r="AE126" s="37"/>
      <c r="AF126" s="37"/>
      <c r="AG126" s="37"/>
      <c r="AH126" s="37"/>
      <c r="AI126" s="37"/>
      <c r="AJ126" s="37"/>
      <c r="AK126" s="37"/>
      <c r="AL126" s="37"/>
      <c r="AM126" s="37"/>
      <c r="AN126" s="37"/>
      <c r="AO126" s="37"/>
      <c r="AP126" s="50"/>
      <c r="AQ126" s="51" t="s">
        <v>389</v>
      </c>
      <c r="AR126" s="50"/>
      <c r="AS126" s="37"/>
      <c r="AT126" s="50"/>
      <c r="AU126" s="41"/>
      <c r="AV126" s="50"/>
      <c r="AW126" s="37"/>
      <c r="AX126" s="37"/>
      <c r="AY126" s="37"/>
      <c r="AZ126" s="37"/>
      <c r="BA126" s="37"/>
      <c r="BB126" s="37"/>
      <c r="BC126" s="37"/>
      <c r="BD126" s="37"/>
      <c r="BE126" s="37"/>
      <c r="BF126" s="50"/>
      <c r="BG126" s="51" t="str">
        <f t="shared" si="1"/>
        <v>|</v>
      </c>
      <c r="BH12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(10004): Carpeta de Nivelación (m2)</v>
      </c>
      <c r="BI126" s="39" t="str" cm="1">
        <f t="array" ref="BI12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6" s="43" t="str" cm="1">
        <f t="array" ref="BJ12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6" s="43" t="str" cm="1">
        <f t="array" ref="BK12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6" s="43" t="str" cm="1">
        <f t="array" ref="BL12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6" s="43" t="str" cm="1">
        <f t="array" ref="BM12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7" spans="1:65" x14ac:dyDescent="0.3">
      <c r="A127" s="29">
        <f>HLOOKUP(Tabla2[[#This Row],[RUBROS]],Alta!$B$18:$BR$19,2,0)</f>
        <v>10</v>
      </c>
      <c r="B127" s="34" t="s">
        <v>59</v>
      </c>
      <c r="C127" s="30" t="str">
        <f ca="1">_xlfn.CONCAT(Tabla2[[#This Row],[N°R]],(INDEX(Alta!$A$20:$A$118,MATCH(Tabla2[[#This Row],[ÍTEMS]],INDIRECT(Tabla2[[#This Row],[RUBROS]]),0))))</f>
        <v>10005</v>
      </c>
      <c r="D127" s="34" t="s">
        <v>270</v>
      </c>
      <c r="E127" s="35" t="str" cm="1">
        <f t="array" aca="1" ref="E127" ca="1">INDEX(Alta!$B$20:$BS$118,(MATCH(Tabla2[[#This Row],[ÍTEMS]],INDIRECT(Tabla2[[#This Row],[RUBROS]]),0)),(MATCH(Tabla2[[#This Row],[RUBROS]],Alta!$B$18:$BS$18,0)+1))</f>
        <v>m2</v>
      </c>
      <c r="F127" s="44"/>
      <c r="G127" s="44"/>
      <c r="H127" s="44"/>
      <c r="I127" s="44"/>
      <c r="J12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(10005): Carpeta Alisada (m2)
_________________________________
MUCHAS GRACIAS POR SER PARTE DE CONSULTOBRA</v>
      </c>
      <c r="K127" s="47"/>
      <c r="L127" s="47"/>
      <c r="M127" s="47"/>
      <c r="N127" s="47"/>
      <c r="O127" s="36" t="s">
        <v>56</v>
      </c>
      <c r="P127" s="46"/>
      <c r="Q127" s="51" t="s">
        <v>389</v>
      </c>
      <c r="R127" s="50"/>
      <c r="S127" s="37"/>
      <c r="T127" s="37"/>
      <c r="U127" s="37"/>
      <c r="V127" s="37"/>
      <c r="W127" s="50"/>
      <c r="X127" s="51" t="s">
        <v>389</v>
      </c>
      <c r="Y127" s="50"/>
      <c r="Z127" s="37"/>
      <c r="AA127" s="37"/>
      <c r="AB127" s="37"/>
      <c r="AC127" s="37"/>
      <c r="AD127" s="37"/>
      <c r="AE127" s="37"/>
      <c r="AF127" s="37"/>
      <c r="AG127" s="37"/>
      <c r="AH127" s="37"/>
      <c r="AI127" s="37"/>
      <c r="AJ127" s="37"/>
      <c r="AK127" s="37"/>
      <c r="AL127" s="37"/>
      <c r="AM127" s="37"/>
      <c r="AN127" s="37"/>
      <c r="AO127" s="37"/>
      <c r="AP127" s="50"/>
      <c r="AQ127" s="51" t="s">
        <v>389</v>
      </c>
      <c r="AR127" s="50"/>
      <c r="AS127" s="37"/>
      <c r="AT127" s="50"/>
      <c r="AU127" s="41"/>
      <c r="AV127" s="50"/>
      <c r="AW127" s="37"/>
      <c r="AX127" s="37"/>
      <c r="AY127" s="37"/>
      <c r="AZ127" s="37"/>
      <c r="BA127" s="37"/>
      <c r="BB127" s="37"/>
      <c r="BC127" s="37"/>
      <c r="BD127" s="37"/>
      <c r="BE127" s="37"/>
      <c r="BF127" s="50"/>
      <c r="BG127" s="51" t="str">
        <f t="shared" si="1"/>
        <v>|</v>
      </c>
      <c r="BH12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(10005): Carpeta Alisada (m2)</v>
      </c>
      <c r="BI127" s="39" t="str" cm="1">
        <f t="array" ref="BI12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7" s="43" t="str" cm="1">
        <f t="array" ref="BJ12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7" s="43" t="str" cm="1">
        <f t="array" ref="BK12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7" s="43" t="str" cm="1">
        <f t="array" ref="BL12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7" s="43" t="str" cm="1">
        <f t="array" ref="BM12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8" spans="1:65" x14ac:dyDescent="0.3">
      <c r="A128" s="29">
        <f>HLOOKUP(Tabla2[[#This Row],[RUBROS]],Alta!$B$18:$BR$19,2,0)</f>
        <v>10</v>
      </c>
      <c r="B128" s="34" t="s">
        <v>59</v>
      </c>
      <c r="C128" s="30" t="str">
        <f ca="1">_xlfn.CONCAT(Tabla2[[#This Row],[N°R]],(INDEX(Alta!$A$20:$A$118,MATCH(Tabla2[[#This Row],[ÍTEMS]],INDIRECT(Tabla2[[#This Row],[RUBROS]]),0))))</f>
        <v>10006</v>
      </c>
      <c r="D128" s="34" t="s">
        <v>269</v>
      </c>
      <c r="E128" s="35" t="str" cm="1">
        <f t="array" aca="1" ref="E128" ca="1">INDEX(Alta!$B$20:$BS$118,(MATCH(Tabla2[[#This Row],[ÍTEMS]],INDIRECT(Tabla2[[#This Row],[RUBROS]]),0)),(MATCH(Tabla2[[#This Row],[RUBROS]],Alta!$B$18:$BS$18,0)+1))</f>
        <v>m2</v>
      </c>
      <c r="F128" s="44"/>
      <c r="G128" s="44"/>
      <c r="H128" s="44"/>
      <c r="I128" s="44"/>
      <c r="J12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(10): CONTRAPISOS
ÍTEM (10006): Contrapiso Alisado (m2)
_________________________________
MUCHAS GRACIAS POR SER PARTE DE CONSULTOBRA</v>
      </c>
      <c r="K128" s="47"/>
      <c r="L128" s="47"/>
      <c r="M128" s="47"/>
      <c r="N128" s="47"/>
      <c r="O128" s="36" t="s">
        <v>56</v>
      </c>
      <c r="P128" s="46"/>
      <c r="Q128" s="51" t="s">
        <v>389</v>
      </c>
      <c r="R128" s="50"/>
      <c r="S128" s="37"/>
      <c r="T128" s="37"/>
      <c r="U128" s="37"/>
      <c r="V128" s="37"/>
      <c r="W128" s="50"/>
      <c r="X128" s="51" t="s">
        <v>389</v>
      </c>
      <c r="Y128" s="50"/>
      <c r="Z128" s="37"/>
      <c r="AA128" s="37"/>
      <c r="AB128" s="37"/>
      <c r="AC128" s="37"/>
      <c r="AD128" s="37"/>
      <c r="AE128" s="37"/>
      <c r="AF128" s="37"/>
      <c r="AG128" s="37"/>
      <c r="AH128" s="37"/>
      <c r="AI128" s="37"/>
      <c r="AJ128" s="37"/>
      <c r="AK128" s="37"/>
      <c r="AL128" s="37"/>
      <c r="AM128" s="37"/>
      <c r="AN128" s="37"/>
      <c r="AO128" s="37"/>
      <c r="AP128" s="50"/>
      <c r="AQ128" s="51" t="s">
        <v>389</v>
      </c>
      <c r="AR128" s="50"/>
      <c r="AS128" s="37"/>
      <c r="AT128" s="50"/>
      <c r="AU128" s="41"/>
      <c r="AV128" s="50"/>
      <c r="AW128" s="37"/>
      <c r="AX128" s="37"/>
      <c r="AY128" s="37"/>
      <c r="AZ128" s="37"/>
      <c r="BA128" s="37"/>
      <c r="BB128" s="37"/>
      <c r="BC128" s="37"/>
      <c r="BD128" s="37"/>
      <c r="BE128" s="37"/>
      <c r="BF128" s="50"/>
      <c r="BG128" s="51" t="str">
        <f t="shared" si="1"/>
        <v>|</v>
      </c>
      <c r="BH12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(10): CONTRAPISOS
ÍTEM (10006): Contrapiso Alisado (m2)</v>
      </c>
      <c r="BI128" s="39" t="str" cm="1">
        <f t="array" ref="BI12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8" s="43" t="str" cm="1">
        <f t="array" ref="BJ12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8" s="43" t="str" cm="1">
        <f t="array" ref="BK12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8" s="43" t="str" cm="1">
        <f t="array" ref="BL12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8" s="43" t="str" cm="1">
        <f t="array" ref="BM12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29" spans="1:65" x14ac:dyDescent="0.3">
      <c r="A129" s="29">
        <f>HLOOKUP(Tabla2[[#This Row],[RUBROS]],Alta!$B$18:$BR$19,2,0)</f>
        <v>11</v>
      </c>
      <c r="B129" s="34" t="s">
        <v>60</v>
      </c>
      <c r="C129" s="30" t="str">
        <f ca="1">_xlfn.CONCAT(Tabla2[[#This Row],[N°R]],(INDEX(Alta!$A$20:$A$118,MATCH(Tabla2[[#This Row],[ÍTEMS]],INDIRECT(Tabla2[[#This Row],[RUBROS]]),0))))</f>
        <v>11001</v>
      </c>
      <c r="D129" s="34" t="s">
        <v>145</v>
      </c>
      <c r="E129" s="35" t="str" cm="1">
        <f t="array" aca="1" ref="E129" ca="1">INDEX(Alta!$B$20:$BS$118,(MATCH(Tabla2[[#This Row],[ÍTEMS]],INDIRECT(Tabla2[[#This Row],[RUBROS]]),0)),(MATCH(Tabla2[[#This Row],[RUBROS]],Alta!$B$18:$BS$18,0)+1))</f>
        <v>m2</v>
      </c>
      <c r="F129" s="44"/>
      <c r="G129" s="44"/>
      <c r="H129" s="44"/>
      <c r="I129" s="44"/>
      <c r="J12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(11001): Piso Mosaicos Calcáreos (20x20) (m2)
_________________________________
MUCHAS GRACIAS POR SER PARTE DE CONSULTOBRA</v>
      </c>
      <c r="K129" s="47"/>
      <c r="L129" s="47"/>
      <c r="M129" s="47"/>
      <c r="N129" s="47"/>
      <c r="O129" s="36" t="s">
        <v>56</v>
      </c>
      <c r="P129" s="46"/>
      <c r="Q129" s="51" t="s">
        <v>389</v>
      </c>
      <c r="R129" s="50"/>
      <c r="S129" s="37"/>
      <c r="T129" s="37"/>
      <c r="U129" s="37"/>
      <c r="V129" s="37"/>
      <c r="W129" s="50"/>
      <c r="X129" s="51" t="s">
        <v>389</v>
      </c>
      <c r="Y129" s="50"/>
      <c r="Z129" s="37"/>
      <c r="AA129" s="37"/>
      <c r="AB129" s="37"/>
      <c r="AC129" s="37"/>
      <c r="AD129" s="37"/>
      <c r="AE129" s="37"/>
      <c r="AF129" s="37"/>
      <c r="AG129" s="37"/>
      <c r="AH129" s="37"/>
      <c r="AI129" s="37"/>
      <c r="AJ129" s="37"/>
      <c r="AK129" s="37"/>
      <c r="AL129" s="37"/>
      <c r="AM129" s="37"/>
      <c r="AN129" s="37"/>
      <c r="AO129" s="37"/>
      <c r="AP129" s="50"/>
      <c r="AQ129" s="51" t="s">
        <v>389</v>
      </c>
      <c r="AR129" s="50"/>
      <c r="AS129" s="37"/>
      <c r="AT129" s="50"/>
      <c r="AU129" s="41"/>
      <c r="AV129" s="50"/>
      <c r="AW129" s="37"/>
      <c r="AX129" s="37"/>
      <c r="AY129" s="37"/>
      <c r="AZ129" s="37"/>
      <c r="BA129" s="37"/>
      <c r="BB129" s="37"/>
      <c r="BC129" s="37"/>
      <c r="BD129" s="37"/>
      <c r="BE129" s="37"/>
      <c r="BF129" s="50"/>
      <c r="BG129" s="51" t="str">
        <f t="shared" si="1"/>
        <v>|</v>
      </c>
      <c r="BH12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(11001): Piso Mosaicos Calcáreos (20x20) (m2)</v>
      </c>
      <c r="BI129" s="39" t="str" cm="1">
        <f t="array" ref="BI12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29" s="43" t="str" cm="1">
        <f t="array" ref="BJ12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29" s="43" t="str" cm="1">
        <f t="array" ref="BK12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29" s="43" t="str" cm="1">
        <f t="array" ref="BL12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29" s="43" t="str" cm="1">
        <f t="array" ref="BM12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0" spans="1:65" x14ac:dyDescent="0.3">
      <c r="A130" s="29">
        <f>HLOOKUP(Tabla2[[#This Row],[RUBROS]],Alta!$B$18:$BR$19,2,0)</f>
        <v>11</v>
      </c>
      <c r="B130" s="34" t="s">
        <v>60</v>
      </c>
      <c r="C130" s="30" t="str">
        <f ca="1">_xlfn.CONCAT(Tabla2[[#This Row],[N°R]],(INDEX(Alta!$A$20:$A$118,MATCH(Tabla2[[#This Row],[ÍTEMS]],INDIRECT(Tabla2[[#This Row],[RUBROS]]),0))))</f>
        <v>11002</v>
      </c>
      <c r="D130" s="34" t="s">
        <v>146</v>
      </c>
      <c r="E130" s="35" t="str" cm="1">
        <f t="array" aca="1" ref="E130" ca="1">INDEX(Alta!$B$20:$BS$118,(MATCH(Tabla2[[#This Row],[ÍTEMS]],INDIRECT(Tabla2[[#This Row],[RUBROS]]),0)),(MATCH(Tabla2[[#This Row],[RUBROS]],Alta!$B$18:$BS$18,0)+1))</f>
        <v>m2</v>
      </c>
      <c r="F130" s="44"/>
      <c r="G130" s="44"/>
      <c r="H130" s="44"/>
      <c r="I130" s="44"/>
      <c r="J13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(11002): Piso Baldosas Cerámicas (30x30) (m2)
_________________________________
MUCHAS GRACIAS POR SER PARTE DE CONSULTOBRA</v>
      </c>
      <c r="K130" s="47"/>
      <c r="L130" s="47"/>
      <c r="M130" s="47"/>
      <c r="N130" s="47"/>
      <c r="O130" s="36" t="s">
        <v>56</v>
      </c>
      <c r="P130" s="46"/>
      <c r="Q130" s="51" t="s">
        <v>389</v>
      </c>
      <c r="R130" s="50"/>
      <c r="S130" s="37"/>
      <c r="T130" s="37"/>
      <c r="U130" s="37"/>
      <c r="V130" s="37"/>
      <c r="W130" s="50"/>
      <c r="X130" s="51" t="s">
        <v>389</v>
      </c>
      <c r="Y130" s="50"/>
      <c r="Z130" s="37"/>
      <c r="AA130" s="37"/>
      <c r="AB130" s="37"/>
      <c r="AC130" s="37"/>
      <c r="AD130" s="37"/>
      <c r="AE130" s="37"/>
      <c r="AF130" s="37"/>
      <c r="AG130" s="37"/>
      <c r="AH130" s="37"/>
      <c r="AI130" s="37"/>
      <c r="AJ130" s="37"/>
      <c r="AK130" s="37"/>
      <c r="AL130" s="37"/>
      <c r="AM130" s="37"/>
      <c r="AN130" s="37"/>
      <c r="AO130" s="37"/>
      <c r="AP130" s="50"/>
      <c r="AQ130" s="51" t="s">
        <v>389</v>
      </c>
      <c r="AR130" s="50"/>
      <c r="AS130" s="37"/>
      <c r="AT130" s="50"/>
      <c r="AU130" s="41"/>
      <c r="AV130" s="50"/>
      <c r="AW130" s="37"/>
      <c r="AX130" s="37"/>
      <c r="AY130" s="37"/>
      <c r="AZ130" s="37"/>
      <c r="BA130" s="37"/>
      <c r="BB130" s="37"/>
      <c r="BC130" s="37"/>
      <c r="BD130" s="37"/>
      <c r="BE130" s="37"/>
      <c r="BF130" s="50"/>
      <c r="BG130" s="51" t="str">
        <f t="shared" si="1"/>
        <v>|</v>
      </c>
      <c r="BH13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(11002): Piso Baldosas Cerámicas (30x30) (m2)</v>
      </c>
      <c r="BI130" s="39" t="str" cm="1">
        <f t="array" ref="BI13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0" s="43" t="str" cm="1">
        <f t="array" ref="BJ13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0" s="43" t="str" cm="1">
        <f t="array" ref="BK13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0" s="43" t="str" cm="1">
        <f t="array" ref="BL13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0" s="43" t="str" cm="1">
        <f t="array" ref="BM13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1" spans="1:65" x14ac:dyDescent="0.3">
      <c r="A131" s="29">
        <f>HLOOKUP(Tabla2[[#This Row],[RUBROS]],Alta!$B$18:$BR$19,2,0)</f>
        <v>11</v>
      </c>
      <c r="B131" s="34" t="s">
        <v>60</v>
      </c>
      <c r="C131" s="30" t="str">
        <f ca="1">_xlfn.CONCAT(Tabla2[[#This Row],[N°R]],(INDEX(Alta!$A$20:$A$118,MATCH(Tabla2[[#This Row],[ÍTEMS]],INDIRECT(Tabla2[[#This Row],[RUBROS]]),0))))</f>
        <v>11003</v>
      </c>
      <c r="D131" s="34" t="s">
        <v>147</v>
      </c>
      <c r="E131" s="35" t="str" cm="1">
        <f t="array" aca="1" ref="E131" ca="1">INDEX(Alta!$B$20:$BS$118,(MATCH(Tabla2[[#This Row],[ÍTEMS]],INDIRECT(Tabla2[[#This Row],[RUBROS]]),0)),(MATCH(Tabla2[[#This Row],[RUBROS]],Alta!$B$18:$BS$18,0)+1))</f>
        <v>m2</v>
      </c>
      <c r="F131" s="44"/>
      <c r="G131" s="44"/>
      <c r="H131" s="44"/>
      <c r="I131" s="44"/>
      <c r="J13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(11003): Piso Baldosas Cerámicas (40x40) (m2)
_________________________________
MUCHAS GRACIAS POR SER PARTE DE CONSULTOBRA</v>
      </c>
      <c r="K131" s="47"/>
      <c r="L131" s="47"/>
      <c r="M131" s="47"/>
      <c r="N131" s="47"/>
      <c r="O131" s="36" t="s">
        <v>56</v>
      </c>
      <c r="P131" s="46"/>
      <c r="Q131" s="51" t="s">
        <v>389</v>
      </c>
      <c r="R131" s="50"/>
      <c r="S131" s="37"/>
      <c r="T131" s="37"/>
      <c r="U131" s="37"/>
      <c r="V131" s="37"/>
      <c r="W131" s="50"/>
      <c r="X131" s="51" t="s">
        <v>389</v>
      </c>
      <c r="Y131" s="50"/>
      <c r="Z131" s="37"/>
      <c r="AA131" s="37"/>
      <c r="AB131" s="37"/>
      <c r="AC131" s="37"/>
      <c r="AD131" s="37"/>
      <c r="AE131" s="37"/>
      <c r="AF131" s="37"/>
      <c r="AG131" s="37"/>
      <c r="AH131" s="37"/>
      <c r="AI131" s="37"/>
      <c r="AJ131" s="37"/>
      <c r="AK131" s="37"/>
      <c r="AL131" s="37"/>
      <c r="AM131" s="37"/>
      <c r="AN131" s="37"/>
      <c r="AO131" s="37"/>
      <c r="AP131" s="50"/>
      <c r="AQ131" s="51" t="s">
        <v>389</v>
      </c>
      <c r="AR131" s="50"/>
      <c r="AS131" s="37"/>
      <c r="AT131" s="50"/>
      <c r="AU131" s="41"/>
      <c r="AV131" s="50"/>
      <c r="AW131" s="37"/>
      <c r="AX131" s="37"/>
      <c r="AY131" s="37"/>
      <c r="AZ131" s="37"/>
      <c r="BA131" s="37"/>
      <c r="BB131" s="37"/>
      <c r="BC131" s="37"/>
      <c r="BD131" s="37"/>
      <c r="BE131" s="37"/>
      <c r="BF131" s="50"/>
      <c r="BG131" s="51" t="str">
        <f t="shared" ref="BG131:BG178" si="2">"|"</f>
        <v>|</v>
      </c>
      <c r="BH13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(11003): Piso Baldosas Cerámicas (40x40) (m2)</v>
      </c>
      <c r="BI131" s="39" t="str" cm="1">
        <f t="array" ref="BI13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1" s="43" t="str" cm="1">
        <f t="array" ref="BJ13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1" s="43" t="str" cm="1">
        <f t="array" ref="BK13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1" s="43" t="str" cm="1">
        <f t="array" ref="BL13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1" s="43" t="str" cm="1">
        <f t="array" ref="BM13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2" spans="1:65" x14ac:dyDescent="0.3">
      <c r="A132" s="29">
        <f>HLOOKUP(Tabla2[[#This Row],[RUBROS]],Alta!$B$18:$BR$19,2,0)</f>
        <v>11</v>
      </c>
      <c r="B132" s="34" t="s">
        <v>60</v>
      </c>
      <c r="C132" s="30" t="str">
        <f ca="1">_xlfn.CONCAT(Tabla2[[#This Row],[N°R]],(INDEX(Alta!$A$20:$A$118,MATCH(Tabla2[[#This Row],[ÍTEMS]],INDIRECT(Tabla2[[#This Row],[RUBROS]]),0))))</f>
        <v>11004</v>
      </c>
      <c r="D132" s="34" t="s">
        <v>148</v>
      </c>
      <c r="E132" s="35" t="str" cm="1">
        <f t="array" aca="1" ref="E132" ca="1">INDEX(Alta!$B$20:$BS$118,(MATCH(Tabla2[[#This Row],[ÍTEMS]],INDIRECT(Tabla2[[#This Row],[RUBROS]]),0)),(MATCH(Tabla2[[#This Row],[RUBROS]],Alta!$B$18:$BS$18,0)+1))</f>
        <v>m2</v>
      </c>
      <c r="F132" s="44"/>
      <c r="G132" s="44"/>
      <c r="H132" s="44"/>
      <c r="I132" s="44"/>
      <c r="J13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(11004): Piso Baldosas Cerámicas (50x50) (m2)
_________________________________
MUCHAS GRACIAS POR SER PARTE DE CONSULTOBRA</v>
      </c>
      <c r="K132" s="47"/>
      <c r="L132" s="47"/>
      <c r="M132" s="47"/>
      <c r="N132" s="47"/>
      <c r="O132" s="36" t="s">
        <v>56</v>
      </c>
      <c r="P132" s="46"/>
      <c r="Q132" s="51" t="s">
        <v>389</v>
      </c>
      <c r="R132" s="50"/>
      <c r="S132" s="37"/>
      <c r="T132" s="37"/>
      <c r="U132" s="37"/>
      <c r="V132" s="37"/>
      <c r="W132" s="50"/>
      <c r="X132" s="51" t="s">
        <v>389</v>
      </c>
      <c r="Y132" s="50"/>
      <c r="Z132" s="37"/>
      <c r="AA132" s="37"/>
      <c r="AB132" s="37"/>
      <c r="AC132" s="37"/>
      <c r="AD132" s="37"/>
      <c r="AE132" s="37"/>
      <c r="AF132" s="37"/>
      <c r="AG132" s="37"/>
      <c r="AH132" s="37"/>
      <c r="AI132" s="37"/>
      <c r="AJ132" s="37"/>
      <c r="AK132" s="37"/>
      <c r="AL132" s="37"/>
      <c r="AM132" s="37"/>
      <c r="AN132" s="37"/>
      <c r="AO132" s="37"/>
      <c r="AP132" s="50"/>
      <c r="AQ132" s="51" t="s">
        <v>389</v>
      </c>
      <c r="AR132" s="50"/>
      <c r="AS132" s="37"/>
      <c r="AT132" s="50"/>
      <c r="AU132" s="41"/>
      <c r="AV132" s="50"/>
      <c r="AW132" s="37"/>
      <c r="AX132" s="37"/>
      <c r="AY132" s="37"/>
      <c r="AZ132" s="37"/>
      <c r="BA132" s="37"/>
      <c r="BB132" s="37"/>
      <c r="BC132" s="37"/>
      <c r="BD132" s="37"/>
      <c r="BE132" s="37"/>
      <c r="BF132" s="50"/>
      <c r="BG132" s="51" t="str">
        <f t="shared" si="2"/>
        <v>|</v>
      </c>
      <c r="BH13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(11004): Piso Baldosas Cerámicas (50x50) (m2)</v>
      </c>
      <c r="BI132" s="39" t="str" cm="1">
        <f t="array" ref="BI13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2" s="43" t="str" cm="1">
        <f t="array" ref="BJ13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2" s="43" t="str" cm="1">
        <f t="array" ref="BK13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2" s="43" t="str" cm="1">
        <f t="array" ref="BL13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2" s="43" t="str" cm="1">
        <f t="array" ref="BM13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3" spans="1:65" x14ac:dyDescent="0.3">
      <c r="A133" s="29">
        <f>HLOOKUP(Tabla2[[#This Row],[RUBROS]],Alta!$B$18:$BR$19,2,0)</f>
        <v>11</v>
      </c>
      <c r="B133" s="34" t="s">
        <v>60</v>
      </c>
      <c r="C133" s="30" t="str">
        <f ca="1">_xlfn.CONCAT(Tabla2[[#This Row],[N°R]],(INDEX(Alta!$A$20:$A$118,MATCH(Tabla2[[#This Row],[ÍTEMS]],INDIRECT(Tabla2[[#This Row],[RUBROS]]),0))))</f>
        <v>11005</v>
      </c>
      <c r="D133" s="34" t="s">
        <v>149</v>
      </c>
      <c r="E133" s="35" t="str" cm="1">
        <f t="array" aca="1" ref="E133" ca="1">INDEX(Alta!$B$20:$BS$118,(MATCH(Tabla2[[#This Row],[ÍTEMS]],INDIRECT(Tabla2[[#This Row],[RUBROS]]),0)),(MATCH(Tabla2[[#This Row],[RUBROS]],Alta!$B$18:$BS$18,0)+1))</f>
        <v>m2</v>
      </c>
      <c r="F133" s="44"/>
      <c r="G133" s="44"/>
      <c r="H133" s="44"/>
      <c r="I133" s="44"/>
      <c r="J13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(11005): Piso Porcellanato (60x60) (m2)
_________________________________
MUCHAS GRACIAS POR SER PARTE DE CONSULTOBRA</v>
      </c>
      <c r="K133" s="47"/>
      <c r="L133" s="47"/>
      <c r="M133" s="47"/>
      <c r="N133" s="47"/>
      <c r="O133" s="36" t="s">
        <v>56</v>
      </c>
      <c r="P133" s="46"/>
      <c r="Q133" s="51" t="s">
        <v>389</v>
      </c>
      <c r="R133" s="50"/>
      <c r="S133" s="37"/>
      <c r="T133" s="37"/>
      <c r="U133" s="37"/>
      <c r="V133" s="37"/>
      <c r="W133" s="50"/>
      <c r="X133" s="51" t="s">
        <v>389</v>
      </c>
      <c r="Y133" s="50"/>
      <c r="Z133" s="37"/>
      <c r="AA133" s="37"/>
      <c r="AB133" s="37"/>
      <c r="AC133" s="37"/>
      <c r="AD133" s="37"/>
      <c r="AE133" s="37"/>
      <c r="AF133" s="37"/>
      <c r="AG133" s="37"/>
      <c r="AH133" s="37"/>
      <c r="AI133" s="37"/>
      <c r="AJ133" s="37"/>
      <c r="AK133" s="37"/>
      <c r="AL133" s="37"/>
      <c r="AM133" s="37"/>
      <c r="AN133" s="37"/>
      <c r="AO133" s="37"/>
      <c r="AP133" s="50"/>
      <c r="AQ133" s="51" t="s">
        <v>389</v>
      </c>
      <c r="AR133" s="50"/>
      <c r="AS133" s="37"/>
      <c r="AT133" s="50"/>
      <c r="AU133" s="41"/>
      <c r="AV133" s="50"/>
      <c r="AW133" s="37"/>
      <c r="AX133" s="37"/>
      <c r="AY133" s="37"/>
      <c r="AZ133" s="37"/>
      <c r="BA133" s="37"/>
      <c r="BB133" s="37"/>
      <c r="BC133" s="37"/>
      <c r="BD133" s="37"/>
      <c r="BE133" s="37"/>
      <c r="BF133" s="50"/>
      <c r="BG133" s="51" t="str">
        <f t="shared" si="2"/>
        <v>|</v>
      </c>
      <c r="BH13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(11005): Piso Porcellanato (60x60) (m2)</v>
      </c>
      <c r="BI133" s="39" t="str" cm="1">
        <f t="array" ref="BI13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3" s="43" t="str" cm="1">
        <f t="array" ref="BJ13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3" s="43" t="str" cm="1">
        <f t="array" ref="BK13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3" s="43" t="str" cm="1">
        <f t="array" ref="BL13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3" s="43" t="str" cm="1">
        <f t="array" ref="BM13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4" spans="1:65" x14ac:dyDescent="0.3">
      <c r="A134" s="29">
        <f>HLOOKUP(Tabla2[[#This Row],[RUBROS]],Alta!$B$18:$BR$19,2,0)</f>
        <v>11</v>
      </c>
      <c r="B134" s="34" t="s">
        <v>60</v>
      </c>
      <c r="C134" s="30" t="str">
        <f ca="1">_xlfn.CONCAT(Tabla2[[#This Row],[N°R]],(INDEX(Alta!$A$20:$A$118,MATCH(Tabla2[[#This Row],[ÍTEMS]],INDIRECT(Tabla2[[#This Row],[RUBROS]]),0))))</f>
        <v>11006</v>
      </c>
      <c r="D134" s="34" t="s">
        <v>150</v>
      </c>
      <c r="E134" s="35" t="str" cm="1">
        <f t="array" aca="1" ref="E134" ca="1">INDEX(Alta!$B$20:$BS$118,(MATCH(Tabla2[[#This Row],[ÍTEMS]],INDIRECT(Tabla2[[#This Row],[RUBROS]]),0)),(MATCH(Tabla2[[#This Row],[RUBROS]],Alta!$B$18:$BS$18,0)+1))</f>
        <v>m2</v>
      </c>
      <c r="F134" s="44"/>
      <c r="G134" s="44"/>
      <c r="H134" s="44"/>
      <c r="I134" s="44"/>
      <c r="J13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(11006): Piso Porcellanato (20x100) (m2)
_________________________________
MUCHAS GRACIAS POR SER PARTE DE CONSULTOBRA</v>
      </c>
      <c r="K134" s="47"/>
      <c r="L134" s="47"/>
      <c r="M134" s="47"/>
      <c r="N134" s="47"/>
      <c r="O134" s="36" t="s">
        <v>56</v>
      </c>
      <c r="P134" s="46"/>
      <c r="Q134" s="51" t="s">
        <v>389</v>
      </c>
      <c r="R134" s="50"/>
      <c r="S134" s="37"/>
      <c r="T134" s="37"/>
      <c r="U134" s="37"/>
      <c r="V134" s="37"/>
      <c r="W134" s="50"/>
      <c r="X134" s="51" t="s">
        <v>389</v>
      </c>
      <c r="Y134" s="50"/>
      <c r="Z134" s="37"/>
      <c r="AA134" s="37"/>
      <c r="AB134" s="37"/>
      <c r="AC134" s="37"/>
      <c r="AD134" s="37"/>
      <c r="AE134" s="37"/>
      <c r="AF134" s="37"/>
      <c r="AG134" s="37"/>
      <c r="AH134" s="37"/>
      <c r="AI134" s="37"/>
      <c r="AJ134" s="37"/>
      <c r="AK134" s="37"/>
      <c r="AL134" s="37"/>
      <c r="AM134" s="37"/>
      <c r="AN134" s="37"/>
      <c r="AO134" s="37"/>
      <c r="AP134" s="50"/>
      <c r="AQ134" s="51" t="s">
        <v>389</v>
      </c>
      <c r="AR134" s="50"/>
      <c r="AS134" s="37"/>
      <c r="AT134" s="50"/>
      <c r="AU134" s="41"/>
      <c r="AV134" s="50"/>
      <c r="AW134" s="37"/>
      <c r="AX134" s="37"/>
      <c r="AY134" s="37"/>
      <c r="AZ134" s="37"/>
      <c r="BA134" s="37"/>
      <c r="BB134" s="37"/>
      <c r="BC134" s="37"/>
      <c r="BD134" s="37"/>
      <c r="BE134" s="37"/>
      <c r="BF134" s="50"/>
      <c r="BG134" s="51" t="str">
        <f t="shared" si="2"/>
        <v>|</v>
      </c>
      <c r="BH13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(11006): Piso Porcellanato (20x100) (m2)</v>
      </c>
      <c r="BI134" s="39" t="str" cm="1">
        <f t="array" ref="BI13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4" s="43" t="str" cm="1">
        <f t="array" ref="BJ13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4" s="43" t="str" cm="1">
        <f t="array" ref="BK13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4" s="43" t="str" cm="1">
        <f t="array" ref="BL13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4" s="43" t="str" cm="1">
        <f t="array" ref="BM13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5" spans="1:65" x14ac:dyDescent="0.3">
      <c r="A135" s="29">
        <f>HLOOKUP(Tabla2[[#This Row],[RUBROS]],Alta!$B$18:$BR$19,2,0)</f>
        <v>11</v>
      </c>
      <c r="B135" s="34" t="s">
        <v>60</v>
      </c>
      <c r="C135" s="30" t="str">
        <f ca="1">_xlfn.CONCAT(Tabla2[[#This Row],[N°R]],(INDEX(Alta!$A$20:$A$118,MATCH(Tabla2[[#This Row],[ÍTEMS]],INDIRECT(Tabla2[[#This Row],[RUBROS]]),0))))</f>
        <v>11007</v>
      </c>
      <c r="D135" s="34" t="s">
        <v>268</v>
      </c>
      <c r="E135" s="35" t="str" cm="1">
        <f t="array" aca="1" ref="E135" ca="1">INDEX(Alta!$B$20:$BS$118,(MATCH(Tabla2[[#This Row],[ÍTEMS]],INDIRECT(Tabla2[[#This Row],[RUBROS]]),0)),(MATCH(Tabla2[[#This Row],[RUBROS]],Alta!$B$18:$BS$18,0)+1))</f>
        <v>m2</v>
      </c>
      <c r="F135" s="44"/>
      <c r="G135" s="44"/>
      <c r="H135" s="44"/>
      <c r="I135" s="44"/>
      <c r="J13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(11007): Losetones de H° Premoldeado (m2)
_________________________________
MUCHAS GRACIAS POR SER PARTE DE CONSULTOBRA</v>
      </c>
      <c r="K135" s="47"/>
      <c r="L135" s="47"/>
      <c r="M135" s="47"/>
      <c r="N135" s="47"/>
      <c r="O135" s="36" t="s">
        <v>56</v>
      </c>
      <c r="P135" s="46"/>
      <c r="Q135" s="51" t="s">
        <v>389</v>
      </c>
      <c r="R135" s="50"/>
      <c r="S135" s="37"/>
      <c r="T135" s="37"/>
      <c r="U135" s="37"/>
      <c r="V135" s="37"/>
      <c r="W135" s="50"/>
      <c r="X135" s="51" t="s">
        <v>389</v>
      </c>
      <c r="Y135" s="50"/>
      <c r="Z135" s="37"/>
      <c r="AA135" s="37"/>
      <c r="AB135" s="37"/>
      <c r="AC135" s="37"/>
      <c r="AD135" s="37"/>
      <c r="AE135" s="37"/>
      <c r="AF135" s="37"/>
      <c r="AG135" s="37"/>
      <c r="AH135" s="37"/>
      <c r="AI135" s="37"/>
      <c r="AJ135" s="37"/>
      <c r="AK135" s="37"/>
      <c r="AL135" s="37"/>
      <c r="AM135" s="37"/>
      <c r="AN135" s="37"/>
      <c r="AO135" s="37"/>
      <c r="AP135" s="50"/>
      <c r="AQ135" s="51" t="s">
        <v>389</v>
      </c>
      <c r="AR135" s="50"/>
      <c r="AS135" s="37"/>
      <c r="AT135" s="50"/>
      <c r="AU135" s="41"/>
      <c r="AV135" s="50"/>
      <c r="AW135" s="37"/>
      <c r="AX135" s="37"/>
      <c r="AY135" s="37"/>
      <c r="AZ135" s="37"/>
      <c r="BA135" s="37"/>
      <c r="BB135" s="37"/>
      <c r="BC135" s="37"/>
      <c r="BD135" s="37"/>
      <c r="BE135" s="37"/>
      <c r="BF135" s="50"/>
      <c r="BG135" s="51" t="str">
        <f t="shared" si="2"/>
        <v>|</v>
      </c>
      <c r="BH13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(11007): Losetones de H° Premoldeado (m2)</v>
      </c>
      <c r="BI135" s="39" t="str" cm="1">
        <f t="array" ref="BI13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5" s="43" t="str" cm="1">
        <f t="array" ref="BJ13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5" s="43" t="str" cm="1">
        <f t="array" ref="BK13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5" s="43" t="str" cm="1">
        <f t="array" ref="BL13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5" s="43" t="str" cm="1">
        <f t="array" ref="BM13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6" spans="1:65" x14ac:dyDescent="0.3">
      <c r="A136" s="29">
        <f>HLOOKUP(Tabla2[[#This Row],[RUBROS]],Alta!$B$18:$BR$19,2,0)</f>
        <v>11</v>
      </c>
      <c r="B136" s="34" t="s">
        <v>60</v>
      </c>
      <c r="C136" s="30" t="str">
        <f ca="1">_xlfn.CONCAT(Tabla2[[#This Row],[N°R]],(INDEX(Alta!$A$20:$A$118,MATCH(Tabla2[[#This Row],[ÍTEMS]],INDIRECT(Tabla2[[#This Row],[RUBROS]]),0))))</f>
        <v>11008</v>
      </c>
      <c r="D136" s="34" t="s">
        <v>271</v>
      </c>
      <c r="E136" s="35" t="str" cm="1">
        <f t="array" aca="1" ref="E136" ca="1">INDEX(Alta!$B$20:$BS$118,(MATCH(Tabla2[[#This Row],[ÍTEMS]],INDIRECT(Tabla2[[#This Row],[RUBROS]]),0)),(MATCH(Tabla2[[#This Row],[RUBROS]],Alta!$B$18:$BS$18,0)+1))</f>
        <v>m2</v>
      </c>
      <c r="F136" s="44"/>
      <c r="G136" s="44"/>
      <c r="H136" s="44"/>
      <c r="I136" s="44"/>
      <c r="J13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(11008): Parquet (m2)
_________________________________
MUCHAS GRACIAS POR SER PARTE DE CONSULTOBRA</v>
      </c>
      <c r="K136" s="47"/>
      <c r="L136" s="47"/>
      <c r="M136" s="47"/>
      <c r="N136" s="47"/>
      <c r="O136" s="36" t="s">
        <v>56</v>
      </c>
      <c r="P136" s="46"/>
      <c r="Q136" s="51" t="s">
        <v>389</v>
      </c>
      <c r="R136" s="50"/>
      <c r="S136" s="37"/>
      <c r="T136" s="37"/>
      <c r="U136" s="37"/>
      <c r="V136" s="37"/>
      <c r="W136" s="50"/>
      <c r="X136" s="51" t="s">
        <v>389</v>
      </c>
      <c r="Y136" s="50"/>
      <c r="Z136" s="37"/>
      <c r="AA136" s="37"/>
      <c r="AB136" s="37"/>
      <c r="AC136" s="37"/>
      <c r="AD136" s="37"/>
      <c r="AE136" s="37"/>
      <c r="AF136" s="37"/>
      <c r="AG136" s="37"/>
      <c r="AH136" s="37"/>
      <c r="AI136" s="37"/>
      <c r="AJ136" s="37"/>
      <c r="AK136" s="37"/>
      <c r="AL136" s="37"/>
      <c r="AM136" s="37"/>
      <c r="AN136" s="37"/>
      <c r="AO136" s="37"/>
      <c r="AP136" s="50"/>
      <c r="AQ136" s="51" t="s">
        <v>389</v>
      </c>
      <c r="AR136" s="50"/>
      <c r="AS136" s="37"/>
      <c r="AT136" s="50"/>
      <c r="AU136" s="41"/>
      <c r="AV136" s="50"/>
      <c r="AW136" s="37"/>
      <c r="AX136" s="37"/>
      <c r="AY136" s="37"/>
      <c r="AZ136" s="37"/>
      <c r="BA136" s="37"/>
      <c r="BB136" s="37"/>
      <c r="BC136" s="37"/>
      <c r="BD136" s="37"/>
      <c r="BE136" s="37"/>
      <c r="BF136" s="50"/>
      <c r="BG136" s="51" t="str">
        <f t="shared" si="2"/>
        <v>|</v>
      </c>
      <c r="BH13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(11008): Parquet (m2)</v>
      </c>
      <c r="BI136" s="39" t="str" cm="1">
        <f t="array" ref="BI13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6" s="43" t="str" cm="1">
        <f t="array" ref="BJ13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6" s="43" t="str" cm="1">
        <f t="array" ref="BK13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6" s="43" t="str" cm="1">
        <f t="array" ref="BL13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6" s="43" t="str" cm="1">
        <f t="array" ref="BM13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7" spans="1:65" x14ac:dyDescent="0.3">
      <c r="A137" s="29">
        <f>HLOOKUP(Tabla2[[#This Row],[RUBROS]],Alta!$B$18:$BR$19,2,0)</f>
        <v>11</v>
      </c>
      <c r="B137" s="34" t="s">
        <v>60</v>
      </c>
      <c r="C137" s="30" t="str">
        <f ca="1">_xlfn.CONCAT(Tabla2[[#This Row],[N°R]],(INDEX(Alta!$A$20:$A$118,MATCH(Tabla2[[#This Row],[ÍTEMS]],INDIRECT(Tabla2[[#This Row],[RUBROS]]),0))))</f>
        <v>11009</v>
      </c>
      <c r="D137" s="34" t="s">
        <v>272</v>
      </c>
      <c r="E137" s="35" t="str" cm="1">
        <f t="array" aca="1" ref="E137" ca="1">INDEX(Alta!$B$20:$BS$118,(MATCH(Tabla2[[#This Row],[ÍTEMS]],INDIRECT(Tabla2[[#This Row],[RUBROS]]),0)),(MATCH(Tabla2[[#This Row],[RUBROS]],Alta!$B$18:$BS$18,0)+1))</f>
        <v>m2</v>
      </c>
      <c r="F137" s="44"/>
      <c r="G137" s="44"/>
      <c r="H137" s="44"/>
      <c r="I137" s="44"/>
      <c r="J13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(11): PISOS
ÍTEM (11009): Alfombra pelo corto lisa (m2)
_________________________________
MUCHAS GRACIAS POR SER PARTE DE CONSULTOBRA</v>
      </c>
      <c r="K137" s="47"/>
      <c r="L137" s="47"/>
      <c r="M137" s="47"/>
      <c r="N137" s="47"/>
      <c r="O137" s="36" t="s">
        <v>56</v>
      </c>
      <c r="P137" s="46"/>
      <c r="Q137" s="51" t="s">
        <v>389</v>
      </c>
      <c r="R137" s="50"/>
      <c r="S137" s="37"/>
      <c r="T137" s="37"/>
      <c r="U137" s="37"/>
      <c r="V137" s="37"/>
      <c r="W137" s="50"/>
      <c r="X137" s="51" t="s">
        <v>389</v>
      </c>
      <c r="Y137" s="50"/>
      <c r="Z137" s="37"/>
      <c r="AA137" s="37"/>
      <c r="AB137" s="37"/>
      <c r="AC137" s="37"/>
      <c r="AD137" s="37"/>
      <c r="AE137" s="37"/>
      <c r="AF137" s="37"/>
      <c r="AG137" s="37"/>
      <c r="AH137" s="37"/>
      <c r="AI137" s="37"/>
      <c r="AJ137" s="37"/>
      <c r="AK137" s="37"/>
      <c r="AL137" s="37"/>
      <c r="AM137" s="37"/>
      <c r="AN137" s="37"/>
      <c r="AO137" s="37"/>
      <c r="AP137" s="50"/>
      <c r="AQ137" s="51" t="s">
        <v>389</v>
      </c>
      <c r="AR137" s="50"/>
      <c r="AS137" s="37"/>
      <c r="AT137" s="50"/>
      <c r="AU137" s="41"/>
      <c r="AV137" s="50"/>
      <c r="AW137" s="37"/>
      <c r="AX137" s="37"/>
      <c r="AY137" s="37"/>
      <c r="AZ137" s="37"/>
      <c r="BA137" s="37"/>
      <c r="BB137" s="37"/>
      <c r="BC137" s="37"/>
      <c r="BD137" s="37"/>
      <c r="BE137" s="37"/>
      <c r="BF137" s="50"/>
      <c r="BG137" s="51" t="str">
        <f t="shared" si="2"/>
        <v>|</v>
      </c>
      <c r="BH13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(11): PISOS
ÍTEM (11009): Alfombra pelo corto lisa (m2)</v>
      </c>
      <c r="BI137" s="39" t="str" cm="1">
        <f t="array" ref="BI13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7" s="43" t="str" cm="1">
        <f t="array" ref="BJ13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7" s="43" t="str" cm="1">
        <f t="array" ref="BK13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7" s="43" t="str" cm="1">
        <f t="array" ref="BL13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7" s="43" t="str" cm="1">
        <f t="array" ref="BM13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8" spans="1:65" x14ac:dyDescent="0.3">
      <c r="A138" s="29">
        <f>HLOOKUP(Tabla2[[#This Row],[RUBROS]],Alta!$B$18:$BR$19,2,0)</f>
        <v>12</v>
      </c>
      <c r="B138" s="34" t="s">
        <v>61</v>
      </c>
      <c r="C138" s="30" t="str">
        <f ca="1">_xlfn.CONCAT(Tabla2[[#This Row],[N°R]],(INDEX(Alta!$A$20:$A$118,MATCH(Tabla2[[#This Row],[ÍTEMS]],INDIRECT(Tabla2[[#This Row],[RUBROS]]),0))))</f>
        <v>12001</v>
      </c>
      <c r="D138" s="34" t="s">
        <v>151</v>
      </c>
      <c r="E138" s="35" t="str" cm="1">
        <f t="array" aca="1" ref="E138" ca="1">INDEX(Alta!$B$20:$BS$118,(MATCH(Tabla2[[#This Row],[ÍTEMS]],INDIRECT(Tabla2[[#This Row],[RUBROS]]),0)),(MATCH(Tabla2[[#This Row],[RUBROS]],Alta!$B$18:$BS$18,0)+1))</f>
        <v>ml</v>
      </c>
      <c r="F138" s="44"/>
      <c r="G138" s="44"/>
      <c r="H138" s="44"/>
      <c r="I138" s="44"/>
      <c r="J13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(12001): Zócalo Mosaicos Calcáreos (20x20) (ml)
_________________________________
MUCHAS GRACIAS POR SER PARTE DE CONSULTOBRA</v>
      </c>
      <c r="K138" s="47"/>
      <c r="L138" s="47"/>
      <c r="M138" s="47"/>
      <c r="N138" s="47"/>
      <c r="O138" s="36" t="s">
        <v>56</v>
      </c>
      <c r="P138" s="46"/>
      <c r="Q138" s="51" t="s">
        <v>389</v>
      </c>
      <c r="R138" s="50"/>
      <c r="S138" s="37"/>
      <c r="T138" s="37"/>
      <c r="U138" s="37"/>
      <c r="V138" s="37"/>
      <c r="W138" s="50"/>
      <c r="X138" s="51" t="s">
        <v>389</v>
      </c>
      <c r="Y138" s="50"/>
      <c r="Z138" s="37"/>
      <c r="AA138" s="37"/>
      <c r="AB138" s="37"/>
      <c r="AC138" s="37"/>
      <c r="AD138" s="37"/>
      <c r="AE138" s="37"/>
      <c r="AF138" s="37"/>
      <c r="AG138" s="37"/>
      <c r="AH138" s="37"/>
      <c r="AI138" s="37"/>
      <c r="AJ138" s="37"/>
      <c r="AK138" s="37"/>
      <c r="AL138" s="37"/>
      <c r="AM138" s="37"/>
      <c r="AN138" s="37"/>
      <c r="AO138" s="37"/>
      <c r="AP138" s="50"/>
      <c r="AQ138" s="51" t="s">
        <v>389</v>
      </c>
      <c r="AR138" s="50"/>
      <c r="AS138" s="37"/>
      <c r="AT138" s="50"/>
      <c r="AU138" s="41"/>
      <c r="AV138" s="50"/>
      <c r="AW138" s="37"/>
      <c r="AX138" s="37"/>
      <c r="AY138" s="37"/>
      <c r="AZ138" s="37"/>
      <c r="BA138" s="37"/>
      <c r="BB138" s="37"/>
      <c r="BC138" s="37"/>
      <c r="BD138" s="37"/>
      <c r="BE138" s="37"/>
      <c r="BF138" s="50"/>
      <c r="BG138" s="51" t="str">
        <f t="shared" si="2"/>
        <v>|</v>
      </c>
      <c r="BH13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(12001): Zócalo Mosaicos Calcáreos (20x20) (ml)</v>
      </c>
      <c r="BI138" s="39" t="str" cm="1">
        <f t="array" ref="BI13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8" s="43" t="str" cm="1">
        <f t="array" ref="BJ13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8" s="43" t="str" cm="1">
        <f t="array" ref="BK13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8" s="43" t="str" cm="1">
        <f t="array" ref="BL13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8" s="43" t="str" cm="1">
        <f t="array" ref="BM13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39" spans="1:65" x14ac:dyDescent="0.3">
      <c r="A139" s="29">
        <f>HLOOKUP(Tabla2[[#This Row],[RUBROS]],Alta!$B$18:$BR$19,2,0)</f>
        <v>12</v>
      </c>
      <c r="B139" s="34" t="s">
        <v>61</v>
      </c>
      <c r="C139" s="30" t="str">
        <f ca="1">_xlfn.CONCAT(Tabla2[[#This Row],[N°R]],(INDEX(Alta!$A$20:$A$118,MATCH(Tabla2[[#This Row],[ÍTEMS]],INDIRECT(Tabla2[[#This Row],[RUBROS]]),0))))</f>
        <v>12002</v>
      </c>
      <c r="D139" s="34" t="s">
        <v>152</v>
      </c>
      <c r="E139" s="35" t="str" cm="1">
        <f t="array" aca="1" ref="E139" ca="1">INDEX(Alta!$B$20:$BS$118,(MATCH(Tabla2[[#This Row],[ÍTEMS]],INDIRECT(Tabla2[[#This Row],[RUBROS]]),0)),(MATCH(Tabla2[[#This Row],[RUBROS]],Alta!$B$18:$BS$18,0)+1))</f>
        <v>ml</v>
      </c>
      <c r="F139" s="44"/>
      <c r="G139" s="44"/>
      <c r="H139" s="44"/>
      <c r="I139" s="44"/>
      <c r="J13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(12002): Zócalo Baldosas Cerámicas (30x30) (ml)
_________________________________
MUCHAS GRACIAS POR SER PARTE DE CONSULTOBRA</v>
      </c>
      <c r="K139" s="47"/>
      <c r="L139" s="47"/>
      <c r="M139" s="47"/>
      <c r="N139" s="47"/>
      <c r="O139" s="36" t="s">
        <v>56</v>
      </c>
      <c r="P139" s="46"/>
      <c r="Q139" s="51" t="s">
        <v>389</v>
      </c>
      <c r="R139" s="50"/>
      <c r="S139" s="37"/>
      <c r="T139" s="37"/>
      <c r="U139" s="37"/>
      <c r="V139" s="37"/>
      <c r="W139" s="50"/>
      <c r="X139" s="51" t="s">
        <v>389</v>
      </c>
      <c r="Y139" s="50"/>
      <c r="Z139" s="37"/>
      <c r="AA139" s="37"/>
      <c r="AB139" s="37"/>
      <c r="AC139" s="37"/>
      <c r="AD139" s="37"/>
      <c r="AE139" s="37"/>
      <c r="AF139" s="37"/>
      <c r="AG139" s="37"/>
      <c r="AH139" s="37"/>
      <c r="AI139" s="37"/>
      <c r="AJ139" s="37"/>
      <c r="AK139" s="37"/>
      <c r="AL139" s="37"/>
      <c r="AM139" s="37"/>
      <c r="AN139" s="37"/>
      <c r="AO139" s="37"/>
      <c r="AP139" s="50"/>
      <c r="AQ139" s="51" t="s">
        <v>389</v>
      </c>
      <c r="AR139" s="50"/>
      <c r="AS139" s="37"/>
      <c r="AT139" s="50"/>
      <c r="AU139" s="41"/>
      <c r="AV139" s="50"/>
      <c r="AW139" s="37"/>
      <c r="AX139" s="37"/>
      <c r="AY139" s="37"/>
      <c r="AZ139" s="37"/>
      <c r="BA139" s="37"/>
      <c r="BB139" s="37"/>
      <c r="BC139" s="37"/>
      <c r="BD139" s="37"/>
      <c r="BE139" s="37"/>
      <c r="BF139" s="50"/>
      <c r="BG139" s="51" t="str">
        <f t="shared" si="2"/>
        <v>|</v>
      </c>
      <c r="BH13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(12002): Zócalo Baldosas Cerámicas (30x30) (ml)</v>
      </c>
      <c r="BI139" s="39" t="str" cm="1">
        <f t="array" ref="BI13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39" s="43" t="str" cm="1">
        <f t="array" ref="BJ13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39" s="43" t="str" cm="1">
        <f t="array" ref="BK13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39" s="43" t="str" cm="1">
        <f t="array" ref="BL13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39" s="43" t="str" cm="1">
        <f t="array" ref="BM13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0" spans="1:65" x14ac:dyDescent="0.3">
      <c r="A140" s="29">
        <f>HLOOKUP(Tabla2[[#This Row],[RUBROS]],Alta!$B$18:$BR$19,2,0)</f>
        <v>12</v>
      </c>
      <c r="B140" s="34" t="s">
        <v>61</v>
      </c>
      <c r="C140" s="30" t="str">
        <f ca="1">_xlfn.CONCAT(Tabla2[[#This Row],[N°R]],(INDEX(Alta!$A$20:$A$118,MATCH(Tabla2[[#This Row],[ÍTEMS]],INDIRECT(Tabla2[[#This Row],[RUBROS]]),0))))</f>
        <v>12003</v>
      </c>
      <c r="D140" s="34" t="s">
        <v>153</v>
      </c>
      <c r="E140" s="35" t="str" cm="1">
        <f t="array" aca="1" ref="E140" ca="1">INDEX(Alta!$B$20:$BS$118,(MATCH(Tabla2[[#This Row],[ÍTEMS]],INDIRECT(Tabla2[[#This Row],[RUBROS]]),0)),(MATCH(Tabla2[[#This Row],[RUBROS]],Alta!$B$18:$BS$18,0)+1))</f>
        <v>ml</v>
      </c>
      <c r="F140" s="44"/>
      <c r="G140" s="44"/>
      <c r="H140" s="44"/>
      <c r="I140" s="44"/>
      <c r="J14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(12003): Zócalo Baldosas Cerámicas (40x40) (ml)
_________________________________
MUCHAS GRACIAS POR SER PARTE DE CONSULTOBRA</v>
      </c>
      <c r="K140" s="47"/>
      <c r="L140" s="47"/>
      <c r="M140" s="47"/>
      <c r="N140" s="47"/>
      <c r="O140" s="36" t="s">
        <v>56</v>
      </c>
      <c r="P140" s="46"/>
      <c r="Q140" s="51" t="s">
        <v>389</v>
      </c>
      <c r="R140" s="50"/>
      <c r="S140" s="37"/>
      <c r="T140" s="37"/>
      <c r="U140" s="37"/>
      <c r="V140" s="37"/>
      <c r="W140" s="50"/>
      <c r="X140" s="51" t="s">
        <v>389</v>
      </c>
      <c r="Y140" s="50"/>
      <c r="Z140" s="37"/>
      <c r="AA140" s="37"/>
      <c r="AB140" s="37"/>
      <c r="AC140" s="37"/>
      <c r="AD140" s="37"/>
      <c r="AE140" s="37"/>
      <c r="AF140" s="37"/>
      <c r="AG140" s="37"/>
      <c r="AH140" s="37"/>
      <c r="AI140" s="37"/>
      <c r="AJ140" s="37"/>
      <c r="AK140" s="37"/>
      <c r="AL140" s="37"/>
      <c r="AM140" s="37"/>
      <c r="AN140" s="37"/>
      <c r="AO140" s="37"/>
      <c r="AP140" s="50"/>
      <c r="AQ140" s="51" t="s">
        <v>389</v>
      </c>
      <c r="AR140" s="50"/>
      <c r="AS140" s="37"/>
      <c r="AT140" s="50"/>
      <c r="AU140" s="41"/>
      <c r="AV140" s="50"/>
      <c r="AW140" s="37"/>
      <c r="AX140" s="37"/>
      <c r="AY140" s="37"/>
      <c r="AZ140" s="37"/>
      <c r="BA140" s="37"/>
      <c r="BB140" s="37"/>
      <c r="BC140" s="37"/>
      <c r="BD140" s="37"/>
      <c r="BE140" s="37"/>
      <c r="BF140" s="50"/>
      <c r="BG140" s="51" t="str">
        <f t="shared" si="2"/>
        <v>|</v>
      </c>
      <c r="BH14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(12003): Zócalo Baldosas Cerámicas (40x40) (ml)</v>
      </c>
      <c r="BI140" s="39" t="str" cm="1">
        <f t="array" ref="BI14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0" s="43" t="str" cm="1">
        <f t="array" ref="BJ14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0" s="43" t="str" cm="1">
        <f t="array" ref="BK14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0" s="43" t="str" cm="1">
        <f t="array" ref="BL14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0" s="43" t="str" cm="1">
        <f t="array" ref="BM14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1" spans="1:65" x14ac:dyDescent="0.3">
      <c r="A141" s="29">
        <f>HLOOKUP(Tabla2[[#This Row],[RUBROS]],Alta!$B$18:$BR$19,2,0)</f>
        <v>12</v>
      </c>
      <c r="B141" s="34" t="s">
        <v>61</v>
      </c>
      <c r="C141" s="30" t="str">
        <f ca="1">_xlfn.CONCAT(Tabla2[[#This Row],[N°R]],(INDEX(Alta!$A$20:$A$118,MATCH(Tabla2[[#This Row],[ÍTEMS]],INDIRECT(Tabla2[[#This Row],[RUBROS]]),0))))</f>
        <v>12004</v>
      </c>
      <c r="D141" s="34" t="s">
        <v>154</v>
      </c>
      <c r="E141" s="35" t="str" cm="1">
        <f t="array" aca="1" ref="E141" ca="1">INDEX(Alta!$B$20:$BS$118,(MATCH(Tabla2[[#This Row],[ÍTEMS]],INDIRECT(Tabla2[[#This Row],[RUBROS]]),0)),(MATCH(Tabla2[[#This Row],[RUBROS]],Alta!$B$18:$BS$18,0)+1))</f>
        <v>ml</v>
      </c>
      <c r="F141" s="44"/>
      <c r="G141" s="44"/>
      <c r="H141" s="44"/>
      <c r="I141" s="44"/>
      <c r="J14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(12004): Zócalo Baldosas Cerámicas (50x50) (ml)
_________________________________
MUCHAS GRACIAS POR SER PARTE DE CONSULTOBRA</v>
      </c>
      <c r="K141" s="47"/>
      <c r="L141" s="47"/>
      <c r="M141" s="47"/>
      <c r="N141" s="47"/>
      <c r="O141" s="36" t="s">
        <v>56</v>
      </c>
      <c r="P141" s="46"/>
      <c r="Q141" s="51" t="s">
        <v>389</v>
      </c>
      <c r="R141" s="50"/>
      <c r="S141" s="37"/>
      <c r="T141" s="37"/>
      <c r="U141" s="37"/>
      <c r="V141" s="37"/>
      <c r="W141" s="50"/>
      <c r="X141" s="51" t="s">
        <v>389</v>
      </c>
      <c r="Y141" s="50"/>
      <c r="Z141" s="37"/>
      <c r="AA141" s="37"/>
      <c r="AB141" s="37"/>
      <c r="AC141" s="37"/>
      <c r="AD141" s="37"/>
      <c r="AE141" s="37"/>
      <c r="AF141" s="37"/>
      <c r="AG141" s="37"/>
      <c r="AH141" s="37"/>
      <c r="AI141" s="37"/>
      <c r="AJ141" s="37"/>
      <c r="AK141" s="37"/>
      <c r="AL141" s="37"/>
      <c r="AM141" s="37"/>
      <c r="AN141" s="37"/>
      <c r="AO141" s="37"/>
      <c r="AP141" s="50"/>
      <c r="AQ141" s="51" t="s">
        <v>389</v>
      </c>
      <c r="AR141" s="50"/>
      <c r="AS141" s="37"/>
      <c r="AT141" s="50"/>
      <c r="AU141" s="41"/>
      <c r="AV141" s="50"/>
      <c r="AW141" s="37"/>
      <c r="AX141" s="37"/>
      <c r="AY141" s="37"/>
      <c r="AZ141" s="37"/>
      <c r="BA141" s="37"/>
      <c r="BB141" s="37"/>
      <c r="BC141" s="37"/>
      <c r="BD141" s="37"/>
      <c r="BE141" s="37"/>
      <c r="BF141" s="50"/>
      <c r="BG141" s="51" t="str">
        <f t="shared" si="2"/>
        <v>|</v>
      </c>
      <c r="BH14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(12004): Zócalo Baldosas Cerámicas (50x50) (ml)</v>
      </c>
      <c r="BI141" s="39" t="str" cm="1">
        <f t="array" ref="BI14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1" s="43" t="str" cm="1">
        <f t="array" ref="BJ14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1" s="43" t="str" cm="1">
        <f t="array" ref="BK14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1" s="43" t="str" cm="1">
        <f t="array" ref="BL14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1" s="43" t="str" cm="1">
        <f t="array" ref="BM14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2" spans="1:65" x14ac:dyDescent="0.3">
      <c r="A142" s="29">
        <f>HLOOKUP(Tabla2[[#This Row],[RUBROS]],Alta!$B$18:$BR$19,2,0)</f>
        <v>12</v>
      </c>
      <c r="B142" s="34" t="s">
        <v>61</v>
      </c>
      <c r="C142" s="30" t="str">
        <f ca="1">_xlfn.CONCAT(Tabla2[[#This Row],[N°R]],(INDEX(Alta!$A$20:$A$118,MATCH(Tabla2[[#This Row],[ÍTEMS]],INDIRECT(Tabla2[[#This Row],[RUBROS]]),0))))</f>
        <v>12005</v>
      </c>
      <c r="D142" s="34" t="s">
        <v>155</v>
      </c>
      <c r="E142" s="35" t="str" cm="1">
        <f t="array" aca="1" ref="E142" ca="1">INDEX(Alta!$B$20:$BS$118,(MATCH(Tabla2[[#This Row],[ÍTEMS]],INDIRECT(Tabla2[[#This Row],[RUBROS]]),0)),(MATCH(Tabla2[[#This Row],[RUBROS]],Alta!$B$18:$BS$18,0)+1))</f>
        <v>ml</v>
      </c>
      <c r="F142" s="44"/>
      <c r="G142" s="44"/>
      <c r="H142" s="44"/>
      <c r="I142" s="44"/>
      <c r="J14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(12005): Zócalo Porcellanato (60x60) (ml)
_________________________________
MUCHAS GRACIAS POR SER PARTE DE CONSULTOBRA</v>
      </c>
      <c r="K142" s="47"/>
      <c r="L142" s="47"/>
      <c r="M142" s="47"/>
      <c r="N142" s="47"/>
      <c r="O142" s="36" t="s">
        <v>56</v>
      </c>
      <c r="P142" s="46"/>
      <c r="Q142" s="51" t="s">
        <v>389</v>
      </c>
      <c r="R142" s="50"/>
      <c r="S142" s="37"/>
      <c r="T142" s="37"/>
      <c r="U142" s="37"/>
      <c r="V142" s="37"/>
      <c r="W142" s="50"/>
      <c r="X142" s="51" t="s">
        <v>389</v>
      </c>
      <c r="Y142" s="50"/>
      <c r="Z142" s="37"/>
      <c r="AA142" s="37"/>
      <c r="AB142" s="37"/>
      <c r="AC142" s="37"/>
      <c r="AD142" s="37"/>
      <c r="AE142" s="37"/>
      <c r="AF142" s="37"/>
      <c r="AG142" s="37"/>
      <c r="AH142" s="37"/>
      <c r="AI142" s="37"/>
      <c r="AJ142" s="37"/>
      <c r="AK142" s="37"/>
      <c r="AL142" s="37"/>
      <c r="AM142" s="37"/>
      <c r="AN142" s="37"/>
      <c r="AO142" s="37"/>
      <c r="AP142" s="50"/>
      <c r="AQ142" s="51" t="s">
        <v>389</v>
      </c>
      <c r="AR142" s="50"/>
      <c r="AS142" s="37"/>
      <c r="AT142" s="50"/>
      <c r="AU142" s="41"/>
      <c r="AV142" s="50"/>
      <c r="AW142" s="37"/>
      <c r="AX142" s="37"/>
      <c r="AY142" s="37"/>
      <c r="AZ142" s="37"/>
      <c r="BA142" s="37"/>
      <c r="BB142" s="37"/>
      <c r="BC142" s="37"/>
      <c r="BD142" s="37"/>
      <c r="BE142" s="37"/>
      <c r="BF142" s="50"/>
      <c r="BG142" s="51" t="str">
        <f t="shared" si="2"/>
        <v>|</v>
      </c>
      <c r="BH14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(12005): Zócalo Porcellanato (60x60) (ml)</v>
      </c>
      <c r="BI142" s="39" t="str" cm="1">
        <f t="array" ref="BI14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2" s="43" t="str" cm="1">
        <f t="array" ref="BJ14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2" s="43" t="str" cm="1">
        <f t="array" ref="BK14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2" s="43" t="str" cm="1">
        <f t="array" ref="BL14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2" s="43" t="str" cm="1">
        <f t="array" ref="BM14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3" spans="1:65" x14ac:dyDescent="0.3">
      <c r="A143" s="29">
        <f>HLOOKUP(Tabla2[[#This Row],[RUBROS]],Alta!$B$18:$BR$19,2,0)</f>
        <v>12</v>
      </c>
      <c r="B143" s="34" t="s">
        <v>61</v>
      </c>
      <c r="C143" s="30" t="str">
        <f ca="1">_xlfn.CONCAT(Tabla2[[#This Row],[N°R]],(INDEX(Alta!$A$20:$A$118,MATCH(Tabla2[[#This Row],[ÍTEMS]],INDIRECT(Tabla2[[#This Row],[RUBROS]]),0))))</f>
        <v>12006</v>
      </c>
      <c r="D143" s="34" t="s">
        <v>156</v>
      </c>
      <c r="E143" s="35" t="str" cm="1">
        <f t="array" aca="1" ref="E143" ca="1">INDEX(Alta!$B$20:$BS$118,(MATCH(Tabla2[[#This Row],[ÍTEMS]],INDIRECT(Tabla2[[#This Row],[RUBROS]]),0)),(MATCH(Tabla2[[#This Row],[RUBROS]],Alta!$B$18:$BS$18,0)+1))</f>
        <v>ml</v>
      </c>
      <c r="F143" s="44"/>
      <c r="G143" s="44"/>
      <c r="H143" s="44"/>
      <c r="I143" s="44"/>
      <c r="J14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(12006): Zócalo Porcellanato (20x100) (ml)
_________________________________
MUCHAS GRACIAS POR SER PARTE DE CONSULTOBRA</v>
      </c>
      <c r="K143" s="47"/>
      <c r="L143" s="47"/>
      <c r="M143" s="47"/>
      <c r="N143" s="47"/>
      <c r="O143" s="36" t="s">
        <v>56</v>
      </c>
      <c r="P143" s="46"/>
      <c r="Q143" s="51" t="s">
        <v>389</v>
      </c>
      <c r="R143" s="50"/>
      <c r="S143" s="37"/>
      <c r="T143" s="37"/>
      <c r="U143" s="37"/>
      <c r="V143" s="37"/>
      <c r="W143" s="50"/>
      <c r="X143" s="51" t="s">
        <v>389</v>
      </c>
      <c r="Y143" s="50"/>
      <c r="Z143" s="37"/>
      <c r="AA143" s="37"/>
      <c r="AB143" s="37"/>
      <c r="AC143" s="37"/>
      <c r="AD143" s="37"/>
      <c r="AE143" s="37"/>
      <c r="AF143" s="37"/>
      <c r="AG143" s="37"/>
      <c r="AH143" s="37"/>
      <c r="AI143" s="37"/>
      <c r="AJ143" s="37"/>
      <c r="AK143" s="37"/>
      <c r="AL143" s="37"/>
      <c r="AM143" s="37"/>
      <c r="AN143" s="37"/>
      <c r="AO143" s="37"/>
      <c r="AP143" s="50"/>
      <c r="AQ143" s="51" t="s">
        <v>389</v>
      </c>
      <c r="AR143" s="50"/>
      <c r="AS143" s="37"/>
      <c r="AT143" s="50"/>
      <c r="AU143" s="41"/>
      <c r="AV143" s="50"/>
      <c r="AW143" s="37"/>
      <c r="AX143" s="37"/>
      <c r="AY143" s="37"/>
      <c r="AZ143" s="37"/>
      <c r="BA143" s="37"/>
      <c r="BB143" s="37"/>
      <c r="BC143" s="37"/>
      <c r="BD143" s="37"/>
      <c r="BE143" s="37"/>
      <c r="BF143" s="50"/>
      <c r="BG143" s="51" t="str">
        <f t="shared" si="2"/>
        <v>|</v>
      </c>
      <c r="BH14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(12006): Zócalo Porcellanato (20x100) (ml)</v>
      </c>
      <c r="BI143" s="39" t="str" cm="1">
        <f t="array" ref="BI14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3" s="43" t="str" cm="1">
        <f t="array" ref="BJ14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3" s="43" t="str" cm="1">
        <f t="array" ref="BK14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3" s="43" t="str" cm="1">
        <f t="array" ref="BL14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3" s="43" t="str" cm="1">
        <f t="array" ref="BM14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4" spans="1:65" x14ac:dyDescent="0.3">
      <c r="A144" s="29">
        <f>HLOOKUP(Tabla2[[#This Row],[RUBROS]],Alta!$B$18:$BR$19,2,0)</f>
        <v>12</v>
      </c>
      <c r="B144" s="34" t="s">
        <v>61</v>
      </c>
      <c r="C144" s="30" t="str">
        <f ca="1">_xlfn.CONCAT(Tabla2[[#This Row],[N°R]],(INDEX(Alta!$A$20:$A$118,MATCH(Tabla2[[#This Row],[ÍTEMS]],INDIRECT(Tabla2[[#This Row],[RUBROS]]),0))))</f>
        <v>12007</v>
      </c>
      <c r="D144" s="34" t="s">
        <v>296</v>
      </c>
      <c r="E144" s="35" t="str" cm="1">
        <f t="array" aca="1" ref="E144" ca="1">INDEX(Alta!$B$20:$BS$118,(MATCH(Tabla2[[#This Row],[ÍTEMS]],INDIRECT(Tabla2[[#This Row],[RUBROS]]),0)),(MATCH(Tabla2[[#This Row],[RUBROS]],Alta!$B$18:$BS$18,0)+1))</f>
        <v>ml</v>
      </c>
      <c r="F144" s="44"/>
      <c r="G144" s="44"/>
      <c r="H144" s="44"/>
      <c r="I144" s="44"/>
      <c r="J14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(12): ZÓCALOS
ÍTEM (12007): Zócalo Cementicio Hidrófugo (ml)
_________________________________
MUCHAS GRACIAS POR SER PARTE DE CONSULTOBRA</v>
      </c>
      <c r="K144" s="47"/>
      <c r="L144" s="47"/>
      <c r="M144" s="47"/>
      <c r="N144" s="47"/>
      <c r="O144" s="36" t="s">
        <v>56</v>
      </c>
      <c r="P144" s="46"/>
      <c r="Q144" s="51" t="s">
        <v>389</v>
      </c>
      <c r="R144" s="50"/>
      <c r="S144" s="37"/>
      <c r="T144" s="37"/>
      <c r="U144" s="37"/>
      <c r="V144" s="37"/>
      <c r="W144" s="50"/>
      <c r="X144" s="51" t="s">
        <v>389</v>
      </c>
      <c r="Y144" s="50"/>
      <c r="Z144" s="37"/>
      <c r="AA144" s="37"/>
      <c r="AB144" s="37"/>
      <c r="AC144" s="37"/>
      <c r="AD144" s="37"/>
      <c r="AE144" s="37"/>
      <c r="AF144" s="37"/>
      <c r="AG144" s="37"/>
      <c r="AH144" s="37"/>
      <c r="AI144" s="37"/>
      <c r="AJ144" s="37"/>
      <c r="AK144" s="37"/>
      <c r="AL144" s="37"/>
      <c r="AM144" s="37"/>
      <c r="AN144" s="37"/>
      <c r="AO144" s="37"/>
      <c r="AP144" s="50"/>
      <c r="AQ144" s="51" t="s">
        <v>389</v>
      </c>
      <c r="AR144" s="50"/>
      <c r="AS144" s="37"/>
      <c r="AT144" s="50"/>
      <c r="AU144" s="41"/>
      <c r="AV144" s="50"/>
      <c r="AW144" s="37"/>
      <c r="AX144" s="37"/>
      <c r="AY144" s="37"/>
      <c r="AZ144" s="37"/>
      <c r="BA144" s="37"/>
      <c r="BB144" s="37"/>
      <c r="BC144" s="37"/>
      <c r="BD144" s="37"/>
      <c r="BE144" s="37"/>
      <c r="BF144" s="50"/>
      <c r="BG144" s="51" t="str">
        <f t="shared" si="2"/>
        <v>|</v>
      </c>
      <c r="BH14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(12): ZÓCALOS
ÍTEM (12007): Zócalo Cementicio Hidrófugo (ml)</v>
      </c>
      <c r="BI144" s="39" t="str" cm="1">
        <f t="array" ref="BI14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4" s="43" t="str" cm="1">
        <f t="array" ref="BJ14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4" s="43" t="str" cm="1">
        <f t="array" ref="BK14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4" s="43" t="str" cm="1">
        <f t="array" ref="BL14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4" s="43" t="str" cm="1">
        <f t="array" ref="BM14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5" spans="1:65" x14ac:dyDescent="0.3">
      <c r="A145" s="29">
        <f>HLOOKUP(Tabla2[[#This Row],[RUBROS]],Alta!$B$18:$BR$19,2,0)</f>
        <v>13</v>
      </c>
      <c r="B145" s="34" t="s">
        <v>62</v>
      </c>
      <c r="C145" s="30" t="str">
        <f ca="1">_xlfn.CONCAT(Tabla2[[#This Row],[N°R]],(INDEX(Alta!$A$20:$A$118,MATCH(Tabla2[[#This Row],[ÍTEMS]],INDIRECT(Tabla2[[#This Row],[RUBROS]]),0))))</f>
        <v>13001</v>
      </c>
      <c r="D145" s="34" t="s">
        <v>157</v>
      </c>
      <c r="E145" s="35" t="str" cm="1">
        <f t="array" aca="1" ref="E145" ca="1">INDEX(Alta!$B$20:$BS$118,(MATCH(Tabla2[[#This Row],[ÍTEMS]],INDIRECT(Tabla2[[#This Row],[RUBROS]]),0)),(MATCH(Tabla2[[#This Row],[RUBROS]],Alta!$B$18:$BS$18,0)+1))</f>
        <v>m2</v>
      </c>
      <c r="F145" s="44"/>
      <c r="G145" s="44"/>
      <c r="H145" s="44"/>
      <c r="I145" s="44"/>
      <c r="J14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(13): REVESTIMIENTOS
ÍTEM (13001): Revestimiento Cerámico (m2)
_________________________________
MUCHAS GRACIAS POR SER PARTE DE CONSULTOBRA</v>
      </c>
      <c r="K145" s="47"/>
      <c r="L145" s="47"/>
      <c r="M145" s="47"/>
      <c r="N145" s="47"/>
      <c r="O145" s="36" t="s">
        <v>56</v>
      </c>
      <c r="P145" s="46"/>
      <c r="Q145" s="51" t="s">
        <v>389</v>
      </c>
      <c r="R145" s="50"/>
      <c r="S145" s="37"/>
      <c r="T145" s="37"/>
      <c r="U145" s="37"/>
      <c r="V145" s="37"/>
      <c r="W145" s="50"/>
      <c r="X145" s="51" t="s">
        <v>389</v>
      </c>
      <c r="Y145" s="50"/>
      <c r="Z145" s="37"/>
      <c r="AA145" s="37"/>
      <c r="AB145" s="37"/>
      <c r="AC145" s="37"/>
      <c r="AD145" s="37"/>
      <c r="AE145" s="37"/>
      <c r="AF145" s="37"/>
      <c r="AG145" s="37"/>
      <c r="AH145" s="37"/>
      <c r="AI145" s="37"/>
      <c r="AJ145" s="37"/>
      <c r="AK145" s="37"/>
      <c r="AL145" s="37"/>
      <c r="AM145" s="37"/>
      <c r="AN145" s="37"/>
      <c r="AO145" s="37"/>
      <c r="AP145" s="50"/>
      <c r="AQ145" s="51" t="s">
        <v>389</v>
      </c>
      <c r="AR145" s="50"/>
      <c r="AS145" s="37"/>
      <c r="AT145" s="50"/>
      <c r="AU145" s="41"/>
      <c r="AV145" s="50"/>
      <c r="AW145" s="37"/>
      <c r="AX145" s="37"/>
      <c r="AY145" s="37"/>
      <c r="AZ145" s="37"/>
      <c r="BA145" s="37"/>
      <c r="BB145" s="37"/>
      <c r="BC145" s="37"/>
      <c r="BD145" s="37"/>
      <c r="BE145" s="37"/>
      <c r="BF145" s="50"/>
      <c r="BG145" s="51" t="str">
        <f t="shared" si="2"/>
        <v>|</v>
      </c>
      <c r="BH14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(13): REVESTIMIENTOS
ÍTEM (13001): Revestimiento Cerámico (m2)</v>
      </c>
      <c r="BI145" s="39" t="str" cm="1">
        <f t="array" ref="BI14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5" s="43" t="str" cm="1">
        <f t="array" ref="BJ14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5" s="43" t="str" cm="1">
        <f t="array" ref="BK14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5" s="43" t="str" cm="1">
        <f t="array" ref="BL14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5" s="43" t="str" cm="1">
        <f t="array" ref="BM14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6" spans="1:65" x14ac:dyDescent="0.3">
      <c r="A146" s="29">
        <f>HLOOKUP(Tabla2[[#This Row],[RUBROS]],Alta!$B$18:$BR$19,2,0)</f>
        <v>13</v>
      </c>
      <c r="B146" s="34" t="s">
        <v>62</v>
      </c>
      <c r="C146" s="30" t="str">
        <f ca="1">_xlfn.CONCAT(Tabla2[[#This Row],[N°R]],(INDEX(Alta!$A$20:$A$118,MATCH(Tabla2[[#This Row],[ÍTEMS]],INDIRECT(Tabla2[[#This Row],[RUBROS]]),0))))</f>
        <v>13002</v>
      </c>
      <c r="D146" s="34" t="s">
        <v>158</v>
      </c>
      <c r="E146" s="35" t="str" cm="1">
        <f t="array" aca="1" ref="E146" ca="1">INDEX(Alta!$B$20:$BS$118,(MATCH(Tabla2[[#This Row],[ÍTEMS]],INDIRECT(Tabla2[[#This Row],[RUBROS]]),0)),(MATCH(Tabla2[[#This Row],[RUBROS]],Alta!$B$18:$BS$18,0)+1))</f>
        <v>m2</v>
      </c>
      <c r="F146" s="44"/>
      <c r="G146" s="44"/>
      <c r="H146" s="44"/>
      <c r="I146" s="44"/>
      <c r="J14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(13): REVESTIMIENTOS
ÍTEM (13002): Revestimiento de Porcellanato (m2)
_________________________________
MUCHAS GRACIAS POR SER PARTE DE CONSULTOBRA</v>
      </c>
      <c r="K146" s="47"/>
      <c r="L146" s="47"/>
      <c r="M146" s="47"/>
      <c r="N146" s="47"/>
      <c r="O146" s="36" t="s">
        <v>56</v>
      </c>
      <c r="P146" s="46"/>
      <c r="Q146" s="51" t="s">
        <v>389</v>
      </c>
      <c r="R146" s="50"/>
      <c r="S146" s="37"/>
      <c r="T146" s="37"/>
      <c r="U146" s="37"/>
      <c r="V146" s="37"/>
      <c r="W146" s="50"/>
      <c r="X146" s="51" t="s">
        <v>389</v>
      </c>
      <c r="Y146" s="50"/>
      <c r="Z146" s="37"/>
      <c r="AA146" s="37"/>
      <c r="AB146" s="37"/>
      <c r="AC146" s="37"/>
      <c r="AD146" s="37"/>
      <c r="AE146" s="37"/>
      <c r="AF146" s="37"/>
      <c r="AG146" s="37"/>
      <c r="AH146" s="37"/>
      <c r="AI146" s="37"/>
      <c r="AJ146" s="37"/>
      <c r="AK146" s="37"/>
      <c r="AL146" s="37"/>
      <c r="AM146" s="37"/>
      <c r="AN146" s="37"/>
      <c r="AO146" s="37"/>
      <c r="AP146" s="50"/>
      <c r="AQ146" s="51" t="s">
        <v>389</v>
      </c>
      <c r="AR146" s="50"/>
      <c r="AS146" s="37"/>
      <c r="AT146" s="50"/>
      <c r="AU146" s="41"/>
      <c r="AV146" s="50"/>
      <c r="AW146" s="37"/>
      <c r="AX146" s="37"/>
      <c r="AY146" s="37"/>
      <c r="AZ146" s="37"/>
      <c r="BA146" s="37"/>
      <c r="BB146" s="37"/>
      <c r="BC146" s="37"/>
      <c r="BD146" s="37"/>
      <c r="BE146" s="37"/>
      <c r="BF146" s="50"/>
      <c r="BG146" s="51" t="str">
        <f t="shared" si="2"/>
        <v>|</v>
      </c>
      <c r="BH14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(13): REVESTIMIENTOS
ÍTEM (13002): Revestimiento de Porcellanato (m2)</v>
      </c>
      <c r="BI146" s="39" t="str" cm="1">
        <f t="array" ref="BI14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6" s="43" t="str" cm="1">
        <f t="array" ref="BJ14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6" s="43" t="str" cm="1">
        <f t="array" ref="BK14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6" s="43" t="str" cm="1">
        <f t="array" ref="BL14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6" s="43" t="str" cm="1">
        <f t="array" ref="BM14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7" spans="1:65" x14ac:dyDescent="0.3">
      <c r="A147" s="29">
        <f>HLOOKUP(Tabla2[[#This Row],[RUBROS]],Alta!$B$18:$BR$19,2,0)</f>
        <v>13</v>
      </c>
      <c r="B147" s="34" t="s">
        <v>62</v>
      </c>
      <c r="C147" s="30" t="str">
        <f ca="1">_xlfn.CONCAT(Tabla2[[#This Row],[N°R]],(INDEX(Alta!$A$20:$A$118,MATCH(Tabla2[[#This Row],[ÍTEMS]],INDIRECT(Tabla2[[#This Row],[RUBROS]]),0))))</f>
        <v>13003</v>
      </c>
      <c r="D147" s="34" t="s">
        <v>273</v>
      </c>
      <c r="E147" s="35" t="str" cm="1">
        <f t="array" aca="1" ref="E147" ca="1">INDEX(Alta!$B$20:$BS$118,(MATCH(Tabla2[[#This Row],[ÍTEMS]],INDIRECT(Tabla2[[#This Row],[RUBROS]]),0)),(MATCH(Tabla2[[#This Row],[RUBROS]],Alta!$B$18:$BS$18,0)+1))</f>
        <v>m2</v>
      </c>
      <c r="F147" s="44"/>
      <c r="G147" s="44"/>
      <c r="H147" s="44"/>
      <c r="I147" s="44"/>
      <c r="J14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(13): REVESTIMIENTOS
ÍTEM (13003): Revestimiento Azulejos (m2)
_________________________________
MUCHAS GRACIAS POR SER PARTE DE CONSULTOBRA</v>
      </c>
      <c r="K147" s="47"/>
      <c r="L147" s="47"/>
      <c r="M147" s="47"/>
      <c r="N147" s="47"/>
      <c r="O147" s="36" t="s">
        <v>56</v>
      </c>
      <c r="P147" s="46"/>
      <c r="Q147" s="51" t="s">
        <v>389</v>
      </c>
      <c r="R147" s="50"/>
      <c r="S147" s="37"/>
      <c r="T147" s="37"/>
      <c r="U147" s="37"/>
      <c r="V147" s="37"/>
      <c r="W147" s="50"/>
      <c r="X147" s="51" t="s">
        <v>389</v>
      </c>
      <c r="Y147" s="50"/>
      <c r="Z147" s="37"/>
      <c r="AA147" s="37"/>
      <c r="AB147" s="37"/>
      <c r="AC147" s="37"/>
      <c r="AD147" s="37"/>
      <c r="AE147" s="37"/>
      <c r="AF147" s="37"/>
      <c r="AG147" s="37"/>
      <c r="AH147" s="37"/>
      <c r="AI147" s="37"/>
      <c r="AJ147" s="37"/>
      <c r="AK147" s="37"/>
      <c r="AL147" s="37"/>
      <c r="AM147" s="37"/>
      <c r="AN147" s="37"/>
      <c r="AO147" s="37"/>
      <c r="AP147" s="50"/>
      <c r="AQ147" s="51" t="s">
        <v>389</v>
      </c>
      <c r="AR147" s="50"/>
      <c r="AS147" s="37"/>
      <c r="AT147" s="50"/>
      <c r="AU147" s="41"/>
      <c r="AV147" s="50"/>
      <c r="AW147" s="37"/>
      <c r="AX147" s="37"/>
      <c r="AY147" s="37"/>
      <c r="AZ147" s="37"/>
      <c r="BA147" s="37"/>
      <c r="BB147" s="37"/>
      <c r="BC147" s="37"/>
      <c r="BD147" s="37"/>
      <c r="BE147" s="37"/>
      <c r="BF147" s="50"/>
      <c r="BG147" s="51" t="str">
        <f t="shared" si="2"/>
        <v>|</v>
      </c>
      <c r="BH14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(13): REVESTIMIENTOS
ÍTEM (13003): Revestimiento Azulejos (m2)</v>
      </c>
      <c r="BI147" s="39" t="str" cm="1">
        <f t="array" ref="BI14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7" s="43" t="str" cm="1">
        <f t="array" ref="BJ14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7" s="43" t="str" cm="1">
        <f t="array" ref="BK14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7" s="43" t="str" cm="1">
        <f t="array" ref="BL14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7" s="43" t="str" cm="1">
        <f t="array" ref="BM14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8" spans="1:65" x14ac:dyDescent="0.3">
      <c r="A148" s="29">
        <f>HLOOKUP(Tabla2[[#This Row],[RUBROS]],Alta!$B$18:$BR$19,2,0)</f>
        <v>13</v>
      </c>
      <c r="B148" s="34" t="s">
        <v>62</v>
      </c>
      <c r="C148" s="30" t="str">
        <f ca="1">_xlfn.CONCAT(Tabla2[[#This Row],[N°R]],(INDEX(Alta!$A$20:$A$118,MATCH(Tabla2[[#This Row],[ÍTEMS]],INDIRECT(Tabla2[[#This Row],[RUBROS]]),0))))</f>
        <v>13004</v>
      </c>
      <c r="D148" s="34" t="s">
        <v>274</v>
      </c>
      <c r="E148" s="35" t="str" cm="1">
        <f t="array" aca="1" ref="E148" ca="1">INDEX(Alta!$B$20:$BS$118,(MATCH(Tabla2[[#This Row],[ÍTEMS]],INDIRECT(Tabla2[[#This Row],[RUBROS]]),0)),(MATCH(Tabla2[[#This Row],[RUBROS]],Alta!$B$18:$BS$18,0)+1))</f>
        <v>m2</v>
      </c>
      <c r="F148" s="44"/>
      <c r="G148" s="44"/>
      <c r="H148" s="44"/>
      <c r="I148" s="44"/>
      <c r="J14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(13): REVESTIMIENTOS
ÍTEM (13004): Cover Glass (m2)
_________________________________
MUCHAS GRACIAS POR SER PARTE DE CONSULTOBRA</v>
      </c>
      <c r="K148" s="47"/>
      <c r="L148" s="47"/>
      <c r="M148" s="47"/>
      <c r="N148" s="47"/>
      <c r="O148" s="36" t="s">
        <v>56</v>
      </c>
      <c r="P148" s="46"/>
      <c r="Q148" s="51" t="s">
        <v>389</v>
      </c>
      <c r="R148" s="50"/>
      <c r="S148" s="37"/>
      <c r="T148" s="37"/>
      <c r="U148" s="37"/>
      <c r="V148" s="37"/>
      <c r="W148" s="50"/>
      <c r="X148" s="51" t="s">
        <v>389</v>
      </c>
      <c r="Y148" s="50"/>
      <c r="Z148" s="37"/>
      <c r="AA148" s="37"/>
      <c r="AB148" s="37"/>
      <c r="AC148" s="37"/>
      <c r="AD148" s="37"/>
      <c r="AE148" s="37"/>
      <c r="AF148" s="37"/>
      <c r="AG148" s="37"/>
      <c r="AH148" s="37"/>
      <c r="AI148" s="37"/>
      <c r="AJ148" s="37"/>
      <c r="AK148" s="37"/>
      <c r="AL148" s="37"/>
      <c r="AM148" s="37"/>
      <c r="AN148" s="37"/>
      <c r="AO148" s="37"/>
      <c r="AP148" s="50"/>
      <c r="AQ148" s="51" t="s">
        <v>389</v>
      </c>
      <c r="AR148" s="50"/>
      <c r="AS148" s="37"/>
      <c r="AT148" s="50"/>
      <c r="AU148" s="41"/>
      <c r="AV148" s="50"/>
      <c r="AW148" s="37"/>
      <c r="AX148" s="37"/>
      <c r="AY148" s="37"/>
      <c r="AZ148" s="37"/>
      <c r="BA148" s="37"/>
      <c r="BB148" s="37"/>
      <c r="BC148" s="37"/>
      <c r="BD148" s="37"/>
      <c r="BE148" s="37"/>
      <c r="BF148" s="50"/>
      <c r="BG148" s="51" t="str">
        <f t="shared" si="2"/>
        <v>|</v>
      </c>
      <c r="BH14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(13): REVESTIMIENTOS
ÍTEM (13004): Cover Glass (m2)</v>
      </c>
      <c r="BI148" s="39" t="str" cm="1">
        <f t="array" ref="BI14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8" s="43" t="str" cm="1">
        <f t="array" ref="BJ14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8" s="43" t="str" cm="1">
        <f t="array" ref="BK14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8" s="43" t="str" cm="1">
        <f t="array" ref="BL14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8" s="43" t="str" cm="1">
        <f t="array" ref="BM14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49" spans="1:65" x14ac:dyDescent="0.3">
      <c r="A149" s="29">
        <f>HLOOKUP(Tabla2[[#This Row],[RUBROS]],Alta!$B$18:$BR$19,2,0)</f>
        <v>17</v>
      </c>
      <c r="B149" s="34" t="s">
        <v>74</v>
      </c>
      <c r="C149" s="30" t="str">
        <f ca="1">_xlfn.CONCAT(Tabla2[[#This Row],[N°R]],(INDEX(Alta!$A$20:$A$118,MATCH(Tabla2[[#This Row],[ÍTEMS]],INDIRECT(Tabla2[[#This Row],[RUBROS]]),0))))</f>
        <v>17001</v>
      </c>
      <c r="D149" s="34" t="s">
        <v>276</v>
      </c>
      <c r="E149" s="35" t="str" cm="1">
        <f t="array" aca="1" ref="E149" ca="1">INDEX(Alta!$B$20:$BS$118,(MATCH(Tabla2[[#This Row],[ÍTEMS]],INDIRECT(Tabla2[[#This Row],[RUBROS]]),0)),(MATCH(Tabla2[[#This Row],[RUBROS]],Alta!$B$18:$BS$18,0)+1))</f>
        <v>U</v>
      </c>
      <c r="F149" s="44"/>
      <c r="G149" s="44"/>
      <c r="H149" s="44"/>
      <c r="I149" s="44"/>
      <c r="J14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(17): CARPINTERÍA DE MADERA
ÍTEM (17001): Puerta Placa de Cedro (U)
_________________________________
MUCHAS GRACIAS POR SER PARTE DE CONSULTOBRA</v>
      </c>
      <c r="K149" s="47"/>
      <c r="L149" s="47"/>
      <c r="M149" s="47"/>
      <c r="N149" s="47"/>
      <c r="O149" s="36" t="s">
        <v>56</v>
      </c>
      <c r="P149" s="46"/>
      <c r="Q149" s="51" t="s">
        <v>389</v>
      </c>
      <c r="R149" s="50"/>
      <c r="S149" s="37"/>
      <c r="T149" s="37"/>
      <c r="U149" s="37"/>
      <c r="V149" s="37"/>
      <c r="W149" s="50"/>
      <c r="X149" s="51" t="s">
        <v>389</v>
      </c>
      <c r="Y149" s="50"/>
      <c r="Z149" s="37"/>
      <c r="AA149" s="37"/>
      <c r="AB149" s="37"/>
      <c r="AC149" s="37"/>
      <c r="AD149" s="37"/>
      <c r="AE149" s="37"/>
      <c r="AF149" s="37"/>
      <c r="AG149" s="37"/>
      <c r="AH149" s="37"/>
      <c r="AI149" s="37"/>
      <c r="AJ149" s="37"/>
      <c r="AK149" s="37"/>
      <c r="AL149" s="37"/>
      <c r="AM149" s="37"/>
      <c r="AN149" s="37"/>
      <c r="AO149" s="37"/>
      <c r="AP149" s="50"/>
      <c r="AQ149" s="51" t="s">
        <v>389</v>
      </c>
      <c r="AR149" s="50"/>
      <c r="AS149" s="37"/>
      <c r="AT149" s="50"/>
      <c r="AU149" s="41"/>
      <c r="AV149" s="50"/>
      <c r="AW149" s="37"/>
      <c r="AX149" s="37"/>
      <c r="AY149" s="37"/>
      <c r="AZ149" s="37"/>
      <c r="BA149" s="37"/>
      <c r="BB149" s="37"/>
      <c r="BC149" s="37"/>
      <c r="BD149" s="37"/>
      <c r="BE149" s="37"/>
      <c r="BF149" s="50"/>
      <c r="BG149" s="51" t="str">
        <f t="shared" si="2"/>
        <v>|</v>
      </c>
      <c r="BH14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(17): CARPINTERÍA DE MADERA
ÍTEM (17001): Puerta Placa de Cedro (U)</v>
      </c>
      <c r="BI149" s="39" t="str" cm="1">
        <f t="array" ref="BI14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49" s="43" t="str" cm="1">
        <f t="array" ref="BJ14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49" s="43" t="str" cm="1">
        <f t="array" ref="BK14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49" s="43" t="str" cm="1">
        <f t="array" ref="BL14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49" s="43" t="str" cm="1">
        <f t="array" ref="BM14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0" spans="1:65" x14ac:dyDescent="0.3">
      <c r="A150" s="29">
        <f>HLOOKUP(Tabla2[[#This Row],[RUBROS]],Alta!$B$18:$BR$19,2,0)</f>
        <v>17</v>
      </c>
      <c r="B150" s="34" t="s">
        <v>74</v>
      </c>
      <c r="C150" s="30" t="str">
        <f ca="1">_xlfn.CONCAT(Tabla2[[#This Row],[N°R]],(INDEX(Alta!$A$20:$A$118,MATCH(Tabla2[[#This Row],[ÍTEMS]],INDIRECT(Tabla2[[#This Row],[RUBROS]]),0))))</f>
        <v>17002</v>
      </c>
      <c r="D150" s="34" t="s">
        <v>277</v>
      </c>
      <c r="E150" s="35" t="str" cm="1">
        <f t="array" aca="1" ref="E150" ca="1">INDEX(Alta!$B$20:$BS$118,(MATCH(Tabla2[[#This Row],[ÍTEMS]],INDIRECT(Tabla2[[#This Row],[RUBROS]]),0)),(MATCH(Tabla2[[#This Row],[RUBROS]],Alta!$B$18:$BS$18,0)+1))</f>
        <v>U</v>
      </c>
      <c r="F150" s="44"/>
      <c r="G150" s="44"/>
      <c r="H150" s="44"/>
      <c r="I150" s="44"/>
      <c r="J15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(17): CARPINTERÍA DE MADERA
ÍTEM (17002): Puerta Tablero Acceso (U)
_________________________________
MUCHAS GRACIAS POR SER PARTE DE CONSULTOBRA</v>
      </c>
      <c r="K150" s="47"/>
      <c r="L150" s="47"/>
      <c r="M150" s="47"/>
      <c r="N150" s="47"/>
      <c r="O150" s="36" t="s">
        <v>56</v>
      </c>
      <c r="P150" s="46"/>
      <c r="Q150" s="51" t="s">
        <v>389</v>
      </c>
      <c r="R150" s="50"/>
      <c r="S150" s="37"/>
      <c r="T150" s="37"/>
      <c r="U150" s="37"/>
      <c r="V150" s="37"/>
      <c r="W150" s="50"/>
      <c r="X150" s="51" t="s">
        <v>389</v>
      </c>
      <c r="Y150" s="50"/>
      <c r="Z150" s="37"/>
      <c r="AA150" s="37"/>
      <c r="AB150" s="37"/>
      <c r="AC150" s="37"/>
      <c r="AD150" s="37"/>
      <c r="AE150" s="37"/>
      <c r="AF150" s="37"/>
      <c r="AG150" s="37"/>
      <c r="AH150" s="37"/>
      <c r="AI150" s="37"/>
      <c r="AJ150" s="37"/>
      <c r="AK150" s="37"/>
      <c r="AL150" s="37"/>
      <c r="AM150" s="37"/>
      <c r="AN150" s="37"/>
      <c r="AO150" s="37"/>
      <c r="AP150" s="50"/>
      <c r="AQ150" s="51" t="s">
        <v>389</v>
      </c>
      <c r="AR150" s="50"/>
      <c r="AS150" s="37"/>
      <c r="AT150" s="50"/>
      <c r="AU150" s="41"/>
      <c r="AV150" s="50"/>
      <c r="AW150" s="37"/>
      <c r="AX150" s="37"/>
      <c r="AY150" s="37"/>
      <c r="AZ150" s="37"/>
      <c r="BA150" s="37"/>
      <c r="BB150" s="37"/>
      <c r="BC150" s="37"/>
      <c r="BD150" s="37"/>
      <c r="BE150" s="37"/>
      <c r="BF150" s="50"/>
      <c r="BG150" s="51" t="str">
        <f t="shared" si="2"/>
        <v>|</v>
      </c>
      <c r="BH15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(17): CARPINTERÍA DE MADERA
ÍTEM (17002): Puerta Tablero Acceso (U)</v>
      </c>
      <c r="BI150" s="39" t="str" cm="1">
        <f t="array" ref="BI15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0" s="43" t="str" cm="1">
        <f t="array" ref="BJ15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0" s="43" t="str" cm="1">
        <f t="array" ref="BK15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0" s="43" t="str" cm="1">
        <f t="array" ref="BL15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0" s="43" t="str" cm="1">
        <f t="array" ref="BM15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1" spans="1:65" x14ac:dyDescent="0.3">
      <c r="A151" s="29">
        <f>HLOOKUP(Tabla2[[#This Row],[RUBROS]],Alta!$B$18:$BR$19,2,0)</f>
        <v>17</v>
      </c>
      <c r="B151" s="34" t="s">
        <v>74</v>
      </c>
      <c r="C151" s="30" t="str">
        <f ca="1">_xlfn.CONCAT(Tabla2[[#This Row],[N°R]],(INDEX(Alta!$A$20:$A$118,MATCH(Tabla2[[#This Row],[ÍTEMS]],INDIRECT(Tabla2[[#This Row],[RUBROS]]),0))))</f>
        <v>17003</v>
      </c>
      <c r="D151" s="34" t="s">
        <v>279</v>
      </c>
      <c r="E151" s="35" t="str" cm="1">
        <f t="array" aca="1" ref="E151" ca="1">INDEX(Alta!$B$20:$BS$118,(MATCH(Tabla2[[#This Row],[ÍTEMS]],INDIRECT(Tabla2[[#This Row],[RUBROS]]),0)),(MATCH(Tabla2[[#This Row],[RUBROS]],Alta!$B$18:$BS$18,0)+1))</f>
        <v>U</v>
      </c>
      <c r="F151" s="44"/>
      <c r="G151" s="44"/>
      <c r="H151" s="44"/>
      <c r="I151" s="44"/>
      <c r="J15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(17): CARPINTERÍA DE MADERA
ÍTEM (17003): Ventana Celosía Cedro (U)
_________________________________
MUCHAS GRACIAS POR SER PARTE DE CONSULTOBRA</v>
      </c>
      <c r="K151" s="47"/>
      <c r="L151" s="47"/>
      <c r="M151" s="47"/>
      <c r="N151" s="47"/>
      <c r="O151" s="36" t="s">
        <v>56</v>
      </c>
      <c r="P151" s="46"/>
      <c r="Q151" s="51" t="s">
        <v>389</v>
      </c>
      <c r="R151" s="50"/>
      <c r="S151" s="37"/>
      <c r="T151" s="37"/>
      <c r="U151" s="37"/>
      <c r="V151" s="37"/>
      <c r="W151" s="50"/>
      <c r="X151" s="51" t="s">
        <v>389</v>
      </c>
      <c r="Y151" s="50"/>
      <c r="Z151" s="37"/>
      <c r="AA151" s="37"/>
      <c r="AB151" s="37"/>
      <c r="AC151" s="37"/>
      <c r="AD151" s="37"/>
      <c r="AE151" s="37"/>
      <c r="AF151" s="37"/>
      <c r="AG151" s="37"/>
      <c r="AH151" s="37"/>
      <c r="AI151" s="37"/>
      <c r="AJ151" s="37"/>
      <c r="AK151" s="37"/>
      <c r="AL151" s="37"/>
      <c r="AM151" s="37"/>
      <c r="AN151" s="37"/>
      <c r="AO151" s="37"/>
      <c r="AP151" s="50"/>
      <c r="AQ151" s="51" t="s">
        <v>389</v>
      </c>
      <c r="AR151" s="50"/>
      <c r="AS151" s="37"/>
      <c r="AT151" s="50"/>
      <c r="AU151" s="41"/>
      <c r="AV151" s="50"/>
      <c r="AW151" s="37"/>
      <c r="AX151" s="37"/>
      <c r="AY151" s="37"/>
      <c r="AZ151" s="37"/>
      <c r="BA151" s="37"/>
      <c r="BB151" s="37"/>
      <c r="BC151" s="37"/>
      <c r="BD151" s="37"/>
      <c r="BE151" s="37"/>
      <c r="BF151" s="50"/>
      <c r="BG151" s="51" t="str">
        <f t="shared" si="2"/>
        <v>|</v>
      </c>
      <c r="BH15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(17): CARPINTERÍA DE MADERA
ÍTEM (17003): Ventana Celosía Cedro (U)</v>
      </c>
      <c r="BI151" s="39" t="str" cm="1">
        <f t="array" ref="BI15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1" s="43" t="str" cm="1">
        <f t="array" ref="BJ15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1" s="43" t="str" cm="1">
        <f t="array" ref="BK15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1" s="43" t="str" cm="1">
        <f t="array" ref="BL15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1" s="43" t="str" cm="1">
        <f t="array" ref="BM15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2" spans="1:65" x14ac:dyDescent="0.3">
      <c r="A152" s="29">
        <f>HLOOKUP(Tabla2[[#This Row],[RUBROS]],Alta!$B$18:$BR$19,2,0)</f>
        <v>18</v>
      </c>
      <c r="B152" s="34" t="s">
        <v>75</v>
      </c>
      <c r="C152" s="30" t="str">
        <f ca="1">_xlfn.CONCAT(Tabla2[[#This Row],[N°R]],(INDEX(Alta!$A$20:$A$118,MATCH(Tabla2[[#This Row],[ÍTEMS]],INDIRECT(Tabla2[[#This Row],[RUBROS]]),0))))</f>
        <v>18001</v>
      </c>
      <c r="D152" s="34" t="s">
        <v>159</v>
      </c>
      <c r="E152" s="35" t="str" cm="1">
        <f t="array" aca="1" ref="E152" ca="1">INDEX(Alta!$B$20:$BS$118,(MATCH(Tabla2[[#This Row],[ÍTEMS]],INDIRECT(Tabla2[[#This Row],[RUBROS]]),0)),(MATCH(Tabla2[[#This Row],[RUBROS]],Alta!$B$18:$BS$18,0)+1))</f>
        <v>U</v>
      </c>
      <c r="F152" s="44"/>
      <c r="G152" s="44"/>
      <c r="H152" s="44"/>
      <c r="I152" s="44"/>
      <c r="J15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(18): CARPINTERÍA METÁLICA Y HERRERÍA
ÍTEM (18001): Carpintería de Aluminio con DVH (U)
_________________________________
MUCHAS GRACIAS POR SER PARTE DE CONSULTOBRA</v>
      </c>
      <c r="K152" s="47"/>
      <c r="L152" s="47"/>
      <c r="M152" s="47"/>
      <c r="N152" s="47"/>
      <c r="O152" s="36" t="s">
        <v>56</v>
      </c>
      <c r="P152" s="46"/>
      <c r="Q152" s="51" t="s">
        <v>389</v>
      </c>
      <c r="R152" s="50"/>
      <c r="S152" s="37"/>
      <c r="T152" s="37"/>
      <c r="U152" s="37"/>
      <c r="V152" s="37"/>
      <c r="W152" s="50"/>
      <c r="X152" s="51" t="s">
        <v>389</v>
      </c>
      <c r="Y152" s="50"/>
      <c r="Z152" s="37"/>
      <c r="AA152" s="37"/>
      <c r="AB152" s="37"/>
      <c r="AC152" s="37"/>
      <c r="AD152" s="37"/>
      <c r="AE152" s="37"/>
      <c r="AF152" s="37"/>
      <c r="AG152" s="37"/>
      <c r="AH152" s="37"/>
      <c r="AI152" s="37"/>
      <c r="AJ152" s="37"/>
      <c r="AK152" s="37"/>
      <c r="AL152" s="37"/>
      <c r="AM152" s="37"/>
      <c r="AN152" s="37"/>
      <c r="AO152" s="37"/>
      <c r="AP152" s="50"/>
      <c r="AQ152" s="51" t="s">
        <v>389</v>
      </c>
      <c r="AR152" s="50"/>
      <c r="AS152" s="37"/>
      <c r="AT152" s="50"/>
      <c r="AU152" s="41"/>
      <c r="AV152" s="50"/>
      <c r="AW152" s="37"/>
      <c r="AX152" s="37"/>
      <c r="AY152" s="37"/>
      <c r="AZ152" s="37"/>
      <c r="BA152" s="37"/>
      <c r="BB152" s="37"/>
      <c r="BC152" s="37"/>
      <c r="BD152" s="37"/>
      <c r="BE152" s="37"/>
      <c r="BF152" s="50"/>
      <c r="BG152" s="51" t="str">
        <f t="shared" si="2"/>
        <v>|</v>
      </c>
      <c r="BH15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(18): CARPINTERÍA METÁLICA Y HERRERÍA
ÍTEM (18001): Carpintería de Aluminio con DVH (U)</v>
      </c>
      <c r="BI152" s="39" t="str" cm="1">
        <f t="array" ref="BI15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2" s="43" t="str" cm="1">
        <f t="array" ref="BJ15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2" s="43" t="str" cm="1">
        <f t="array" ref="BK15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2" s="43" t="str" cm="1">
        <f t="array" ref="BL15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2" s="43" t="str" cm="1">
        <f t="array" ref="BM15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3" spans="1:65" x14ac:dyDescent="0.3">
      <c r="A153" s="29">
        <f>HLOOKUP(Tabla2[[#This Row],[RUBROS]],Alta!$B$18:$BR$19,2,0)</f>
        <v>18</v>
      </c>
      <c r="B153" s="34" t="s">
        <v>75</v>
      </c>
      <c r="C153" s="30" t="str">
        <f ca="1">_xlfn.CONCAT(Tabla2[[#This Row],[N°R]],(INDEX(Alta!$A$20:$A$118,MATCH(Tabla2[[#This Row],[ÍTEMS]],INDIRECT(Tabla2[[#This Row],[RUBROS]]),0))))</f>
        <v>18002</v>
      </c>
      <c r="D153" s="34" t="s">
        <v>280</v>
      </c>
      <c r="E153" s="35" t="str" cm="1">
        <f t="array" aca="1" ref="E153" ca="1">INDEX(Alta!$B$20:$BS$118,(MATCH(Tabla2[[#This Row],[ÍTEMS]],INDIRECT(Tabla2[[#This Row],[RUBROS]]),0)),(MATCH(Tabla2[[#This Row],[RUBROS]],Alta!$B$18:$BS$18,0)+1))</f>
        <v>U</v>
      </c>
      <c r="F153" s="44"/>
      <c r="G153" s="44"/>
      <c r="H153" s="44"/>
      <c r="I153" s="44"/>
      <c r="J15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(18): CARPINTERÍA METÁLICA Y HERRERÍA
ÍTEM (18002): Carpintería de Aluminio con Vidrio Templado (U)
_________________________________
MUCHAS GRACIAS POR SER PARTE DE CONSULTOBRA</v>
      </c>
      <c r="K153" s="47"/>
      <c r="L153" s="47"/>
      <c r="M153" s="47"/>
      <c r="N153" s="47"/>
      <c r="O153" s="36" t="s">
        <v>56</v>
      </c>
      <c r="P153" s="46"/>
      <c r="Q153" s="51" t="s">
        <v>389</v>
      </c>
      <c r="R153" s="50"/>
      <c r="S153" s="37"/>
      <c r="T153" s="37"/>
      <c r="U153" s="37"/>
      <c r="V153" s="37"/>
      <c r="W153" s="50"/>
      <c r="X153" s="51" t="s">
        <v>389</v>
      </c>
      <c r="Y153" s="50"/>
      <c r="Z153" s="37"/>
      <c r="AA153" s="37"/>
      <c r="AB153" s="37"/>
      <c r="AC153" s="37"/>
      <c r="AD153" s="37"/>
      <c r="AE153" s="37"/>
      <c r="AF153" s="37"/>
      <c r="AG153" s="37"/>
      <c r="AH153" s="37"/>
      <c r="AI153" s="37"/>
      <c r="AJ153" s="37"/>
      <c r="AK153" s="37"/>
      <c r="AL153" s="37"/>
      <c r="AM153" s="37"/>
      <c r="AN153" s="37"/>
      <c r="AO153" s="37"/>
      <c r="AP153" s="50"/>
      <c r="AQ153" s="51" t="s">
        <v>389</v>
      </c>
      <c r="AR153" s="50"/>
      <c r="AS153" s="37"/>
      <c r="AT153" s="50"/>
      <c r="AU153" s="41"/>
      <c r="AV153" s="50"/>
      <c r="AW153" s="37"/>
      <c r="AX153" s="37"/>
      <c r="AY153" s="37"/>
      <c r="AZ153" s="37"/>
      <c r="BA153" s="37"/>
      <c r="BB153" s="37"/>
      <c r="BC153" s="37"/>
      <c r="BD153" s="37"/>
      <c r="BE153" s="37"/>
      <c r="BF153" s="50"/>
      <c r="BG153" s="51" t="str">
        <f t="shared" si="2"/>
        <v>|</v>
      </c>
      <c r="BH15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(18): CARPINTERÍA METÁLICA Y HERRERÍA
ÍTEM (18002): Carpintería de Aluminio con Vidrio Templado (U)</v>
      </c>
      <c r="BI153" s="39" t="str" cm="1">
        <f t="array" ref="BI15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3" s="43" t="str" cm="1">
        <f t="array" ref="BJ15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3" s="43" t="str" cm="1">
        <f t="array" ref="BK15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3" s="43" t="str" cm="1">
        <f t="array" ref="BL15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3" s="43" t="str" cm="1">
        <f t="array" ref="BM15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4" spans="1:65" x14ac:dyDescent="0.3">
      <c r="A154" s="29">
        <f>HLOOKUP(Tabla2[[#This Row],[RUBROS]],Alta!$B$18:$BR$19,2,0)</f>
        <v>18</v>
      </c>
      <c r="B154" s="34" t="s">
        <v>75</v>
      </c>
      <c r="C154" s="30" t="str">
        <f ca="1">_xlfn.CONCAT(Tabla2[[#This Row],[N°R]],(INDEX(Alta!$A$20:$A$118,MATCH(Tabla2[[#This Row],[ÍTEMS]],INDIRECT(Tabla2[[#This Row],[RUBROS]]),0))))</f>
        <v>18003</v>
      </c>
      <c r="D154" s="34" t="s">
        <v>281</v>
      </c>
      <c r="E154" s="35" t="str" cm="1">
        <f t="array" aca="1" ref="E154" ca="1">INDEX(Alta!$B$20:$BS$118,(MATCH(Tabla2[[#This Row],[ÍTEMS]],INDIRECT(Tabla2[[#This Row],[RUBROS]]),0)),(MATCH(Tabla2[[#This Row],[RUBROS]],Alta!$B$18:$BS$18,0)+1))</f>
        <v>U</v>
      </c>
      <c r="F154" s="44"/>
      <c r="G154" s="44"/>
      <c r="H154" s="44"/>
      <c r="I154" s="44"/>
      <c r="J15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(18): CARPINTERÍA METÁLICA Y HERRERÍA
ÍTEM (18003): Carpintería de Aluminio con Vidrio Laminado (U)
_________________________________
MUCHAS GRACIAS POR SER PARTE DE CONSULTOBRA</v>
      </c>
      <c r="K154" s="47"/>
      <c r="L154" s="47"/>
      <c r="M154" s="47"/>
      <c r="N154" s="47"/>
      <c r="O154" s="36" t="s">
        <v>56</v>
      </c>
      <c r="P154" s="46"/>
      <c r="Q154" s="51" t="s">
        <v>389</v>
      </c>
      <c r="R154" s="50"/>
      <c r="S154" s="37"/>
      <c r="T154" s="37"/>
      <c r="U154" s="37"/>
      <c r="V154" s="37"/>
      <c r="W154" s="50"/>
      <c r="X154" s="51" t="s">
        <v>389</v>
      </c>
      <c r="Y154" s="50"/>
      <c r="Z154" s="37"/>
      <c r="AA154" s="37"/>
      <c r="AB154" s="37"/>
      <c r="AC154" s="37"/>
      <c r="AD154" s="37"/>
      <c r="AE154" s="37"/>
      <c r="AF154" s="37"/>
      <c r="AG154" s="37"/>
      <c r="AH154" s="37"/>
      <c r="AI154" s="37"/>
      <c r="AJ154" s="37"/>
      <c r="AK154" s="37"/>
      <c r="AL154" s="37"/>
      <c r="AM154" s="37"/>
      <c r="AN154" s="37"/>
      <c r="AO154" s="37"/>
      <c r="AP154" s="50"/>
      <c r="AQ154" s="51" t="s">
        <v>389</v>
      </c>
      <c r="AR154" s="50"/>
      <c r="AS154" s="37"/>
      <c r="AT154" s="50"/>
      <c r="AU154" s="41"/>
      <c r="AV154" s="50"/>
      <c r="AW154" s="37"/>
      <c r="AX154" s="37"/>
      <c r="AY154" s="37"/>
      <c r="AZ154" s="37"/>
      <c r="BA154" s="37"/>
      <c r="BB154" s="37"/>
      <c r="BC154" s="37"/>
      <c r="BD154" s="37"/>
      <c r="BE154" s="37"/>
      <c r="BF154" s="50"/>
      <c r="BG154" s="51" t="str">
        <f t="shared" si="2"/>
        <v>|</v>
      </c>
      <c r="BH15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(18): CARPINTERÍA METÁLICA Y HERRERÍA
ÍTEM (18003): Carpintería de Aluminio con Vidrio Laminado (U)</v>
      </c>
      <c r="BI154" s="39" t="str" cm="1">
        <f t="array" ref="BI15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4" s="43" t="str" cm="1">
        <f t="array" ref="BJ15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4" s="43" t="str" cm="1">
        <f t="array" ref="BK15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4" s="43" t="str" cm="1">
        <f t="array" ref="BL15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4" s="43" t="str" cm="1">
        <f t="array" ref="BM15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5" spans="1:65" x14ac:dyDescent="0.3">
      <c r="A155" s="29">
        <f>HLOOKUP(Tabla2[[#This Row],[RUBROS]],Alta!$B$18:$BR$19,2,0)</f>
        <v>18</v>
      </c>
      <c r="B155" s="34" t="s">
        <v>75</v>
      </c>
      <c r="C155" s="30" t="str">
        <f ca="1">_xlfn.CONCAT(Tabla2[[#This Row],[N°R]],(INDEX(Alta!$A$20:$A$118,MATCH(Tabla2[[#This Row],[ÍTEMS]],INDIRECT(Tabla2[[#This Row],[RUBROS]]),0))))</f>
        <v>18004</v>
      </c>
      <c r="D155" s="34" t="s">
        <v>282</v>
      </c>
      <c r="E155" s="35" t="str" cm="1">
        <f t="array" aca="1" ref="E155" ca="1">INDEX(Alta!$B$20:$BS$118,(MATCH(Tabla2[[#This Row],[ÍTEMS]],INDIRECT(Tabla2[[#This Row],[RUBROS]]),0)),(MATCH(Tabla2[[#This Row],[RUBROS]],Alta!$B$18:$BS$18,0)+1))</f>
        <v>U</v>
      </c>
      <c r="F155" s="44"/>
      <c r="G155" s="44"/>
      <c r="H155" s="44"/>
      <c r="I155" s="44"/>
      <c r="J15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(18): CARPINTERÍA METÁLICA Y HERRERÍA
ÍTEM (18004): Carpintería de Aluminio con Vidrio Float (U)
_________________________________
MUCHAS GRACIAS POR SER PARTE DE CONSULTOBRA</v>
      </c>
      <c r="K155" s="47"/>
      <c r="L155" s="47"/>
      <c r="M155" s="47"/>
      <c r="N155" s="47"/>
      <c r="O155" s="36" t="s">
        <v>56</v>
      </c>
      <c r="P155" s="46"/>
      <c r="Q155" s="51" t="s">
        <v>389</v>
      </c>
      <c r="R155" s="50"/>
      <c r="S155" s="37"/>
      <c r="T155" s="37"/>
      <c r="U155" s="37"/>
      <c r="V155" s="37"/>
      <c r="W155" s="50"/>
      <c r="X155" s="51" t="s">
        <v>389</v>
      </c>
      <c r="Y155" s="50"/>
      <c r="Z155" s="37"/>
      <c r="AA155" s="37"/>
      <c r="AB155" s="37"/>
      <c r="AC155" s="37"/>
      <c r="AD155" s="37"/>
      <c r="AE155" s="37"/>
      <c r="AF155" s="37"/>
      <c r="AG155" s="37"/>
      <c r="AH155" s="37"/>
      <c r="AI155" s="37"/>
      <c r="AJ155" s="37"/>
      <c r="AK155" s="37"/>
      <c r="AL155" s="37"/>
      <c r="AM155" s="37"/>
      <c r="AN155" s="37"/>
      <c r="AO155" s="37"/>
      <c r="AP155" s="50"/>
      <c r="AQ155" s="51" t="s">
        <v>389</v>
      </c>
      <c r="AR155" s="50"/>
      <c r="AS155" s="37"/>
      <c r="AT155" s="50"/>
      <c r="AU155" s="41"/>
      <c r="AV155" s="50"/>
      <c r="AW155" s="37"/>
      <c r="AX155" s="37"/>
      <c r="AY155" s="37"/>
      <c r="AZ155" s="37"/>
      <c r="BA155" s="37"/>
      <c r="BB155" s="37"/>
      <c r="BC155" s="37"/>
      <c r="BD155" s="37"/>
      <c r="BE155" s="37"/>
      <c r="BF155" s="50"/>
      <c r="BG155" s="51" t="str">
        <f t="shared" si="2"/>
        <v>|</v>
      </c>
      <c r="BH15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(18): CARPINTERÍA METÁLICA Y HERRERÍA
ÍTEM (18004): Carpintería de Aluminio con Vidrio Float (U)</v>
      </c>
      <c r="BI155" s="39" t="str" cm="1">
        <f t="array" ref="BI15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5" s="43" t="str" cm="1">
        <f t="array" ref="BJ15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5" s="43" t="str" cm="1">
        <f t="array" ref="BK15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5" s="43" t="str" cm="1">
        <f t="array" ref="BL15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5" s="43" t="str" cm="1">
        <f t="array" ref="BM15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6" spans="1:65" x14ac:dyDescent="0.3">
      <c r="A156" s="29">
        <f>HLOOKUP(Tabla2[[#This Row],[RUBROS]],Alta!$B$18:$BR$19,2,0)</f>
        <v>18</v>
      </c>
      <c r="B156" s="34" t="s">
        <v>75</v>
      </c>
      <c r="C156" s="30" t="str">
        <f ca="1">_xlfn.CONCAT(Tabla2[[#This Row],[N°R]],(INDEX(Alta!$A$20:$A$118,MATCH(Tabla2[[#This Row],[ÍTEMS]],INDIRECT(Tabla2[[#This Row],[RUBROS]]),0))))</f>
        <v>18005</v>
      </c>
      <c r="D156" s="34" t="s">
        <v>278</v>
      </c>
      <c r="E156" s="35" t="str" cm="1">
        <f t="array" aca="1" ref="E156" ca="1">INDEX(Alta!$B$20:$BS$118,(MATCH(Tabla2[[#This Row],[ÍTEMS]],INDIRECT(Tabla2[[#This Row],[RUBROS]]),0)),(MATCH(Tabla2[[#This Row],[RUBROS]],Alta!$B$18:$BS$18,0)+1))</f>
        <v>U</v>
      </c>
      <c r="F156" s="44"/>
      <c r="G156" s="44"/>
      <c r="H156" s="44"/>
      <c r="I156" s="44"/>
      <c r="J15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(18): CARPINTERÍA METÁLICA Y HERRERÍA
ÍTEM (18005): Puerta de Chapa (U)
_________________________________
MUCHAS GRACIAS POR SER PARTE DE CONSULTOBRA</v>
      </c>
      <c r="K156" s="47"/>
      <c r="L156" s="47"/>
      <c r="M156" s="47"/>
      <c r="N156" s="47"/>
      <c r="O156" s="36" t="s">
        <v>56</v>
      </c>
      <c r="P156" s="46"/>
      <c r="Q156" s="51" t="s">
        <v>389</v>
      </c>
      <c r="R156" s="50"/>
      <c r="S156" s="37"/>
      <c r="T156" s="37"/>
      <c r="U156" s="37"/>
      <c r="V156" s="37"/>
      <c r="W156" s="50"/>
      <c r="X156" s="51" t="s">
        <v>389</v>
      </c>
      <c r="Y156" s="50"/>
      <c r="Z156" s="37"/>
      <c r="AA156" s="37"/>
      <c r="AB156" s="37"/>
      <c r="AC156" s="37"/>
      <c r="AD156" s="37"/>
      <c r="AE156" s="37"/>
      <c r="AF156" s="37"/>
      <c r="AG156" s="37"/>
      <c r="AH156" s="37"/>
      <c r="AI156" s="37"/>
      <c r="AJ156" s="37"/>
      <c r="AK156" s="37"/>
      <c r="AL156" s="37"/>
      <c r="AM156" s="37"/>
      <c r="AN156" s="37"/>
      <c r="AO156" s="37"/>
      <c r="AP156" s="50"/>
      <c r="AQ156" s="51" t="s">
        <v>389</v>
      </c>
      <c r="AR156" s="50"/>
      <c r="AS156" s="37"/>
      <c r="AT156" s="50"/>
      <c r="AU156" s="41"/>
      <c r="AV156" s="50"/>
      <c r="AW156" s="37"/>
      <c r="AX156" s="37"/>
      <c r="AY156" s="37"/>
      <c r="AZ156" s="37"/>
      <c r="BA156" s="37"/>
      <c r="BB156" s="37"/>
      <c r="BC156" s="37"/>
      <c r="BD156" s="37"/>
      <c r="BE156" s="37"/>
      <c r="BF156" s="50"/>
      <c r="BG156" s="51" t="str">
        <f t="shared" si="2"/>
        <v>|</v>
      </c>
      <c r="BH15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(18): CARPINTERÍA METÁLICA Y HERRERÍA
ÍTEM (18005): Puerta de Chapa (U)</v>
      </c>
      <c r="BI156" s="39" t="str" cm="1">
        <f t="array" ref="BI15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6" s="43" t="str" cm="1">
        <f t="array" ref="BJ15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6" s="43" t="str" cm="1">
        <f t="array" ref="BK15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6" s="43" t="str" cm="1">
        <f t="array" ref="BL15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6" s="43" t="str" cm="1">
        <f t="array" ref="BM15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7" spans="1:65" x14ac:dyDescent="0.3">
      <c r="A157" s="29">
        <f>HLOOKUP(Tabla2[[#This Row],[RUBROS]],Alta!$B$18:$BR$19,2,0)</f>
        <v>19</v>
      </c>
      <c r="B157" s="34" t="s">
        <v>76</v>
      </c>
      <c r="C157" s="30" t="str">
        <f ca="1">_xlfn.CONCAT(Tabla2[[#This Row],[N°R]],(INDEX(Alta!$A$20:$A$118,MATCH(Tabla2[[#This Row],[ÍTEMS]],INDIRECT(Tabla2[[#This Row],[RUBROS]]),0))))</f>
        <v>19001</v>
      </c>
      <c r="D157" s="34" t="s">
        <v>283</v>
      </c>
      <c r="E157" s="35" t="str" cm="1">
        <f t="array" aca="1" ref="E157" ca="1">INDEX(Alta!$B$20:$BS$118,(MATCH(Tabla2[[#This Row],[ÍTEMS]],INDIRECT(Tabla2[[#This Row],[RUBROS]]),0)),(MATCH(Tabla2[[#This Row],[RUBROS]],Alta!$B$18:$BS$18,0)+1))</f>
        <v>U</v>
      </c>
      <c r="F157" s="44"/>
      <c r="G157" s="44"/>
      <c r="H157" s="44"/>
      <c r="I157" s="44"/>
      <c r="J15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(19): CARPINTERÍA DE PVC
ÍTEM (19001): Carpintería de PVC con DVH (U)
_________________________________
MUCHAS GRACIAS POR SER PARTE DE CONSULTOBRA</v>
      </c>
      <c r="K157" s="47"/>
      <c r="L157" s="47"/>
      <c r="M157" s="47"/>
      <c r="N157" s="47"/>
      <c r="O157" s="36" t="s">
        <v>56</v>
      </c>
      <c r="P157" s="46"/>
      <c r="Q157" s="51" t="s">
        <v>389</v>
      </c>
      <c r="R157" s="50"/>
      <c r="S157" s="37"/>
      <c r="T157" s="37"/>
      <c r="U157" s="37"/>
      <c r="V157" s="37"/>
      <c r="W157" s="50"/>
      <c r="X157" s="51" t="s">
        <v>389</v>
      </c>
      <c r="Y157" s="50"/>
      <c r="Z157" s="37"/>
      <c r="AA157" s="37"/>
      <c r="AB157" s="37"/>
      <c r="AC157" s="37"/>
      <c r="AD157" s="37"/>
      <c r="AE157" s="37"/>
      <c r="AF157" s="37"/>
      <c r="AG157" s="37"/>
      <c r="AH157" s="37"/>
      <c r="AI157" s="37"/>
      <c r="AJ157" s="37"/>
      <c r="AK157" s="37"/>
      <c r="AL157" s="37"/>
      <c r="AM157" s="37"/>
      <c r="AN157" s="37"/>
      <c r="AO157" s="37"/>
      <c r="AP157" s="50"/>
      <c r="AQ157" s="51" t="s">
        <v>389</v>
      </c>
      <c r="AR157" s="50"/>
      <c r="AS157" s="37"/>
      <c r="AT157" s="50"/>
      <c r="AU157" s="41"/>
      <c r="AV157" s="50"/>
      <c r="AW157" s="37"/>
      <c r="AX157" s="37"/>
      <c r="AY157" s="37"/>
      <c r="AZ157" s="37"/>
      <c r="BA157" s="37"/>
      <c r="BB157" s="37"/>
      <c r="BC157" s="37"/>
      <c r="BD157" s="37"/>
      <c r="BE157" s="37"/>
      <c r="BF157" s="50"/>
      <c r="BG157" s="51" t="str">
        <f t="shared" si="2"/>
        <v>|</v>
      </c>
      <c r="BH15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(19): CARPINTERÍA DE PVC
ÍTEM (19001): Carpintería de PVC con DVH (U)</v>
      </c>
      <c r="BI157" s="39" t="str" cm="1">
        <f t="array" ref="BI15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7" s="43" t="str" cm="1">
        <f t="array" ref="BJ15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7" s="43" t="str" cm="1">
        <f t="array" ref="BK15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7" s="43" t="str" cm="1">
        <f t="array" ref="BL15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7" s="43" t="str" cm="1">
        <f t="array" ref="BM15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8" spans="1:65" x14ac:dyDescent="0.3">
      <c r="A158" s="29">
        <f>HLOOKUP(Tabla2[[#This Row],[RUBROS]],Alta!$B$18:$BR$19,2,0)</f>
        <v>19</v>
      </c>
      <c r="B158" s="34" t="s">
        <v>76</v>
      </c>
      <c r="C158" s="30" t="str">
        <f ca="1">_xlfn.CONCAT(Tabla2[[#This Row],[N°R]],(INDEX(Alta!$A$20:$A$118,MATCH(Tabla2[[#This Row],[ÍTEMS]],INDIRECT(Tabla2[[#This Row],[RUBROS]]),0))))</f>
        <v>19002</v>
      </c>
      <c r="D158" s="34" t="s">
        <v>284</v>
      </c>
      <c r="E158" s="35" t="str" cm="1">
        <f t="array" aca="1" ref="E158" ca="1">INDEX(Alta!$B$20:$BS$118,(MATCH(Tabla2[[#This Row],[ÍTEMS]],INDIRECT(Tabla2[[#This Row],[RUBROS]]),0)),(MATCH(Tabla2[[#This Row],[RUBROS]],Alta!$B$18:$BS$18,0)+1))</f>
        <v>U</v>
      </c>
      <c r="F158" s="44"/>
      <c r="G158" s="44"/>
      <c r="H158" s="44"/>
      <c r="I158" s="44"/>
      <c r="J15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(19): CARPINTERÍA DE PVC
ÍTEM (19002): Carpintería de PVC con Vidrio Templado (U)
_________________________________
MUCHAS GRACIAS POR SER PARTE DE CONSULTOBRA</v>
      </c>
      <c r="K158" s="47"/>
      <c r="L158" s="47"/>
      <c r="M158" s="47"/>
      <c r="N158" s="47"/>
      <c r="O158" s="36" t="s">
        <v>56</v>
      </c>
      <c r="P158" s="46"/>
      <c r="Q158" s="51" t="s">
        <v>389</v>
      </c>
      <c r="R158" s="50"/>
      <c r="S158" s="37"/>
      <c r="T158" s="37"/>
      <c r="U158" s="37"/>
      <c r="V158" s="37"/>
      <c r="W158" s="50"/>
      <c r="X158" s="51" t="s">
        <v>389</v>
      </c>
      <c r="Y158" s="50"/>
      <c r="Z158" s="37"/>
      <c r="AA158" s="37"/>
      <c r="AB158" s="37"/>
      <c r="AC158" s="37"/>
      <c r="AD158" s="37"/>
      <c r="AE158" s="37"/>
      <c r="AF158" s="37"/>
      <c r="AG158" s="37"/>
      <c r="AH158" s="37"/>
      <c r="AI158" s="37"/>
      <c r="AJ158" s="37"/>
      <c r="AK158" s="37"/>
      <c r="AL158" s="37"/>
      <c r="AM158" s="37"/>
      <c r="AN158" s="37"/>
      <c r="AO158" s="37"/>
      <c r="AP158" s="50"/>
      <c r="AQ158" s="51" t="s">
        <v>389</v>
      </c>
      <c r="AR158" s="50"/>
      <c r="AS158" s="37"/>
      <c r="AT158" s="50"/>
      <c r="AU158" s="41"/>
      <c r="AV158" s="50"/>
      <c r="AW158" s="37"/>
      <c r="AX158" s="37"/>
      <c r="AY158" s="37"/>
      <c r="AZ158" s="37"/>
      <c r="BA158" s="37"/>
      <c r="BB158" s="37"/>
      <c r="BC158" s="37"/>
      <c r="BD158" s="37"/>
      <c r="BE158" s="37"/>
      <c r="BF158" s="50"/>
      <c r="BG158" s="51" t="str">
        <f t="shared" si="2"/>
        <v>|</v>
      </c>
      <c r="BH15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(19): CARPINTERÍA DE PVC
ÍTEM (19002): Carpintería de PVC con Vidrio Templado (U)</v>
      </c>
      <c r="BI158" s="39" t="str" cm="1">
        <f t="array" ref="BI15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8" s="43" t="str" cm="1">
        <f t="array" ref="BJ15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8" s="43" t="str" cm="1">
        <f t="array" ref="BK15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8" s="43" t="str" cm="1">
        <f t="array" ref="BL15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8" s="43" t="str" cm="1">
        <f t="array" ref="BM15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59" spans="1:65" x14ac:dyDescent="0.3">
      <c r="A159" s="29">
        <f>HLOOKUP(Tabla2[[#This Row],[RUBROS]],Alta!$B$18:$BR$19,2,0)</f>
        <v>19</v>
      </c>
      <c r="B159" s="34" t="s">
        <v>76</v>
      </c>
      <c r="C159" s="30" t="str">
        <f ca="1">_xlfn.CONCAT(Tabla2[[#This Row],[N°R]],(INDEX(Alta!$A$20:$A$118,MATCH(Tabla2[[#This Row],[ÍTEMS]],INDIRECT(Tabla2[[#This Row],[RUBROS]]),0))))</f>
        <v>19003</v>
      </c>
      <c r="D159" s="34" t="s">
        <v>285</v>
      </c>
      <c r="E159" s="35" t="str" cm="1">
        <f t="array" aca="1" ref="E159" ca="1">INDEX(Alta!$B$20:$BS$118,(MATCH(Tabla2[[#This Row],[ÍTEMS]],INDIRECT(Tabla2[[#This Row],[RUBROS]]),0)),(MATCH(Tabla2[[#This Row],[RUBROS]],Alta!$B$18:$BS$18,0)+1))</f>
        <v>U</v>
      </c>
      <c r="F159" s="44"/>
      <c r="G159" s="44"/>
      <c r="H159" s="44"/>
      <c r="I159" s="44"/>
      <c r="J15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(19): CARPINTERÍA DE PVC
ÍTEM (19003): Carpintería de PVC con Vidrio Laminado (U)
_________________________________
MUCHAS GRACIAS POR SER PARTE DE CONSULTOBRA</v>
      </c>
      <c r="K159" s="47"/>
      <c r="L159" s="47"/>
      <c r="M159" s="47"/>
      <c r="N159" s="47"/>
      <c r="O159" s="36" t="s">
        <v>56</v>
      </c>
      <c r="P159" s="46"/>
      <c r="Q159" s="51" t="s">
        <v>389</v>
      </c>
      <c r="R159" s="50"/>
      <c r="S159" s="37"/>
      <c r="T159" s="37"/>
      <c r="U159" s="37"/>
      <c r="V159" s="37"/>
      <c r="W159" s="50"/>
      <c r="X159" s="51" t="s">
        <v>389</v>
      </c>
      <c r="Y159" s="50"/>
      <c r="Z159" s="37"/>
      <c r="AA159" s="37"/>
      <c r="AB159" s="37"/>
      <c r="AC159" s="37"/>
      <c r="AD159" s="37"/>
      <c r="AE159" s="37"/>
      <c r="AF159" s="37"/>
      <c r="AG159" s="37"/>
      <c r="AH159" s="37"/>
      <c r="AI159" s="37"/>
      <c r="AJ159" s="37"/>
      <c r="AK159" s="37"/>
      <c r="AL159" s="37"/>
      <c r="AM159" s="37"/>
      <c r="AN159" s="37"/>
      <c r="AO159" s="37"/>
      <c r="AP159" s="50"/>
      <c r="AQ159" s="51" t="s">
        <v>389</v>
      </c>
      <c r="AR159" s="50"/>
      <c r="AS159" s="37"/>
      <c r="AT159" s="50"/>
      <c r="AU159" s="41"/>
      <c r="AV159" s="50"/>
      <c r="AW159" s="37"/>
      <c r="AX159" s="37"/>
      <c r="AY159" s="37"/>
      <c r="AZ159" s="37"/>
      <c r="BA159" s="37"/>
      <c r="BB159" s="37"/>
      <c r="BC159" s="37"/>
      <c r="BD159" s="37"/>
      <c r="BE159" s="37"/>
      <c r="BF159" s="50"/>
      <c r="BG159" s="51" t="str">
        <f t="shared" si="2"/>
        <v>|</v>
      </c>
      <c r="BH15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(19): CARPINTERÍA DE PVC
ÍTEM (19003): Carpintería de PVC con Vidrio Laminado (U)</v>
      </c>
      <c r="BI159" s="39" t="str" cm="1">
        <f t="array" ref="BI15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59" s="43" t="str" cm="1">
        <f t="array" ref="BJ15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59" s="43" t="str" cm="1">
        <f t="array" ref="BK15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59" s="43" t="str" cm="1">
        <f t="array" ref="BL15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59" s="43" t="str" cm="1">
        <f t="array" ref="BM15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0" spans="1:65" x14ac:dyDescent="0.3">
      <c r="A160" s="29">
        <f>HLOOKUP(Tabla2[[#This Row],[RUBROS]],Alta!$B$18:$BR$19,2,0)</f>
        <v>19</v>
      </c>
      <c r="B160" s="34" t="s">
        <v>76</v>
      </c>
      <c r="C160" s="30" t="str">
        <f ca="1">_xlfn.CONCAT(Tabla2[[#This Row],[N°R]],(INDEX(Alta!$A$20:$A$118,MATCH(Tabla2[[#This Row],[ÍTEMS]],INDIRECT(Tabla2[[#This Row],[RUBROS]]),0))))</f>
        <v>19004</v>
      </c>
      <c r="D160" s="34" t="s">
        <v>286</v>
      </c>
      <c r="E160" s="35" t="str" cm="1">
        <f t="array" aca="1" ref="E160" ca="1">INDEX(Alta!$B$20:$BS$118,(MATCH(Tabla2[[#This Row],[ÍTEMS]],INDIRECT(Tabla2[[#This Row],[RUBROS]]),0)),(MATCH(Tabla2[[#This Row],[RUBROS]],Alta!$B$18:$BS$18,0)+1))</f>
        <v>U</v>
      </c>
      <c r="F160" s="44"/>
      <c r="G160" s="44"/>
      <c r="H160" s="44"/>
      <c r="I160" s="44"/>
      <c r="J16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(19): CARPINTERÍA DE PVC
ÍTEM (19004): Carpintería de PVC con Vidrio Float (U)
_________________________________
MUCHAS GRACIAS POR SER PARTE DE CONSULTOBRA</v>
      </c>
      <c r="K160" s="47"/>
      <c r="L160" s="47"/>
      <c r="M160" s="47"/>
      <c r="N160" s="47"/>
      <c r="O160" s="36" t="s">
        <v>56</v>
      </c>
      <c r="P160" s="46"/>
      <c r="Q160" s="51" t="s">
        <v>389</v>
      </c>
      <c r="R160" s="50"/>
      <c r="S160" s="37"/>
      <c r="T160" s="37"/>
      <c r="U160" s="37"/>
      <c r="V160" s="37"/>
      <c r="W160" s="50"/>
      <c r="X160" s="51" t="s">
        <v>389</v>
      </c>
      <c r="Y160" s="50"/>
      <c r="Z160" s="37"/>
      <c r="AA160" s="37"/>
      <c r="AB160" s="37"/>
      <c r="AC160" s="37"/>
      <c r="AD160" s="37"/>
      <c r="AE160" s="37"/>
      <c r="AF160" s="37"/>
      <c r="AG160" s="37"/>
      <c r="AH160" s="37"/>
      <c r="AI160" s="37"/>
      <c r="AJ160" s="37"/>
      <c r="AK160" s="37"/>
      <c r="AL160" s="37"/>
      <c r="AM160" s="37"/>
      <c r="AN160" s="37"/>
      <c r="AO160" s="37"/>
      <c r="AP160" s="50"/>
      <c r="AQ160" s="51" t="s">
        <v>389</v>
      </c>
      <c r="AR160" s="50"/>
      <c r="AS160" s="37"/>
      <c r="AT160" s="50"/>
      <c r="AU160" s="41"/>
      <c r="AV160" s="50"/>
      <c r="AW160" s="37"/>
      <c r="AX160" s="37"/>
      <c r="AY160" s="37"/>
      <c r="AZ160" s="37"/>
      <c r="BA160" s="37"/>
      <c r="BB160" s="37"/>
      <c r="BC160" s="37"/>
      <c r="BD160" s="37"/>
      <c r="BE160" s="37"/>
      <c r="BF160" s="50"/>
      <c r="BG160" s="51" t="str">
        <f t="shared" si="2"/>
        <v>|</v>
      </c>
      <c r="BH16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(19): CARPINTERÍA DE PVC
ÍTEM (19004): Carpintería de PVC con Vidrio Float (U)</v>
      </c>
      <c r="BI160" s="39" t="str" cm="1">
        <f t="array" ref="BI16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0" s="43" t="str" cm="1">
        <f t="array" ref="BJ16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0" s="43" t="str" cm="1">
        <f t="array" ref="BK16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0" s="43" t="str" cm="1">
        <f t="array" ref="BL16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0" s="43" t="str" cm="1">
        <f t="array" ref="BM16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1" spans="1:65" x14ac:dyDescent="0.3">
      <c r="A161" s="29">
        <f>HLOOKUP(Tabla2[[#This Row],[RUBROS]],Alta!$B$18:$BR$19,2,0)</f>
        <v>21</v>
      </c>
      <c r="B161" s="34" t="s">
        <v>78</v>
      </c>
      <c r="C161" s="30" t="str">
        <f ca="1">_xlfn.CONCAT(Tabla2[[#This Row],[N°R]],(INDEX(Alta!$A$20:$A$118,MATCH(Tabla2[[#This Row],[ÍTEMS]],INDIRECT(Tabla2[[#This Row],[RUBROS]]),0))))</f>
        <v>21001</v>
      </c>
      <c r="D161" s="34" t="s">
        <v>287</v>
      </c>
      <c r="E161" s="35" t="str" cm="1">
        <f t="array" aca="1" ref="E161" ca="1">INDEX(Alta!$B$20:$BS$118,(MATCH(Tabla2[[#This Row],[ÍTEMS]],INDIRECT(Tabla2[[#This Row],[RUBROS]]),0)),(MATCH(Tabla2[[#This Row],[RUBROS]],Alta!$B$18:$BS$18,0)+1))</f>
        <v>U</v>
      </c>
      <c r="F161" s="44"/>
      <c r="G161" s="44"/>
      <c r="H161" s="44"/>
      <c r="I161" s="44"/>
      <c r="J16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(21001): Boca (U)
_________________________________
MUCHAS GRACIAS POR SER PARTE DE CONSULTOBRA</v>
      </c>
      <c r="K161" s="47"/>
      <c r="L161" s="47"/>
      <c r="M161" s="47"/>
      <c r="N161" s="47"/>
      <c r="O161" s="36" t="s">
        <v>56</v>
      </c>
      <c r="P161" s="46"/>
      <c r="Q161" s="51" t="s">
        <v>389</v>
      </c>
      <c r="R161" s="50"/>
      <c r="S161" s="37"/>
      <c r="T161" s="37"/>
      <c r="U161" s="37"/>
      <c r="V161" s="37"/>
      <c r="W161" s="50"/>
      <c r="X161" s="51" t="s">
        <v>389</v>
      </c>
      <c r="Y161" s="50"/>
      <c r="Z161" s="37"/>
      <c r="AA161" s="37"/>
      <c r="AB161" s="37"/>
      <c r="AC161" s="37"/>
      <c r="AD161" s="37"/>
      <c r="AE161" s="37"/>
      <c r="AF161" s="37"/>
      <c r="AG161" s="37"/>
      <c r="AH161" s="37"/>
      <c r="AI161" s="37"/>
      <c r="AJ161" s="37"/>
      <c r="AK161" s="37"/>
      <c r="AL161" s="37"/>
      <c r="AM161" s="37"/>
      <c r="AN161" s="37"/>
      <c r="AO161" s="37"/>
      <c r="AP161" s="50"/>
      <c r="AQ161" s="51" t="s">
        <v>389</v>
      </c>
      <c r="AR161" s="50"/>
      <c r="AS161" s="37"/>
      <c r="AT161" s="50"/>
      <c r="AU161" s="41"/>
      <c r="AV161" s="50"/>
      <c r="AW161" s="37"/>
      <c r="AX161" s="37"/>
      <c r="AY161" s="37"/>
      <c r="AZ161" s="37"/>
      <c r="BA161" s="37"/>
      <c r="BB161" s="37"/>
      <c r="BC161" s="37"/>
      <c r="BD161" s="37"/>
      <c r="BE161" s="37"/>
      <c r="BF161" s="50"/>
      <c r="BG161" s="51" t="str">
        <f t="shared" si="2"/>
        <v>|</v>
      </c>
      <c r="BH16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(21001): Boca (U)</v>
      </c>
      <c r="BI161" s="39" t="str" cm="1">
        <f t="array" ref="BI16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1" s="43" t="str" cm="1">
        <f t="array" ref="BJ16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1" s="43" t="str" cm="1">
        <f t="array" ref="BK16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1" s="43" t="str" cm="1">
        <f t="array" ref="BL16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1" s="43" t="str" cm="1">
        <f t="array" ref="BM16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2" spans="1:65" x14ac:dyDescent="0.3">
      <c r="A162" s="29">
        <f>HLOOKUP(Tabla2[[#This Row],[RUBROS]],Alta!$B$18:$BR$19,2,0)</f>
        <v>21</v>
      </c>
      <c r="B162" s="34" t="s">
        <v>78</v>
      </c>
      <c r="C162" s="30" t="str">
        <f ca="1">_xlfn.CONCAT(Tabla2[[#This Row],[N°R]],(INDEX(Alta!$A$20:$A$118,MATCH(Tabla2[[#This Row],[ÍTEMS]],INDIRECT(Tabla2[[#This Row],[RUBROS]]),0))))</f>
        <v>21002</v>
      </c>
      <c r="D162" s="34" t="s">
        <v>288</v>
      </c>
      <c r="E162" s="35" t="str" cm="1">
        <f t="array" aca="1" ref="E162" ca="1">INDEX(Alta!$B$20:$BS$118,(MATCH(Tabla2[[#This Row],[ÍTEMS]],INDIRECT(Tabla2[[#This Row],[RUBROS]]),0)),(MATCH(Tabla2[[#This Row],[RUBROS]],Alta!$B$18:$BS$18,0)+1))</f>
        <v>U</v>
      </c>
      <c r="F162" s="44"/>
      <c r="G162" s="44"/>
      <c r="H162" s="44"/>
      <c r="I162" s="44"/>
      <c r="J16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(21002): Boca TV/Teléfono (U)
_________________________________
MUCHAS GRACIAS POR SER PARTE DE CONSULTOBRA</v>
      </c>
      <c r="K162" s="47"/>
      <c r="L162" s="47"/>
      <c r="M162" s="47"/>
      <c r="N162" s="47"/>
      <c r="O162" s="36" t="s">
        <v>56</v>
      </c>
      <c r="P162" s="46"/>
      <c r="Q162" s="51" t="s">
        <v>389</v>
      </c>
      <c r="R162" s="50"/>
      <c r="S162" s="37"/>
      <c r="T162" s="37"/>
      <c r="U162" s="37"/>
      <c r="V162" s="37"/>
      <c r="W162" s="50"/>
      <c r="X162" s="51" t="s">
        <v>389</v>
      </c>
      <c r="Y162" s="50"/>
      <c r="Z162" s="37"/>
      <c r="AA162" s="37"/>
      <c r="AB162" s="37"/>
      <c r="AC162" s="37"/>
      <c r="AD162" s="37"/>
      <c r="AE162" s="37"/>
      <c r="AF162" s="37"/>
      <c r="AG162" s="37"/>
      <c r="AH162" s="37"/>
      <c r="AI162" s="37"/>
      <c r="AJ162" s="37"/>
      <c r="AK162" s="37"/>
      <c r="AL162" s="37"/>
      <c r="AM162" s="37"/>
      <c r="AN162" s="37"/>
      <c r="AO162" s="37"/>
      <c r="AP162" s="50"/>
      <c r="AQ162" s="51" t="s">
        <v>389</v>
      </c>
      <c r="AR162" s="50"/>
      <c r="AS162" s="37"/>
      <c r="AT162" s="50"/>
      <c r="AU162" s="41"/>
      <c r="AV162" s="50"/>
      <c r="AW162" s="37"/>
      <c r="AX162" s="37"/>
      <c r="AY162" s="37"/>
      <c r="AZ162" s="37"/>
      <c r="BA162" s="37"/>
      <c r="BB162" s="37"/>
      <c r="BC162" s="37"/>
      <c r="BD162" s="37"/>
      <c r="BE162" s="37"/>
      <c r="BF162" s="50"/>
      <c r="BG162" s="51" t="str">
        <f t="shared" si="2"/>
        <v>|</v>
      </c>
      <c r="BH16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(21002): Boca TV/Teléfono (U)</v>
      </c>
      <c r="BI162" s="39" t="str" cm="1">
        <f t="array" ref="BI16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2" s="43" t="str" cm="1">
        <f t="array" ref="BJ16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2" s="43" t="str" cm="1">
        <f t="array" ref="BK16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2" s="43" t="str" cm="1">
        <f t="array" ref="BL16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2" s="43" t="str" cm="1">
        <f t="array" ref="BM16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3" spans="1:65" x14ac:dyDescent="0.3">
      <c r="A163" s="29">
        <f>HLOOKUP(Tabla2[[#This Row],[RUBROS]],Alta!$B$18:$BR$19,2,0)</f>
        <v>21</v>
      </c>
      <c r="B163" s="34" t="s">
        <v>78</v>
      </c>
      <c r="C163" s="30" t="str">
        <f ca="1">_xlfn.CONCAT(Tabla2[[#This Row],[N°R]],(INDEX(Alta!$A$20:$A$118,MATCH(Tabla2[[#This Row],[ÍTEMS]],INDIRECT(Tabla2[[#This Row],[RUBROS]]),0))))</f>
        <v>21003</v>
      </c>
      <c r="D163" s="34" t="s">
        <v>289</v>
      </c>
      <c r="E163" s="35" t="str" cm="1">
        <f t="array" aca="1" ref="E163" ca="1">INDEX(Alta!$B$20:$BS$118,(MATCH(Tabla2[[#This Row],[ÍTEMS]],INDIRECT(Tabla2[[#This Row],[RUBROS]]),0)),(MATCH(Tabla2[[#This Row],[RUBROS]],Alta!$B$18:$BS$18,0)+1))</f>
        <v>U</v>
      </c>
      <c r="F163" s="44"/>
      <c r="G163" s="44"/>
      <c r="H163" s="44"/>
      <c r="I163" s="44"/>
      <c r="J16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(21003): Tablero General (U)
_________________________________
MUCHAS GRACIAS POR SER PARTE DE CONSULTOBRA</v>
      </c>
      <c r="K163" s="47"/>
      <c r="L163" s="47"/>
      <c r="M163" s="47"/>
      <c r="N163" s="47"/>
      <c r="O163" s="36" t="s">
        <v>56</v>
      </c>
      <c r="P163" s="46"/>
      <c r="Q163" s="51" t="s">
        <v>389</v>
      </c>
      <c r="R163" s="50"/>
      <c r="S163" s="37"/>
      <c r="T163" s="37"/>
      <c r="U163" s="37"/>
      <c r="V163" s="37"/>
      <c r="W163" s="50"/>
      <c r="X163" s="51" t="s">
        <v>389</v>
      </c>
      <c r="Y163" s="50"/>
      <c r="Z163" s="37"/>
      <c r="AA163" s="37"/>
      <c r="AB163" s="37"/>
      <c r="AC163" s="37"/>
      <c r="AD163" s="37"/>
      <c r="AE163" s="37"/>
      <c r="AF163" s="37"/>
      <c r="AG163" s="37"/>
      <c r="AH163" s="37"/>
      <c r="AI163" s="37"/>
      <c r="AJ163" s="37"/>
      <c r="AK163" s="37"/>
      <c r="AL163" s="37"/>
      <c r="AM163" s="37"/>
      <c r="AN163" s="37"/>
      <c r="AO163" s="37"/>
      <c r="AP163" s="50"/>
      <c r="AQ163" s="51" t="s">
        <v>389</v>
      </c>
      <c r="AR163" s="50"/>
      <c r="AS163" s="37"/>
      <c r="AT163" s="50"/>
      <c r="AU163" s="41"/>
      <c r="AV163" s="50"/>
      <c r="AW163" s="37"/>
      <c r="AX163" s="37"/>
      <c r="AY163" s="37"/>
      <c r="AZ163" s="37"/>
      <c r="BA163" s="37"/>
      <c r="BB163" s="37"/>
      <c r="BC163" s="37"/>
      <c r="BD163" s="37"/>
      <c r="BE163" s="37"/>
      <c r="BF163" s="50"/>
      <c r="BG163" s="51" t="str">
        <f t="shared" si="2"/>
        <v>|</v>
      </c>
      <c r="BH16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(21003): Tablero General (U)</v>
      </c>
      <c r="BI163" s="39" t="str" cm="1">
        <f t="array" ref="BI16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3" s="43" t="str" cm="1">
        <f t="array" ref="BJ16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3" s="43" t="str" cm="1">
        <f t="array" ref="BK16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3" s="43" t="str" cm="1">
        <f t="array" ref="BL16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3" s="43" t="str" cm="1">
        <f t="array" ref="BM16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4" spans="1:65" x14ac:dyDescent="0.3">
      <c r="A164" s="29">
        <f>HLOOKUP(Tabla2[[#This Row],[RUBROS]],Alta!$B$18:$BR$19,2,0)</f>
        <v>21</v>
      </c>
      <c r="B164" s="34" t="s">
        <v>78</v>
      </c>
      <c r="C164" s="30" t="str">
        <f ca="1">_xlfn.CONCAT(Tabla2[[#This Row],[N°R]],(INDEX(Alta!$A$20:$A$118,MATCH(Tabla2[[#This Row],[ÍTEMS]],INDIRECT(Tabla2[[#This Row],[RUBROS]]),0))))</f>
        <v>21004</v>
      </c>
      <c r="D164" s="34" t="s">
        <v>290</v>
      </c>
      <c r="E164" s="35" t="str" cm="1">
        <f t="array" aca="1" ref="E164" ca="1">INDEX(Alta!$B$20:$BS$118,(MATCH(Tabla2[[#This Row],[ÍTEMS]],INDIRECT(Tabla2[[#This Row],[RUBROS]]),0)),(MATCH(Tabla2[[#This Row],[RUBROS]],Alta!$B$18:$BS$18,0)+1))</f>
        <v>U</v>
      </c>
      <c r="F164" s="44"/>
      <c r="G164" s="44"/>
      <c r="H164" s="44"/>
      <c r="I164" s="44"/>
      <c r="J16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(21004): Tablero Seccional (U)
_________________________________
MUCHAS GRACIAS POR SER PARTE DE CONSULTOBRA</v>
      </c>
      <c r="K164" s="47"/>
      <c r="L164" s="47"/>
      <c r="M164" s="47"/>
      <c r="N164" s="47"/>
      <c r="O164" s="36" t="s">
        <v>56</v>
      </c>
      <c r="P164" s="46"/>
      <c r="Q164" s="51" t="s">
        <v>389</v>
      </c>
      <c r="R164" s="50"/>
      <c r="S164" s="37"/>
      <c r="T164" s="37"/>
      <c r="U164" s="37"/>
      <c r="V164" s="37"/>
      <c r="W164" s="50"/>
      <c r="X164" s="51" t="s">
        <v>389</v>
      </c>
      <c r="Y164" s="50"/>
      <c r="Z164" s="37"/>
      <c r="AA164" s="37"/>
      <c r="AB164" s="37"/>
      <c r="AC164" s="37"/>
      <c r="AD164" s="37"/>
      <c r="AE164" s="37"/>
      <c r="AF164" s="37"/>
      <c r="AG164" s="37"/>
      <c r="AH164" s="37"/>
      <c r="AI164" s="37"/>
      <c r="AJ164" s="37"/>
      <c r="AK164" s="37"/>
      <c r="AL164" s="37"/>
      <c r="AM164" s="37"/>
      <c r="AN164" s="37"/>
      <c r="AO164" s="37"/>
      <c r="AP164" s="50"/>
      <c r="AQ164" s="51" t="s">
        <v>389</v>
      </c>
      <c r="AR164" s="50"/>
      <c r="AS164" s="37"/>
      <c r="AT164" s="50"/>
      <c r="AU164" s="41"/>
      <c r="AV164" s="50"/>
      <c r="AW164" s="37"/>
      <c r="AX164" s="37"/>
      <c r="AY164" s="37"/>
      <c r="AZ164" s="37"/>
      <c r="BA164" s="37"/>
      <c r="BB164" s="37"/>
      <c r="BC164" s="37"/>
      <c r="BD164" s="37"/>
      <c r="BE164" s="37"/>
      <c r="BF164" s="50"/>
      <c r="BG164" s="51" t="str">
        <f t="shared" si="2"/>
        <v>|</v>
      </c>
      <c r="BH16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(21004): Tablero Seccional (U)</v>
      </c>
      <c r="BI164" s="39" t="str" cm="1">
        <f t="array" ref="BI16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4" s="43" t="str" cm="1">
        <f t="array" ref="BJ16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4" s="43" t="str" cm="1">
        <f t="array" ref="BK16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4" s="43" t="str" cm="1">
        <f t="array" ref="BL16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4" s="43" t="str" cm="1">
        <f t="array" ref="BM16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5" spans="1:65" x14ac:dyDescent="0.3">
      <c r="A165" s="29">
        <f>HLOOKUP(Tabla2[[#This Row],[RUBROS]],Alta!$B$18:$BR$19,2,0)</f>
        <v>21</v>
      </c>
      <c r="B165" s="34" t="s">
        <v>78</v>
      </c>
      <c r="C165" s="30" t="str">
        <f ca="1">_xlfn.CONCAT(Tabla2[[#This Row],[N°R]],(INDEX(Alta!$A$20:$A$118,MATCH(Tabla2[[#This Row],[ÍTEMS]],INDIRECT(Tabla2[[#This Row],[RUBROS]]),0))))</f>
        <v>21005</v>
      </c>
      <c r="D165" s="34" t="s">
        <v>291</v>
      </c>
      <c r="E165" s="35" t="str" cm="1">
        <f t="array" aca="1" ref="E165" ca="1">INDEX(Alta!$B$20:$BS$118,(MATCH(Tabla2[[#This Row],[ÍTEMS]],INDIRECT(Tabla2[[#This Row],[RUBROS]]),0)),(MATCH(Tabla2[[#This Row],[RUBROS]],Alta!$B$18:$BS$18,0)+1))</f>
        <v>U</v>
      </c>
      <c r="F165" s="44"/>
      <c r="G165" s="44"/>
      <c r="H165" s="44"/>
      <c r="I165" s="44"/>
      <c r="J16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(21005): Jabalina (U)
_________________________________
MUCHAS GRACIAS POR SER PARTE DE CONSULTOBRA</v>
      </c>
      <c r="K165" s="47"/>
      <c r="L165" s="47"/>
      <c r="M165" s="47"/>
      <c r="N165" s="47"/>
      <c r="O165" s="36" t="s">
        <v>56</v>
      </c>
      <c r="P165" s="46"/>
      <c r="Q165" s="51" t="s">
        <v>389</v>
      </c>
      <c r="R165" s="50"/>
      <c r="S165" s="37"/>
      <c r="T165" s="37"/>
      <c r="U165" s="37"/>
      <c r="V165" s="37"/>
      <c r="W165" s="50"/>
      <c r="X165" s="51" t="s">
        <v>389</v>
      </c>
      <c r="Y165" s="50"/>
      <c r="Z165" s="37"/>
      <c r="AA165" s="37"/>
      <c r="AB165" s="37"/>
      <c r="AC165" s="37"/>
      <c r="AD165" s="37"/>
      <c r="AE165" s="37"/>
      <c r="AF165" s="37"/>
      <c r="AG165" s="37"/>
      <c r="AH165" s="37"/>
      <c r="AI165" s="37"/>
      <c r="AJ165" s="37"/>
      <c r="AK165" s="37"/>
      <c r="AL165" s="37"/>
      <c r="AM165" s="37"/>
      <c r="AN165" s="37"/>
      <c r="AO165" s="37"/>
      <c r="AP165" s="50"/>
      <c r="AQ165" s="51" t="s">
        <v>389</v>
      </c>
      <c r="AR165" s="50"/>
      <c r="AS165" s="37"/>
      <c r="AT165" s="50"/>
      <c r="AU165" s="41"/>
      <c r="AV165" s="50"/>
      <c r="AW165" s="37"/>
      <c r="AX165" s="37"/>
      <c r="AY165" s="37"/>
      <c r="AZ165" s="37"/>
      <c r="BA165" s="37"/>
      <c r="BB165" s="37"/>
      <c r="BC165" s="37"/>
      <c r="BD165" s="37"/>
      <c r="BE165" s="37"/>
      <c r="BF165" s="50"/>
      <c r="BG165" s="51" t="str">
        <f t="shared" si="2"/>
        <v>|</v>
      </c>
      <c r="BH16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(21005): Jabalina (U)</v>
      </c>
      <c r="BI165" s="39" t="str" cm="1">
        <f t="array" ref="BI16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5" s="43" t="str" cm="1">
        <f t="array" ref="BJ16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5" s="43" t="str" cm="1">
        <f t="array" ref="BK16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5" s="43" t="str" cm="1">
        <f t="array" ref="BL16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5" s="43" t="str" cm="1">
        <f t="array" ref="BM16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6" spans="1:65" x14ac:dyDescent="0.3">
      <c r="A166" s="29">
        <f>HLOOKUP(Tabla2[[#This Row],[RUBROS]],Alta!$B$18:$BR$19,2,0)</f>
        <v>21</v>
      </c>
      <c r="B166" s="34" t="s">
        <v>78</v>
      </c>
      <c r="C166" s="30" t="str">
        <f ca="1">_xlfn.CONCAT(Tabla2[[#This Row],[N°R]],(INDEX(Alta!$A$20:$A$118,MATCH(Tabla2[[#This Row],[ÍTEMS]],INDIRECT(Tabla2[[#This Row],[RUBROS]]),0))))</f>
        <v>21006</v>
      </c>
      <c r="D166" s="34" t="s">
        <v>292</v>
      </c>
      <c r="E166" s="35" t="str" cm="1">
        <f t="array" aca="1" ref="E166" ca="1">INDEX(Alta!$B$20:$BS$118,(MATCH(Tabla2[[#This Row],[ÍTEMS]],INDIRECT(Tabla2[[#This Row],[RUBROS]]),0)),(MATCH(Tabla2[[#This Row],[RUBROS]],Alta!$B$18:$BS$18,0)+1))</f>
        <v>ml</v>
      </c>
      <c r="F166" s="44"/>
      <c r="G166" s="44"/>
      <c r="H166" s="44"/>
      <c r="I166" s="44"/>
      <c r="J16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(21): INSTALACIÓN ELÉCTRICA
ÍTEM (21006): Cableado (ml)
_________________________________
MUCHAS GRACIAS POR SER PARTE DE CONSULTOBRA</v>
      </c>
      <c r="K166" s="47"/>
      <c r="L166" s="47"/>
      <c r="M166" s="47"/>
      <c r="N166" s="47"/>
      <c r="O166" s="36" t="s">
        <v>56</v>
      </c>
      <c r="P166" s="46"/>
      <c r="Q166" s="51" t="s">
        <v>389</v>
      </c>
      <c r="R166" s="50"/>
      <c r="S166" s="37"/>
      <c r="T166" s="37"/>
      <c r="U166" s="37"/>
      <c r="V166" s="37"/>
      <c r="W166" s="50"/>
      <c r="X166" s="51" t="s">
        <v>389</v>
      </c>
      <c r="Y166" s="50"/>
      <c r="Z166" s="37"/>
      <c r="AA166" s="37"/>
      <c r="AB166" s="37"/>
      <c r="AC166" s="37"/>
      <c r="AD166" s="37"/>
      <c r="AE166" s="37"/>
      <c r="AF166" s="37"/>
      <c r="AG166" s="37"/>
      <c r="AH166" s="37"/>
      <c r="AI166" s="37"/>
      <c r="AJ166" s="37"/>
      <c r="AK166" s="37"/>
      <c r="AL166" s="37"/>
      <c r="AM166" s="37"/>
      <c r="AN166" s="37"/>
      <c r="AO166" s="37"/>
      <c r="AP166" s="50"/>
      <c r="AQ166" s="51" t="s">
        <v>389</v>
      </c>
      <c r="AR166" s="50"/>
      <c r="AS166" s="37"/>
      <c r="AT166" s="50"/>
      <c r="AU166" s="41"/>
      <c r="AV166" s="50"/>
      <c r="AW166" s="37"/>
      <c r="AX166" s="37"/>
      <c r="AY166" s="37"/>
      <c r="AZ166" s="37"/>
      <c r="BA166" s="37"/>
      <c r="BB166" s="37"/>
      <c r="BC166" s="37"/>
      <c r="BD166" s="37"/>
      <c r="BE166" s="37"/>
      <c r="BF166" s="50"/>
      <c r="BG166" s="51" t="str">
        <f t="shared" si="2"/>
        <v>|</v>
      </c>
      <c r="BH16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(21): INSTALACIÓN ELÉCTRICA
ÍTEM (21006): Cableado (ml)</v>
      </c>
      <c r="BI166" s="39" t="str" cm="1">
        <f t="array" ref="BI16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6" s="43" t="str" cm="1">
        <f t="array" ref="BJ16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6" s="43" t="str" cm="1">
        <f t="array" ref="BK16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6" s="43" t="str" cm="1">
        <f t="array" ref="BL16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6" s="43" t="str" cm="1">
        <f t="array" ref="BM16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7" spans="1:65" x14ac:dyDescent="0.3">
      <c r="A167" s="29">
        <f>HLOOKUP(Tabla2[[#This Row],[RUBROS]],Alta!$B$18:$BR$19,2,0)</f>
        <v>22</v>
      </c>
      <c r="B167" s="34" t="s">
        <v>79</v>
      </c>
      <c r="C167" s="30" t="str">
        <f ca="1">_xlfn.CONCAT(Tabla2[[#This Row],[N°R]],(INDEX(Alta!$A$20:$A$118,MATCH(Tabla2[[#This Row],[ÍTEMS]],INDIRECT(Tabla2[[#This Row],[RUBROS]]),0))))</f>
        <v>22001</v>
      </c>
      <c r="D167" s="34" t="s">
        <v>293</v>
      </c>
      <c r="E167" s="35" t="str" cm="1">
        <f t="array" aca="1" ref="E167" ca="1">INDEX(Alta!$B$20:$BS$118,(MATCH(Tabla2[[#This Row],[ÍTEMS]],INDIRECT(Tabla2[[#This Row],[RUBROS]]),0)),(MATCH(Tabla2[[#This Row],[RUBROS]],Alta!$B$18:$BS$18,0)+1))</f>
        <v>Gl</v>
      </c>
      <c r="F167" s="44"/>
      <c r="G167" s="44"/>
      <c r="H167" s="44"/>
      <c r="I167" s="44"/>
      <c r="J16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(22): INSTALACIÓN SANITARIA
ÍTEM (22001): Baño Tipo - Agua Fría y Caliente con 3 desagües (Gl)
_________________________________
MUCHAS GRACIAS POR SER PARTE DE CONSULTOBRA</v>
      </c>
      <c r="K167" s="47"/>
      <c r="L167" s="47"/>
      <c r="M167" s="47"/>
      <c r="N167" s="47"/>
      <c r="O167" s="36" t="s">
        <v>56</v>
      </c>
      <c r="P167" s="46"/>
      <c r="Q167" s="51" t="s">
        <v>389</v>
      </c>
      <c r="R167" s="50"/>
      <c r="S167" s="37"/>
      <c r="T167" s="37"/>
      <c r="U167" s="37"/>
      <c r="V167" s="37"/>
      <c r="W167" s="50"/>
      <c r="X167" s="51" t="s">
        <v>389</v>
      </c>
      <c r="Y167" s="50"/>
      <c r="Z167" s="37"/>
      <c r="AA167" s="37"/>
      <c r="AB167" s="37"/>
      <c r="AC167" s="37"/>
      <c r="AD167" s="37"/>
      <c r="AE167" s="37"/>
      <c r="AF167" s="37"/>
      <c r="AG167" s="37"/>
      <c r="AH167" s="37"/>
      <c r="AI167" s="37"/>
      <c r="AJ167" s="37"/>
      <c r="AK167" s="37"/>
      <c r="AL167" s="37"/>
      <c r="AM167" s="37"/>
      <c r="AN167" s="37"/>
      <c r="AO167" s="37"/>
      <c r="AP167" s="50"/>
      <c r="AQ167" s="51" t="s">
        <v>389</v>
      </c>
      <c r="AR167" s="50"/>
      <c r="AS167" s="37"/>
      <c r="AT167" s="50"/>
      <c r="AU167" s="41"/>
      <c r="AV167" s="50"/>
      <c r="AW167" s="37"/>
      <c r="AX167" s="37"/>
      <c r="AY167" s="37"/>
      <c r="AZ167" s="37"/>
      <c r="BA167" s="37"/>
      <c r="BB167" s="37"/>
      <c r="BC167" s="37"/>
      <c r="BD167" s="37"/>
      <c r="BE167" s="37"/>
      <c r="BF167" s="50"/>
      <c r="BG167" s="51" t="str">
        <f t="shared" si="2"/>
        <v>|</v>
      </c>
      <c r="BH16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(22): INSTALACIÓN SANITARIA
ÍTEM (22001): Baño Tipo - Agua Fría y Caliente con 3 desagües (Gl)</v>
      </c>
      <c r="BI167" s="39" t="str" cm="1">
        <f t="array" ref="BI16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7" s="43" t="str" cm="1">
        <f t="array" ref="BJ16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7" s="43" t="str" cm="1">
        <f t="array" ref="BK16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7" s="43" t="str" cm="1">
        <f t="array" ref="BL16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7" s="43" t="str" cm="1">
        <f t="array" ref="BM16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8" spans="1:65" x14ac:dyDescent="0.3">
      <c r="A168" s="29">
        <f>HLOOKUP(Tabla2[[#This Row],[RUBROS]],Alta!$B$18:$BR$19,2,0)</f>
        <v>22</v>
      </c>
      <c r="B168" s="34" t="s">
        <v>79</v>
      </c>
      <c r="C168" s="30" t="str">
        <f ca="1">_xlfn.CONCAT(Tabla2[[#This Row],[N°R]],(INDEX(Alta!$A$20:$A$118,MATCH(Tabla2[[#This Row],[ÍTEMS]],INDIRECT(Tabla2[[#This Row],[RUBROS]]),0))))</f>
        <v>22002</v>
      </c>
      <c r="D168" s="34" t="s">
        <v>294</v>
      </c>
      <c r="E168" s="35" t="str" cm="1">
        <f t="array" aca="1" ref="E168" ca="1">INDEX(Alta!$B$20:$BS$118,(MATCH(Tabla2[[#This Row],[ÍTEMS]],INDIRECT(Tabla2[[#This Row],[RUBROS]]),0)),(MATCH(Tabla2[[#This Row],[RUBROS]],Alta!$B$18:$BS$18,0)+1))</f>
        <v>U</v>
      </c>
      <c r="F168" s="44"/>
      <c r="G168" s="44"/>
      <c r="H168" s="44"/>
      <c r="I168" s="44"/>
      <c r="J16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(22): INSTALACIÓN SANITARIA
ÍTEM (22002): Colocación de Artefacto Sanitario (U)
_________________________________
MUCHAS GRACIAS POR SER PARTE DE CONSULTOBRA</v>
      </c>
      <c r="K168" s="47"/>
      <c r="L168" s="47"/>
      <c r="M168" s="47"/>
      <c r="N168" s="47"/>
      <c r="O168" s="36" t="s">
        <v>56</v>
      </c>
      <c r="P168" s="46"/>
      <c r="Q168" s="51" t="s">
        <v>389</v>
      </c>
      <c r="R168" s="50"/>
      <c r="S168" s="37"/>
      <c r="T168" s="37"/>
      <c r="U168" s="37"/>
      <c r="V168" s="37"/>
      <c r="W168" s="50"/>
      <c r="X168" s="51" t="s">
        <v>389</v>
      </c>
      <c r="Y168" s="50"/>
      <c r="Z168" s="37"/>
      <c r="AA168" s="37"/>
      <c r="AB168" s="37"/>
      <c r="AC168" s="37"/>
      <c r="AD168" s="37"/>
      <c r="AE168" s="37"/>
      <c r="AF168" s="37"/>
      <c r="AG168" s="37"/>
      <c r="AH168" s="37"/>
      <c r="AI168" s="37"/>
      <c r="AJ168" s="37"/>
      <c r="AK168" s="37"/>
      <c r="AL168" s="37"/>
      <c r="AM168" s="37"/>
      <c r="AN168" s="37"/>
      <c r="AO168" s="37"/>
      <c r="AP168" s="50"/>
      <c r="AQ168" s="51" t="s">
        <v>389</v>
      </c>
      <c r="AR168" s="50"/>
      <c r="AS168" s="37"/>
      <c r="AT168" s="50"/>
      <c r="AU168" s="41"/>
      <c r="AV168" s="50"/>
      <c r="AW168" s="37"/>
      <c r="AX168" s="37"/>
      <c r="AY168" s="37"/>
      <c r="AZ168" s="37"/>
      <c r="BA168" s="37"/>
      <c r="BB168" s="37"/>
      <c r="BC168" s="37"/>
      <c r="BD168" s="37"/>
      <c r="BE168" s="37"/>
      <c r="BF168" s="50"/>
      <c r="BG168" s="51" t="str">
        <f t="shared" si="2"/>
        <v>|</v>
      </c>
      <c r="BH16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(22): INSTALACIÓN SANITARIA
ÍTEM (22002): Colocación de Artefacto Sanitario (U)</v>
      </c>
      <c r="BI168" s="39" t="str" cm="1">
        <f t="array" ref="BI16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8" s="43" t="str" cm="1">
        <f t="array" ref="BJ16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8" s="43" t="str" cm="1">
        <f t="array" ref="BK16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8" s="43" t="str" cm="1">
        <f t="array" ref="BL16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8" s="43" t="str" cm="1">
        <f t="array" ref="BM16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69" spans="1:65" x14ac:dyDescent="0.3">
      <c r="A169" s="29">
        <f>HLOOKUP(Tabla2[[#This Row],[RUBROS]],Alta!$B$18:$BR$19,2,0)</f>
        <v>23</v>
      </c>
      <c r="B169" s="34" t="s">
        <v>80</v>
      </c>
      <c r="C169" s="30" t="str">
        <f ca="1">_xlfn.CONCAT(Tabla2[[#This Row],[N°R]],(INDEX(Alta!$A$20:$A$118,MATCH(Tabla2[[#This Row],[ÍTEMS]],INDIRECT(Tabla2[[#This Row],[RUBROS]]),0))))</f>
        <v>23001</v>
      </c>
      <c r="D169" s="34" t="s">
        <v>295</v>
      </c>
      <c r="E169" s="35" t="str" cm="1">
        <f t="array" aca="1" ref="E169" ca="1">INDEX(Alta!$B$20:$BS$118,(MATCH(Tabla2[[#This Row],[ÍTEMS]],INDIRECT(Tabla2[[#This Row],[RUBROS]]),0)),(MATCH(Tabla2[[#This Row],[RUBROS]],Alta!$B$18:$BS$18,0)+1))</f>
        <v>Gl</v>
      </c>
      <c r="F169" s="44"/>
      <c r="G169" s="44"/>
      <c r="H169" s="44"/>
      <c r="I169" s="44"/>
      <c r="J169"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(23): INSTALACIÓN DE GAS
ÍTEM (23001): Hasta casilla 2 Bocas (Gl)
_________________________________
MUCHAS GRACIAS POR SER PARTE DE CONSULTOBRA</v>
      </c>
      <c r="K169" s="47"/>
      <c r="L169" s="47"/>
      <c r="M169" s="47"/>
      <c r="N169" s="47"/>
      <c r="O169" s="36" t="s">
        <v>56</v>
      </c>
      <c r="P169" s="46"/>
      <c r="Q169" s="51" t="s">
        <v>389</v>
      </c>
      <c r="R169" s="50"/>
      <c r="S169" s="37"/>
      <c r="T169" s="37"/>
      <c r="U169" s="37"/>
      <c r="V169" s="37"/>
      <c r="W169" s="50"/>
      <c r="X169" s="51" t="s">
        <v>389</v>
      </c>
      <c r="Y169" s="50"/>
      <c r="Z169" s="37"/>
      <c r="AA169" s="37"/>
      <c r="AB169" s="37"/>
      <c r="AC169" s="37"/>
      <c r="AD169" s="37"/>
      <c r="AE169" s="37"/>
      <c r="AF169" s="37"/>
      <c r="AG169" s="37"/>
      <c r="AH169" s="37"/>
      <c r="AI169" s="37"/>
      <c r="AJ169" s="37"/>
      <c r="AK169" s="37"/>
      <c r="AL169" s="37"/>
      <c r="AM169" s="37"/>
      <c r="AN169" s="37"/>
      <c r="AO169" s="37"/>
      <c r="AP169" s="50"/>
      <c r="AQ169" s="51" t="s">
        <v>389</v>
      </c>
      <c r="AR169" s="50"/>
      <c r="AS169" s="37"/>
      <c r="AT169" s="50"/>
      <c r="AU169" s="41"/>
      <c r="AV169" s="50"/>
      <c r="AW169" s="37"/>
      <c r="AX169" s="37"/>
      <c r="AY169" s="37"/>
      <c r="AZ169" s="37"/>
      <c r="BA169" s="37"/>
      <c r="BB169" s="37"/>
      <c r="BC169" s="37"/>
      <c r="BD169" s="37"/>
      <c r="BE169" s="37"/>
      <c r="BF169" s="50"/>
      <c r="BG169" s="51" t="str">
        <f t="shared" si="2"/>
        <v>|</v>
      </c>
      <c r="BH169"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(23): INSTALACIÓN DE GAS
ÍTEM (23001): Hasta casilla 2 Bocas (Gl)</v>
      </c>
      <c r="BI169" s="39" t="str" cm="1">
        <f t="array" ref="BI169">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69" s="43" t="str" cm="1">
        <f t="array" ref="BJ169">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69" s="43" t="str" cm="1">
        <f t="array" ref="BK169">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69" s="43" t="str" cm="1">
        <f t="array" ref="BL169">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69" s="43" t="str" cm="1">
        <f t="array" ref="BM169">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0" spans="1:65" x14ac:dyDescent="0.3">
      <c r="A170" s="29">
        <f>HLOOKUP(Tabla2[[#This Row],[RUBROS]],Alta!$B$18:$BR$19,2,0)</f>
        <v>30</v>
      </c>
      <c r="B170" s="34" t="s">
        <v>65</v>
      </c>
      <c r="C170" s="30" t="str">
        <f ca="1">_xlfn.CONCAT(Tabla2[[#This Row],[N°R]],(INDEX(Alta!$A$20:$A$118,MATCH(Tabla2[[#This Row],[ÍTEMS]],INDIRECT(Tabla2[[#This Row],[RUBROS]]),0))))</f>
        <v>30001</v>
      </c>
      <c r="D170" s="34" t="s">
        <v>160</v>
      </c>
      <c r="E170" s="35" t="str" cm="1">
        <f t="array" aca="1" ref="E170" ca="1">INDEX(Alta!$B$20:$BS$118,(MATCH(Tabla2[[#This Row],[ÍTEMS]],INDIRECT(Tabla2[[#This Row],[RUBROS]]),0)),(MATCH(Tabla2[[#This Row],[RUBROS]],Alta!$B$18:$BS$18,0)+1))</f>
        <v>m2</v>
      </c>
      <c r="F170" s="44"/>
      <c r="G170" s="44"/>
      <c r="H170" s="44"/>
      <c r="I170" s="44"/>
      <c r="J170"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(30): PINTURA
ÍTEM (30001): Latex  (m2)
_________________________________
MUCHAS GRACIAS POR SER PARTE DE CONSULTOBRA</v>
      </c>
      <c r="K170" s="47"/>
      <c r="L170" s="47"/>
      <c r="M170" s="47"/>
      <c r="N170" s="47"/>
      <c r="O170" s="36" t="s">
        <v>56</v>
      </c>
      <c r="P170" s="46"/>
      <c r="Q170" s="51" t="s">
        <v>389</v>
      </c>
      <c r="R170" s="50"/>
      <c r="S170" s="37"/>
      <c r="T170" s="37"/>
      <c r="U170" s="37"/>
      <c r="V170" s="37"/>
      <c r="W170" s="50"/>
      <c r="X170" s="51" t="s">
        <v>389</v>
      </c>
      <c r="Y170" s="50"/>
      <c r="Z170" s="37"/>
      <c r="AA170" s="37"/>
      <c r="AB170" s="37"/>
      <c r="AC170" s="37"/>
      <c r="AD170" s="37"/>
      <c r="AE170" s="37"/>
      <c r="AF170" s="37"/>
      <c r="AG170" s="37"/>
      <c r="AH170" s="37"/>
      <c r="AI170" s="37"/>
      <c r="AJ170" s="37"/>
      <c r="AK170" s="37"/>
      <c r="AL170" s="37"/>
      <c r="AM170" s="37"/>
      <c r="AN170" s="37"/>
      <c r="AO170" s="37"/>
      <c r="AP170" s="50"/>
      <c r="AQ170" s="51" t="s">
        <v>389</v>
      </c>
      <c r="AR170" s="50"/>
      <c r="AS170" s="37"/>
      <c r="AT170" s="50"/>
      <c r="AU170" s="41"/>
      <c r="AV170" s="50"/>
      <c r="AW170" s="37"/>
      <c r="AX170" s="37"/>
      <c r="AY170" s="37"/>
      <c r="AZ170" s="37"/>
      <c r="BA170" s="37"/>
      <c r="BB170" s="37"/>
      <c r="BC170" s="37"/>
      <c r="BD170" s="37"/>
      <c r="BE170" s="37"/>
      <c r="BF170" s="50"/>
      <c r="BG170" s="51" t="str">
        <f t="shared" si="2"/>
        <v>|</v>
      </c>
      <c r="BH170"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(30): PINTURA
ÍTEM (30001): Latex  (m2)</v>
      </c>
      <c r="BI170" s="39" t="str" cm="1">
        <f t="array" ref="BI170">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0" s="43" t="str" cm="1">
        <f t="array" ref="BJ170">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0" s="43" t="str" cm="1">
        <f t="array" ref="BK170">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0" s="43" t="str" cm="1">
        <f t="array" ref="BL170">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0" s="43" t="str" cm="1">
        <f t="array" ref="BM170">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1" spans="1:65" x14ac:dyDescent="0.3">
      <c r="A171" s="29">
        <f>HLOOKUP(Tabla2[[#This Row],[RUBROS]],Alta!$B$18:$BR$19,2,0)</f>
        <v>30</v>
      </c>
      <c r="B171" s="34" t="s">
        <v>65</v>
      </c>
      <c r="C171" s="30" t="str">
        <f ca="1">_xlfn.CONCAT(Tabla2[[#This Row],[N°R]],(INDEX(Alta!$A$20:$A$118,MATCH(Tabla2[[#This Row],[ÍTEMS]],INDIRECT(Tabla2[[#This Row],[RUBROS]]),0))))</f>
        <v>30002</v>
      </c>
      <c r="D171" s="34" t="s">
        <v>161</v>
      </c>
      <c r="E171" s="35" t="str" cm="1">
        <f t="array" aca="1" ref="E171" ca="1">INDEX(Alta!$B$20:$BS$118,(MATCH(Tabla2[[#This Row],[ÍTEMS]],INDIRECT(Tabla2[[#This Row],[RUBROS]]),0)),(MATCH(Tabla2[[#This Row],[RUBROS]],Alta!$B$18:$BS$18,0)+1))</f>
        <v>m2</v>
      </c>
      <c r="F171" s="44"/>
      <c r="G171" s="44"/>
      <c r="H171" s="44"/>
      <c r="I171" s="44"/>
      <c r="J171"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(30): PINTURA
ÍTEM (30002): Esmalte Sintético (m2)
_________________________________
MUCHAS GRACIAS POR SER PARTE DE CONSULTOBRA</v>
      </c>
      <c r="K171" s="47"/>
      <c r="L171" s="47"/>
      <c r="M171" s="47"/>
      <c r="N171" s="47"/>
      <c r="O171" s="36" t="s">
        <v>56</v>
      </c>
      <c r="P171" s="46"/>
      <c r="Q171" s="51" t="s">
        <v>389</v>
      </c>
      <c r="R171" s="50"/>
      <c r="S171" s="37"/>
      <c r="T171" s="37"/>
      <c r="U171" s="37"/>
      <c r="V171" s="37"/>
      <c r="W171" s="50"/>
      <c r="X171" s="51" t="s">
        <v>389</v>
      </c>
      <c r="Y171" s="50"/>
      <c r="Z171" s="37"/>
      <c r="AA171" s="37"/>
      <c r="AB171" s="37"/>
      <c r="AC171" s="37"/>
      <c r="AD171" s="37"/>
      <c r="AE171" s="37"/>
      <c r="AF171" s="37"/>
      <c r="AG171" s="37"/>
      <c r="AH171" s="37"/>
      <c r="AI171" s="37"/>
      <c r="AJ171" s="37"/>
      <c r="AK171" s="37"/>
      <c r="AL171" s="37"/>
      <c r="AM171" s="37"/>
      <c r="AN171" s="37"/>
      <c r="AO171" s="37"/>
      <c r="AP171" s="50"/>
      <c r="AQ171" s="51" t="s">
        <v>389</v>
      </c>
      <c r="AR171" s="50"/>
      <c r="AS171" s="37"/>
      <c r="AT171" s="50"/>
      <c r="AU171" s="41"/>
      <c r="AV171" s="50"/>
      <c r="AW171" s="37"/>
      <c r="AX171" s="37"/>
      <c r="AY171" s="37"/>
      <c r="AZ171" s="37"/>
      <c r="BA171" s="37"/>
      <c r="BB171" s="37"/>
      <c r="BC171" s="37"/>
      <c r="BD171" s="37"/>
      <c r="BE171" s="37"/>
      <c r="BF171" s="50"/>
      <c r="BG171" s="51" t="str">
        <f t="shared" si="2"/>
        <v>|</v>
      </c>
      <c r="BH171"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(30): PINTURA
ÍTEM (30002): Esmalte Sintético (m2)</v>
      </c>
      <c r="BI171" s="39" t="str" cm="1">
        <f t="array" ref="BI171">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1" s="43" t="str" cm="1">
        <f t="array" ref="BJ171">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1" s="43" t="str" cm="1">
        <f t="array" ref="BK171">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1" s="43" t="str" cm="1">
        <f t="array" ref="BL171">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1" s="43" t="str" cm="1">
        <f t="array" ref="BM171">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2" spans="1:65" x14ac:dyDescent="0.3">
      <c r="A172" s="29">
        <f>HLOOKUP(Tabla2[[#This Row],[RUBROS]],Alta!$B$18:$BR$19,2,0)</f>
        <v>30</v>
      </c>
      <c r="B172" s="34" t="s">
        <v>65</v>
      </c>
      <c r="C172" s="30" t="str">
        <f ca="1">_xlfn.CONCAT(Tabla2[[#This Row],[N°R]],(INDEX(Alta!$A$20:$A$118,MATCH(Tabla2[[#This Row],[ÍTEMS]],INDIRECT(Tabla2[[#This Row],[RUBROS]]),0))))</f>
        <v>30003</v>
      </c>
      <c r="D172" s="34" t="s">
        <v>162</v>
      </c>
      <c r="E172" s="35" t="str" cm="1">
        <f t="array" aca="1" ref="E172" ca="1">INDEX(Alta!$B$20:$BS$118,(MATCH(Tabla2[[#This Row],[ÍTEMS]],INDIRECT(Tabla2[[#This Row],[RUBROS]]),0)),(MATCH(Tabla2[[#This Row],[RUBROS]],Alta!$B$18:$BS$18,0)+1))</f>
        <v>m2</v>
      </c>
      <c r="F172" s="44"/>
      <c r="G172" s="44"/>
      <c r="H172" s="44"/>
      <c r="I172" s="44"/>
      <c r="J172"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(30): PINTURA
ÍTEM (30003): Barniz (m2)
_________________________________
MUCHAS GRACIAS POR SER PARTE DE CONSULTOBRA</v>
      </c>
      <c r="K172" s="47"/>
      <c r="L172" s="47"/>
      <c r="M172" s="47"/>
      <c r="N172" s="47"/>
      <c r="O172" s="36" t="s">
        <v>56</v>
      </c>
      <c r="P172" s="46"/>
      <c r="Q172" s="51" t="s">
        <v>389</v>
      </c>
      <c r="R172" s="50"/>
      <c r="S172" s="37"/>
      <c r="T172" s="37"/>
      <c r="U172" s="37"/>
      <c r="V172" s="37"/>
      <c r="W172" s="50"/>
      <c r="X172" s="51" t="s">
        <v>389</v>
      </c>
      <c r="Y172" s="50"/>
      <c r="Z172" s="37"/>
      <c r="AA172" s="37"/>
      <c r="AB172" s="37"/>
      <c r="AC172" s="37"/>
      <c r="AD172" s="37"/>
      <c r="AE172" s="37"/>
      <c r="AF172" s="37"/>
      <c r="AG172" s="37"/>
      <c r="AH172" s="37"/>
      <c r="AI172" s="37"/>
      <c r="AJ172" s="37"/>
      <c r="AK172" s="37"/>
      <c r="AL172" s="37"/>
      <c r="AM172" s="37"/>
      <c r="AN172" s="37"/>
      <c r="AO172" s="37"/>
      <c r="AP172" s="50"/>
      <c r="AQ172" s="51" t="s">
        <v>389</v>
      </c>
      <c r="AR172" s="50"/>
      <c r="AS172" s="37"/>
      <c r="AT172" s="50"/>
      <c r="AU172" s="41"/>
      <c r="AV172" s="50"/>
      <c r="AW172" s="37"/>
      <c r="AX172" s="37"/>
      <c r="AY172" s="37"/>
      <c r="AZ172" s="37"/>
      <c r="BA172" s="37"/>
      <c r="BB172" s="37"/>
      <c r="BC172" s="37"/>
      <c r="BD172" s="37"/>
      <c r="BE172" s="37"/>
      <c r="BF172" s="50"/>
      <c r="BG172" s="51" t="str">
        <f t="shared" si="2"/>
        <v>|</v>
      </c>
      <c r="BH172"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(30): PINTURA
ÍTEM (30003): Barniz (m2)</v>
      </c>
      <c r="BI172" s="39" t="str" cm="1">
        <f t="array" ref="BI172">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2" s="43" t="str" cm="1">
        <f t="array" ref="BJ172">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2" s="43" t="str" cm="1">
        <f t="array" ref="BK172">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2" s="43" t="str" cm="1">
        <f t="array" ref="BL172">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2" s="43" t="str" cm="1">
        <f t="array" ref="BM172">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3" spans="1:65" x14ac:dyDescent="0.3">
      <c r="A173" s="29">
        <f>HLOOKUP(Tabla2[[#This Row],[RUBROS]],Alta!$B$18:$BR$19,2,0)</f>
        <v>30</v>
      </c>
      <c r="B173" s="34" t="s">
        <v>65</v>
      </c>
      <c r="C173" s="30" t="str">
        <f ca="1">_xlfn.CONCAT(Tabla2[[#This Row],[N°R]],(INDEX(Alta!$A$20:$A$118,MATCH(Tabla2[[#This Row],[ÍTEMS]],INDIRECT(Tabla2[[#This Row],[RUBROS]]),0))))</f>
        <v>30004</v>
      </c>
      <c r="D173" s="34" t="s">
        <v>163</v>
      </c>
      <c r="E173" s="35" t="str" cm="1">
        <f t="array" aca="1" ref="E173" ca="1">INDEX(Alta!$B$20:$BS$118,(MATCH(Tabla2[[#This Row],[ÍTEMS]],INDIRECT(Tabla2[[#This Row],[RUBROS]]),0)),(MATCH(Tabla2[[#This Row],[RUBROS]],Alta!$B$18:$BS$18,0)+1))</f>
        <v>m2</v>
      </c>
      <c r="F173" s="44"/>
      <c r="G173" s="44"/>
      <c r="H173" s="44"/>
      <c r="I173" s="44"/>
      <c r="J173"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(30): PINTURA
ÍTEM (30004): Lustre (m2)
_________________________________
MUCHAS GRACIAS POR SER PARTE DE CONSULTOBRA</v>
      </c>
      <c r="K173" s="47"/>
      <c r="L173" s="47"/>
      <c r="M173" s="47"/>
      <c r="N173" s="47"/>
      <c r="O173" s="36" t="s">
        <v>56</v>
      </c>
      <c r="P173" s="46"/>
      <c r="Q173" s="51" t="s">
        <v>389</v>
      </c>
      <c r="R173" s="50"/>
      <c r="S173" s="37"/>
      <c r="T173" s="37"/>
      <c r="U173" s="37"/>
      <c r="V173" s="37"/>
      <c r="W173" s="50"/>
      <c r="X173" s="51" t="s">
        <v>389</v>
      </c>
      <c r="Y173" s="50"/>
      <c r="Z173" s="37"/>
      <c r="AA173" s="37"/>
      <c r="AB173" s="37"/>
      <c r="AC173" s="37"/>
      <c r="AD173" s="37"/>
      <c r="AE173" s="37"/>
      <c r="AF173" s="37"/>
      <c r="AG173" s="37"/>
      <c r="AH173" s="37"/>
      <c r="AI173" s="37"/>
      <c r="AJ173" s="37"/>
      <c r="AK173" s="37"/>
      <c r="AL173" s="37"/>
      <c r="AM173" s="37"/>
      <c r="AN173" s="37"/>
      <c r="AO173" s="37"/>
      <c r="AP173" s="50"/>
      <c r="AQ173" s="51" t="s">
        <v>389</v>
      </c>
      <c r="AR173" s="50"/>
      <c r="AS173" s="37"/>
      <c r="AT173" s="50"/>
      <c r="AU173" s="41"/>
      <c r="AV173" s="50"/>
      <c r="AW173" s="37"/>
      <c r="AX173" s="37"/>
      <c r="AY173" s="37"/>
      <c r="AZ173" s="37"/>
      <c r="BA173" s="37"/>
      <c r="BB173" s="37"/>
      <c r="BC173" s="37"/>
      <c r="BD173" s="37"/>
      <c r="BE173" s="37"/>
      <c r="BF173" s="50"/>
      <c r="BG173" s="51" t="str">
        <f t="shared" si="2"/>
        <v>|</v>
      </c>
      <c r="BH173"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(30): PINTURA
ÍTEM (30004): Lustre (m2)</v>
      </c>
      <c r="BI173" s="39" t="str" cm="1">
        <f t="array" ref="BI173">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3" s="43" t="str" cm="1">
        <f t="array" ref="BJ173">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3" s="43" t="str" cm="1">
        <f t="array" ref="BK173">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3" s="43" t="str" cm="1">
        <f t="array" ref="BL173">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3" s="43" t="str" cm="1">
        <f t="array" ref="BM173">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4" spans="1:65" x14ac:dyDescent="0.3">
      <c r="A174" s="29">
        <f>HLOOKUP(Tabla2[[#This Row],[RUBROS]],Alta!$B$18:$BR$19,2,0)</f>
        <v>30</v>
      </c>
      <c r="B174" s="34" t="s">
        <v>65</v>
      </c>
      <c r="C174" s="30" t="str">
        <f ca="1">_xlfn.CONCAT(Tabla2[[#This Row],[N°R]],(INDEX(Alta!$A$20:$A$118,MATCH(Tabla2[[#This Row],[ÍTEMS]],INDIRECT(Tabla2[[#This Row],[RUBROS]]),0))))</f>
        <v>30005</v>
      </c>
      <c r="D174" s="34" t="s">
        <v>164</v>
      </c>
      <c r="E174" s="35" t="str" cm="1">
        <f t="array" aca="1" ref="E174" ca="1">INDEX(Alta!$B$20:$BS$118,(MATCH(Tabla2[[#This Row],[ÍTEMS]],INDIRECT(Tabla2[[#This Row],[RUBROS]]),0)),(MATCH(Tabla2[[#This Row],[RUBROS]],Alta!$B$18:$BS$18,0)+1))</f>
        <v>m2</v>
      </c>
      <c r="F174" s="44"/>
      <c r="G174" s="44"/>
      <c r="H174" s="44"/>
      <c r="I174" s="44"/>
      <c r="J174"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(30): PINTURA
ÍTEM (30005): Pintura al Agua (m2)
_________________________________
MUCHAS GRACIAS POR SER PARTE DE CONSULTOBRA</v>
      </c>
      <c r="K174" s="47"/>
      <c r="L174" s="47"/>
      <c r="M174" s="47"/>
      <c r="N174" s="47"/>
      <c r="O174" s="36" t="s">
        <v>56</v>
      </c>
      <c r="P174" s="46"/>
      <c r="Q174" s="51" t="s">
        <v>389</v>
      </c>
      <c r="R174" s="50"/>
      <c r="S174" s="37"/>
      <c r="T174" s="37"/>
      <c r="U174" s="37"/>
      <c r="V174" s="37"/>
      <c r="W174" s="50"/>
      <c r="X174" s="51" t="s">
        <v>389</v>
      </c>
      <c r="Y174" s="50"/>
      <c r="Z174" s="37"/>
      <c r="AA174" s="37"/>
      <c r="AB174" s="37"/>
      <c r="AC174" s="37"/>
      <c r="AD174" s="37"/>
      <c r="AE174" s="37"/>
      <c r="AF174" s="37"/>
      <c r="AG174" s="37"/>
      <c r="AH174" s="37"/>
      <c r="AI174" s="37"/>
      <c r="AJ174" s="37"/>
      <c r="AK174" s="37"/>
      <c r="AL174" s="37"/>
      <c r="AM174" s="37"/>
      <c r="AN174" s="37"/>
      <c r="AO174" s="37"/>
      <c r="AP174" s="50"/>
      <c r="AQ174" s="51" t="s">
        <v>389</v>
      </c>
      <c r="AR174" s="50"/>
      <c r="AS174" s="37"/>
      <c r="AT174" s="50"/>
      <c r="AU174" s="41"/>
      <c r="AV174" s="50"/>
      <c r="AW174" s="37"/>
      <c r="AX174" s="37"/>
      <c r="AY174" s="37"/>
      <c r="AZ174" s="37"/>
      <c r="BA174" s="37"/>
      <c r="BB174" s="37"/>
      <c r="BC174" s="37"/>
      <c r="BD174" s="37"/>
      <c r="BE174" s="37"/>
      <c r="BF174" s="50"/>
      <c r="BG174" s="51" t="str">
        <f t="shared" si="2"/>
        <v>|</v>
      </c>
      <c r="BH174"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(30): PINTURA
ÍTEM (30005): Pintura al Agua (m2)</v>
      </c>
      <c r="BI174" s="39" t="str" cm="1">
        <f t="array" ref="BI174">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4" s="43" t="str" cm="1">
        <f t="array" ref="BJ174">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4" s="43" t="str" cm="1">
        <f t="array" ref="BK174">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4" s="43" t="str" cm="1">
        <f t="array" ref="BL174">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4" s="43" t="str" cm="1">
        <f t="array" ref="BM174">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5" spans="1:65" x14ac:dyDescent="0.3">
      <c r="A175" s="29">
        <f>HLOOKUP(Tabla2[[#This Row],[RUBROS]],Alta!$B$18:$BR$19,2,0)</f>
        <v>35</v>
      </c>
      <c r="B175" s="34" t="s">
        <v>86</v>
      </c>
      <c r="C175" s="30" t="str">
        <f ca="1">_xlfn.CONCAT(Tabla2[[#This Row],[N°R]],(INDEX(Alta!$A$20:$A$118,MATCH(Tabla2[[#This Row],[ÍTEMS]],INDIRECT(Tabla2[[#This Row],[RUBROS]]),0))))</f>
        <v>35001</v>
      </c>
      <c r="D175" s="34" t="s">
        <v>165</v>
      </c>
      <c r="E175" s="35" t="str" cm="1">
        <f t="array" aca="1" ref="E175" ca="1">INDEX(Alta!$B$20:$BS$118,(MATCH(Tabla2[[#This Row],[ÍTEMS]],INDIRECT(Tabla2[[#This Row],[RUBROS]]),0)),(MATCH(Tabla2[[#This Row],[RUBROS]],Alta!$B$18:$BS$18,0)+1))</f>
        <v>Km</v>
      </c>
      <c r="F175" s="44"/>
      <c r="G175" s="44"/>
      <c r="H175" s="44"/>
      <c r="I175" s="44"/>
      <c r="J175"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(35): OTROS GASTOS DIRECTOS DE OBRA
ÍTEM (35001): Logística (Hasta 1000Kg)  (Km)
_________________________________
MUCHAS GRACIAS POR SER PARTE DE CONSULTOBRA</v>
      </c>
      <c r="K175" s="47"/>
      <c r="L175" s="47"/>
      <c r="M175" s="47"/>
      <c r="N175" s="47"/>
      <c r="O175" s="36" t="s">
        <v>56</v>
      </c>
      <c r="P175" s="46"/>
      <c r="Q175" s="51" t="s">
        <v>389</v>
      </c>
      <c r="R175" s="50"/>
      <c r="S175" s="37"/>
      <c r="T175" s="37"/>
      <c r="U175" s="37"/>
      <c r="V175" s="37"/>
      <c r="W175" s="50"/>
      <c r="X175" s="51" t="s">
        <v>389</v>
      </c>
      <c r="Y175" s="50"/>
      <c r="Z175" s="37"/>
      <c r="AA175" s="37"/>
      <c r="AB175" s="37"/>
      <c r="AC175" s="37"/>
      <c r="AD175" s="37"/>
      <c r="AE175" s="37"/>
      <c r="AF175" s="37"/>
      <c r="AG175" s="37"/>
      <c r="AH175" s="37"/>
      <c r="AI175" s="37"/>
      <c r="AJ175" s="37"/>
      <c r="AK175" s="37"/>
      <c r="AL175" s="37"/>
      <c r="AM175" s="37"/>
      <c r="AN175" s="37"/>
      <c r="AO175" s="37"/>
      <c r="AP175" s="50"/>
      <c r="AQ175" s="51" t="s">
        <v>389</v>
      </c>
      <c r="AR175" s="50"/>
      <c r="AS175" s="37"/>
      <c r="AT175" s="50"/>
      <c r="AU175" s="41"/>
      <c r="AV175" s="50"/>
      <c r="AW175" s="37"/>
      <c r="AX175" s="37"/>
      <c r="AY175" s="37"/>
      <c r="AZ175" s="37"/>
      <c r="BA175" s="37"/>
      <c r="BB175" s="37"/>
      <c r="BC175" s="37"/>
      <c r="BD175" s="37"/>
      <c r="BE175" s="37"/>
      <c r="BF175" s="50"/>
      <c r="BG175" s="51" t="str">
        <f t="shared" si="2"/>
        <v>|</v>
      </c>
      <c r="BH175"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(35): OTROS GASTOS DIRECTOS DE OBRA
ÍTEM (35001): Logística (Hasta 1000Kg)  (Km)</v>
      </c>
      <c r="BI175" s="39" t="str" cm="1">
        <f t="array" ref="BI175">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5" s="43" t="str" cm="1">
        <f t="array" ref="BJ175">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5" s="43" t="str" cm="1">
        <f t="array" ref="BK175">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5" s="43" t="str" cm="1">
        <f t="array" ref="BL175">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5" s="43" t="str" cm="1">
        <f t="array" ref="BM175">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6" spans="1:65" x14ac:dyDescent="0.3">
      <c r="A176" s="29">
        <f>HLOOKUP(Tabla2[[#This Row],[RUBROS]],Alta!$B$18:$BR$19,2,0)</f>
        <v>35</v>
      </c>
      <c r="B176" s="34" t="s">
        <v>86</v>
      </c>
      <c r="C176" s="30" t="str">
        <f ca="1">_xlfn.CONCAT(Tabla2[[#This Row],[N°R]],(INDEX(Alta!$A$20:$A$118,MATCH(Tabla2[[#This Row],[ÍTEMS]],INDIRECT(Tabla2[[#This Row],[RUBROS]]),0))))</f>
        <v>35002</v>
      </c>
      <c r="D176" s="34" t="s">
        <v>166</v>
      </c>
      <c r="E176" s="35" t="str" cm="1">
        <f t="array" aca="1" ref="E176" ca="1">INDEX(Alta!$B$20:$BS$118,(MATCH(Tabla2[[#This Row],[ÍTEMS]],INDIRECT(Tabla2[[#This Row],[RUBROS]]),0)),(MATCH(Tabla2[[#This Row],[RUBROS]],Alta!$B$18:$BS$18,0)+1))</f>
        <v>Km</v>
      </c>
      <c r="F176" s="44"/>
      <c r="G176" s="44"/>
      <c r="H176" s="44"/>
      <c r="I176" s="44"/>
      <c r="J176"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(35): OTROS GASTOS DIRECTOS DE OBRA
ÍTEM (35002): Logística (Hasta 2500Kg)  (Km)
_________________________________
MUCHAS GRACIAS POR SER PARTE DE CONSULTOBRA</v>
      </c>
      <c r="K176" s="47"/>
      <c r="L176" s="47"/>
      <c r="M176" s="47"/>
      <c r="N176" s="47"/>
      <c r="O176" s="36" t="s">
        <v>56</v>
      </c>
      <c r="P176" s="46"/>
      <c r="Q176" s="51" t="s">
        <v>389</v>
      </c>
      <c r="R176" s="50"/>
      <c r="S176" s="37"/>
      <c r="T176" s="37"/>
      <c r="U176" s="37"/>
      <c r="V176" s="37"/>
      <c r="W176" s="50"/>
      <c r="X176" s="51" t="s">
        <v>389</v>
      </c>
      <c r="Y176" s="50"/>
      <c r="Z176" s="37"/>
      <c r="AA176" s="37"/>
      <c r="AB176" s="37"/>
      <c r="AC176" s="37"/>
      <c r="AD176" s="37"/>
      <c r="AE176" s="37"/>
      <c r="AF176" s="37"/>
      <c r="AG176" s="37"/>
      <c r="AH176" s="37"/>
      <c r="AI176" s="37"/>
      <c r="AJ176" s="37"/>
      <c r="AK176" s="37"/>
      <c r="AL176" s="37"/>
      <c r="AM176" s="37"/>
      <c r="AN176" s="37"/>
      <c r="AO176" s="37"/>
      <c r="AP176" s="50"/>
      <c r="AQ176" s="51" t="s">
        <v>389</v>
      </c>
      <c r="AR176" s="50"/>
      <c r="AS176" s="37"/>
      <c r="AT176" s="50"/>
      <c r="AU176" s="41"/>
      <c r="AV176" s="50"/>
      <c r="AW176" s="37"/>
      <c r="AX176" s="37"/>
      <c r="AY176" s="37"/>
      <c r="AZ176" s="37"/>
      <c r="BA176" s="37"/>
      <c r="BB176" s="37"/>
      <c r="BC176" s="37"/>
      <c r="BD176" s="37"/>
      <c r="BE176" s="37"/>
      <c r="BF176" s="50"/>
      <c r="BG176" s="51" t="str">
        <f t="shared" si="2"/>
        <v>|</v>
      </c>
      <c r="BH176"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(35): OTROS GASTOS DIRECTOS DE OBRA
ÍTEM (35002): Logística (Hasta 2500Kg)  (Km)</v>
      </c>
      <c r="BI176" s="39" t="str" cm="1">
        <f t="array" ref="BI176">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6" s="43" t="str" cm="1">
        <f t="array" ref="BJ176">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6" s="43" t="str" cm="1">
        <f t="array" ref="BK176">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6" s="43" t="str" cm="1">
        <f t="array" ref="BL176">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6" s="43" t="str" cm="1">
        <f t="array" ref="BM176">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7" spans="1:65" x14ac:dyDescent="0.3">
      <c r="A177" s="29">
        <f>HLOOKUP(Tabla2[[#This Row],[RUBROS]],Alta!$B$18:$BR$19,2,0)</f>
        <v>35</v>
      </c>
      <c r="B177" s="34" t="s">
        <v>86</v>
      </c>
      <c r="C177" s="30" t="str">
        <f ca="1">_xlfn.CONCAT(Tabla2[[#This Row],[N°R]],(INDEX(Alta!$A$20:$A$118,MATCH(Tabla2[[#This Row],[ÍTEMS]],INDIRECT(Tabla2[[#This Row],[RUBROS]]),0))))</f>
        <v>35003</v>
      </c>
      <c r="D177" s="34" t="s">
        <v>167</v>
      </c>
      <c r="E177" s="35" t="str" cm="1">
        <f t="array" aca="1" ref="E177" ca="1">INDEX(Alta!$B$20:$BS$118,(MATCH(Tabla2[[#This Row],[ÍTEMS]],INDIRECT(Tabla2[[#This Row],[RUBROS]]),0)),(MATCH(Tabla2[[#This Row],[RUBROS]],Alta!$B$18:$BS$18,0)+1))</f>
        <v>Km</v>
      </c>
      <c r="F177" s="44"/>
      <c r="G177" s="44"/>
      <c r="H177" s="44"/>
      <c r="I177" s="44"/>
      <c r="J177"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(35): OTROS GASTOS DIRECTOS DE OBRA
ÍTEM (35003): Logística (Hasta 5000Kg)  (Km)
_________________________________
MUCHAS GRACIAS POR SER PARTE DE CONSULTOBRA</v>
      </c>
      <c r="K177" s="47"/>
      <c r="L177" s="47"/>
      <c r="M177" s="47"/>
      <c r="N177" s="47"/>
      <c r="O177" s="36" t="s">
        <v>56</v>
      </c>
      <c r="P177" s="46"/>
      <c r="Q177" s="51" t="s">
        <v>389</v>
      </c>
      <c r="R177" s="50"/>
      <c r="S177" s="37"/>
      <c r="T177" s="37"/>
      <c r="U177" s="37"/>
      <c r="V177" s="37"/>
      <c r="W177" s="50"/>
      <c r="X177" s="51" t="s">
        <v>389</v>
      </c>
      <c r="Y177" s="50"/>
      <c r="Z177" s="37"/>
      <c r="AA177" s="37"/>
      <c r="AB177" s="37"/>
      <c r="AC177" s="37"/>
      <c r="AD177" s="37"/>
      <c r="AE177" s="37"/>
      <c r="AF177" s="37"/>
      <c r="AG177" s="37"/>
      <c r="AH177" s="37"/>
      <c r="AI177" s="37"/>
      <c r="AJ177" s="37"/>
      <c r="AK177" s="37"/>
      <c r="AL177" s="37"/>
      <c r="AM177" s="37"/>
      <c r="AN177" s="37"/>
      <c r="AO177" s="37"/>
      <c r="AP177" s="50"/>
      <c r="AQ177" s="51" t="s">
        <v>389</v>
      </c>
      <c r="AR177" s="50"/>
      <c r="AS177" s="37"/>
      <c r="AT177" s="50"/>
      <c r="AU177" s="41"/>
      <c r="AV177" s="50"/>
      <c r="AW177" s="37"/>
      <c r="AX177" s="37"/>
      <c r="AY177" s="37"/>
      <c r="AZ177" s="37"/>
      <c r="BA177" s="37"/>
      <c r="BB177" s="37"/>
      <c r="BC177" s="37"/>
      <c r="BD177" s="37"/>
      <c r="BE177" s="37"/>
      <c r="BF177" s="50"/>
      <c r="BG177" s="51" t="str">
        <f t="shared" si="2"/>
        <v>|</v>
      </c>
      <c r="BH177"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(35): OTROS GASTOS DIRECTOS DE OBRA
ÍTEM (35003): Logística (Hasta 5000Kg)  (Km)</v>
      </c>
      <c r="BI177" s="39" t="str" cm="1">
        <f t="array" ref="BI177">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7" s="43" t="str" cm="1">
        <f t="array" ref="BJ177">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7" s="43" t="str" cm="1">
        <f t="array" ref="BK177">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7" s="43" t="str" cm="1">
        <f t="array" ref="BL177">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7" s="43" t="str" cm="1">
        <f t="array" ref="BM177">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row r="178" spans="1:65" x14ac:dyDescent="0.3">
      <c r="A178" s="29">
        <f>HLOOKUP(Tabla2[[#This Row],[RUBROS]],Alta!$B$18:$BR$19,2,0)</f>
        <v>35</v>
      </c>
      <c r="B178" s="34" t="s">
        <v>86</v>
      </c>
      <c r="C178" s="30" t="str">
        <f ca="1">_xlfn.CONCAT(Tabla2[[#This Row],[N°R]],(INDEX(Alta!$A$20:$A$118,MATCH(Tabla2[[#This Row],[ÍTEMS]],INDIRECT(Tabla2[[#This Row],[RUBROS]]),0))))</f>
        <v>35004</v>
      </c>
      <c r="D178" s="34" t="s">
        <v>168</v>
      </c>
      <c r="E178" s="35" t="str" cm="1">
        <f t="array" aca="1" ref="E178" ca="1">INDEX(Alta!$B$20:$BS$118,(MATCH(Tabla2[[#This Row],[ÍTEMS]],INDIRECT(Tabla2[[#This Row],[RUBROS]]),0)),(MATCH(Tabla2[[#This Row],[RUBROS]],Alta!$B$18:$BS$18,0)+1))</f>
        <v>Km</v>
      </c>
      <c r="F178" s="44"/>
      <c r="G178" s="44"/>
      <c r="H178" s="44"/>
      <c r="I178" s="44"/>
      <c r="J178" s="42" t="str">
        <f ca="1">Tabla2[[#This Row],[Apertura de Comentario]]&amp;Tabla2[[#This Row],[COMENTARIO PERSONALIZADO]]&amp;Tabla2[[#This Row],[INCIDENCIAS DEL EQUIPO OBRERO]]&amp;Tabla2[[#This Row],[INCIDENCIAS DE MATERIALES]]&amp;Tabla2[[#This Row],[CHECK LIST DE HERRAMENTAL]]&amp;Tabla2[[#This Row],[CHEKLIST DE EPP]]</f>
        <v>ANÁLISIS DE COSTOS - CONSULTOBRA
RUBRO (35): OTROS GASTOS DIRECTOS DE OBRA
ÍTEM (35004): Logística (Hasta 12000Kg)  (Km)
_________________________________
MUCHAS GRACIAS POR SER PARTE DE CONSULTOBRA</v>
      </c>
      <c r="K178" s="47"/>
      <c r="L178" s="47"/>
      <c r="M178" s="47"/>
      <c r="N178" s="47"/>
      <c r="O178" s="36" t="s">
        <v>56</v>
      </c>
      <c r="P178" s="46"/>
      <c r="Q178" s="51" t="s">
        <v>389</v>
      </c>
      <c r="R178" s="50"/>
      <c r="S178" s="37"/>
      <c r="T178" s="37"/>
      <c r="U178" s="37"/>
      <c r="V178" s="37"/>
      <c r="W178" s="50"/>
      <c r="X178" s="51" t="s">
        <v>389</v>
      </c>
      <c r="Y178" s="50"/>
      <c r="Z178" s="37"/>
      <c r="AA178" s="37"/>
      <c r="AB178" s="37"/>
      <c r="AC178" s="37"/>
      <c r="AD178" s="37"/>
      <c r="AE178" s="37"/>
      <c r="AF178" s="37"/>
      <c r="AG178" s="37"/>
      <c r="AH178" s="37"/>
      <c r="AI178" s="37"/>
      <c r="AJ178" s="37"/>
      <c r="AK178" s="37"/>
      <c r="AL178" s="37"/>
      <c r="AM178" s="37"/>
      <c r="AN178" s="37"/>
      <c r="AO178" s="37"/>
      <c r="AP178" s="50"/>
      <c r="AQ178" s="51" t="s">
        <v>389</v>
      </c>
      <c r="AR178" s="50"/>
      <c r="AS178" s="37"/>
      <c r="AT178" s="50"/>
      <c r="AU178" s="41"/>
      <c r="AV178" s="50"/>
      <c r="AW178" s="37"/>
      <c r="AX178" s="37"/>
      <c r="AY178" s="37"/>
      <c r="AZ178" s="37"/>
      <c r="BA178" s="37"/>
      <c r="BB178" s="37"/>
      <c r="BC178" s="37"/>
      <c r="BD178" s="37"/>
      <c r="BE178" s="37"/>
      <c r="BF178" s="50"/>
      <c r="BG178" s="51" t="str">
        <f t="shared" si="2"/>
        <v>|</v>
      </c>
      <c r="BH178" s="39" t="str">
        <f ca="1">"ANÁLISIS DE COSTOS - CONSULTOBRA
RUBRO ("&amp;Tabla2[[#This Row],[N°R]]&amp;"): "&amp;(SUBSTITUTE(Tabla2[[#This Row],[RUBROS]],"_"," "))&amp;"
ÍTEM ("&amp;Tabla2[[#This Row],[N°I]]&amp;"): "&amp;Tabla2[[#This Row],[ÍTEMS]]&amp;" ("&amp;Tabla2[[#This Row],[UN]]&amp;")"&amp;IF((ISBLANK(Tabla2[[#This Row],[COMENTARIO PERSONALIZADO]])=TRUE),"","
_________________________________
"&amp;Tabla2[[#Headers],[COMENTARIO PERSONALIZADO]]&amp;":
")</f>
        <v>ANÁLISIS DE COSTOS - CONSULTOBRA
RUBRO (35): OTROS GASTOS DIRECTOS DE OBRA
ÍTEM (35004): Logística (Hasta 12000Kg)  (Km)</v>
      </c>
      <c r="BI178" s="39" t="str" cm="1">
        <f t="array" ref="BI178">IF(COUNTA(Tabla2[[#This Row],[Oficial Especializado (Hs Hombre)]:[Ayudante (Hs Hombre)]])=0,"","
_________________________________
"&amp;Tabla2[[#Headers],[INCIDENCIAS DEL EQUIPO OBRERO]]&amp;":
"&amp;(_xlfn.CONCAT(IF(Tabla2[[#This Row],[Oficial Especializado (Hs Hombre)]:[Ayudante (Hs Hombre)]]="","","-"&amp;(INDEX(Tabla2[[#All],[Oficial Especializado (Hs Hombre)]:[Ayudante (Hs Hombre)]],1,COLUMN(Tabla2[[#This Row],[Oficial Especializado (Hs Hombre)]:[Ayudante (Hs Hombre)]])-(10))&amp;": "&amp;(IF(Tabla2[[#This Row],[Oficial Especializado (Hs Hombre)]:[Ayudante (Hs Hombre)]]&lt;&gt;"",TEXT(Tabla2[[#This Row],[Oficial Especializado (Hs Hombre)]:[Ayudante (Hs Hombre)]],"0.00")&amp;"
","")))))))</f>
        <v/>
      </c>
      <c r="BJ178" s="43" t="str" cm="1">
        <f t="array" ref="BJ178">IF(COUNTA(Tabla2[[#This Row],[Inicio de Materiales]:[Fin de Materiales]])=0,"","
_________________________________
"&amp;Tabla2[[#Headers],[INCIDENCIAS DE MATERIALES]]&amp;":
"&amp;(_xlfn.CONCAT(IF(Tabla2[[#This Row],[Inicio de Materiales]:[Fin de Materiales]]="","","-"&amp;(INDEX(Tabla2[[#All],[Inicio de Materiales]:[Fin de Materiales]],1,COLUMN(Tabla2[[#This Row],[Inicio de Materiales]:[Fin de Materiales]])-(COLUMN(Tabla2[[#This Row],[DIV4]])))&amp;": "&amp;(IF(Tabla2[[#This Row],[Inicio de Materiales]:[Fin de Materiales]]&lt;&gt;"",TEXT(Tabla2[[#This Row],[Inicio de Materiales]:[Fin de Materiales]],"0.00")&amp;"
","")))))))</f>
        <v/>
      </c>
      <c r="BK178" s="43" t="str" cm="1">
        <f t="array" ref="BK178">IF(COUNTA(Tabla2[[#This Row],[Inicio de Utilería de Obra]:[Fin de Utilería de Obra]])=0,"","
_________________________________
"&amp;Tabla2[[#Headers],[INCIDENCIAS DE UTILERÍA DE OBRA]]&amp;":
"&amp;(_xlfn.CONCAT(IF(Tabla2[[#This Row],[Inicio de Utilería de Obra]:[Fin de Utilería de Obra]]="","",("-"&amp;(INDEX(Tabla2[[#All],[Inicio de Utilería de Obra]:[Fin de Utilería de Obra]],1,COLUMN(Tabla2[[#This Row],[Inicio de Utilería de Obra]:[Fin de Utilería de Obra]])-(COLUMN(Tabla2[[#This Row],[DIV3]])))&amp;(IF(Tabla2[[#This Row],[Inicio de Utilería de Obra]:[Fin de Utilería de Obra]]&lt;&gt;"",""&amp;"
",""))))))))</f>
        <v/>
      </c>
      <c r="BL178" s="43" t="str" cm="1">
        <f t="array" ref="BL178">IF(COUNTA(Tabla2[[#This Row],[Inicio de Herramental]:[Fin de Herramental]])=0,"","
_________________________________
"&amp;Tabla2[[#Headers],[CHECK LIST DE HERRAMENTAL]]&amp;":
"&amp;(_xlfn.CONCAT(IF(Tabla2[[#This Row],[Inicio de Herramental]:[Fin de Herramental]]="","",("-"&amp;(INDEX(Tabla2[[#All],[Inicio de Herramental]:[Fin de Herramental]],1,COLUMN(Tabla2[[#This Row],[Inicio de Herramental]:[Fin de Herramental]])-(COLUMN(Tabla2[[#This Row],[DIV2]])))&amp;(IF(Tabla2[[#This Row],[Inicio de Herramental]:[Fin de Herramental]]&lt;&gt;"",""&amp;"
",""))))))))</f>
        <v/>
      </c>
      <c r="BM178" s="43" t="str" cm="1">
        <f t="array" ref="BM178">IF(COUNTA(Tabla2[[#This Row],[Inicio de EPP]:[Fin de EPP]])=0,"","
_________________________________
"&amp;Tabla2[[#Headers],[CHEKLIST DE EPP]]&amp;" (Elementos de protección personal):
"&amp;(_xlfn.CONCAT(IF(Tabla2[[#This Row],[Inicio de EPP]:[Fin de EPP]]="","","-"&amp;(INDEX(Tabla2[[#All],[Inicio de EPP]:[Fin de EPP]],1,COLUMN(Tabla2[[#This Row],[Inicio de EPP]:[Fin de EPP]])-(COLUMN(Tabla2[[#This Row],[DIV1]])))&amp;(IF(Tabla2[[#This Row],[Inicio de EPP]:[Fin de EPP]]&lt;&gt;"",""&amp;"
","")))))))&amp;"
_________________________________
MUCHAS GRACIAS POR SER PARTE DE CONSULTOBRA"</f>
        <v xml:space="preserve">
_________________________________
MUCHAS GRACIAS POR SER PARTE DE CONSULTOBRA</v>
      </c>
    </row>
  </sheetData>
  <sheetProtection selectLockedCells="1"/>
  <phoneticPr fontId="1" type="noConversion"/>
  <conditionalFormatting sqref="F2:I178 K2:N178 AX2:BE178 T2:V178 AA2:AO178">
    <cfRule type="containsBlanks" dxfId="136" priority="165">
      <formula>LEN(TRIM(F2))=0</formula>
    </cfRule>
  </conditionalFormatting>
  <conditionalFormatting sqref="D2:D178">
    <cfRule type="expression" dxfId="135" priority="7">
      <formula>SUM($F2:$I2)=0</formula>
    </cfRule>
    <cfRule type="duplicateValues" dxfId="134" priority="166"/>
  </conditionalFormatting>
  <conditionalFormatting sqref="C2:C178">
    <cfRule type="containsErrors" dxfId="133" priority="167">
      <formula>ISERROR(C2)</formula>
    </cfRule>
    <cfRule type="duplicateValues" dxfId="132" priority="168"/>
  </conditionalFormatting>
  <conditionalFormatting sqref="BE2:BE20">
    <cfRule type="containsBlanks" dxfId="131" priority="6">
      <formula>LEN(TRIM(BE2))=0</formula>
    </cfRule>
  </conditionalFormatting>
  <conditionalFormatting sqref="AW2:AW178">
    <cfRule type="containsBlanks" dxfId="130" priority="5">
      <formula>LEN(TRIM(AW2))=0</formula>
    </cfRule>
  </conditionalFormatting>
  <conditionalFormatting sqref="Z2:Z178">
    <cfRule type="containsBlanks" dxfId="129" priority="4">
      <formula>LEN(TRIM(Z2))=0</formula>
    </cfRule>
  </conditionalFormatting>
  <conditionalFormatting sqref="S2:S178">
    <cfRule type="containsBlanks" dxfId="128" priority="2">
      <formula>LEN(TRIM(S2))=0</formula>
    </cfRule>
  </conditionalFormatting>
  <conditionalFormatting sqref="AS2:AS178">
    <cfRule type="containsBlanks" dxfId="127" priority="1">
      <formula>LEN(TRIM(AS2))=0</formula>
    </cfRule>
  </conditionalFormatting>
  <dataValidations xWindow="900" yWindow="318" count="8">
    <dataValidation type="list" allowBlank="1" showInputMessage="1" showErrorMessage="1" sqref="D59:D178 D4:D42" xr:uid="{CE51F066-CCD7-456D-9643-7E4B1323EF3A}">
      <formula1>INDIRECT($B4)</formula1>
    </dataValidation>
    <dataValidation type="textLength" operator="lessThan" allowBlank="1" showInputMessage="1" showErrorMessage="1" errorTitle="Máximo 50 caracteres" error="Ud. No debe superar los 50 caracteres en los títulos." sqref="D43:D58" xr:uid="{038DCECF-DD1D-4EA8-8FE5-C900506FC8AF}">
      <formula1>50</formula1>
    </dataValidation>
    <dataValidation type="list" allowBlank="1" showInputMessage="1" showErrorMessage="1" promptTitle="ELIJA EL RUBRO" prompt="Usted debe seleccionar la celda y clickear sobre la misma. Le aparecerá una lista desplegable referida a los rubros que han sido dados de Alta en la Hoja Alta." sqref="B61:B178" xr:uid="{777493FA-7862-40CD-A459-1060B384EB0F}">
      <formula1>RUBRADO</formula1>
    </dataValidation>
    <dataValidation type="list" allowBlank="1" showErrorMessage="1" promptTitle="ELIJA EL RUBRO" prompt="Haga click sobre la celda y le aparecerá un ícono con un triángulo invertido que representa una lista desplegable. La misma está referida a los rubros que han sido dados de Alta en la Hoja Alta. Elija el rubro que desea cargar en la página web." sqref="B2:B27" xr:uid="{21AA4AAD-0980-4D8E-8566-BA2DA604AC7A}">
      <formula1>RUBRADO</formula1>
    </dataValidation>
    <dataValidation type="list" allowBlank="1" showErrorMessage="1" promptTitle="ELIJA EL RUBRO" prompt="Usted debe seleccionar la celda y clickear sobre la misma. Le aparecerá una lista desplegable referida a los rubros que han sido dados de Alta en la Hoja Alta." sqref="B28:B60" xr:uid="{49B71467-6A66-405C-979A-1581BE47C3CD}">
      <formula1>RUBRADO</formula1>
    </dataValidation>
    <dataValidation type="list" allowBlank="1" showErrorMessage="1" promptTitle="ELIJA EL ÍTEM" prompt="Haga click sobre la celda y le aparecerá un ícono con un triángulo invertido que representa una lista desplegable. La misma está referida a los ítems referidos a los rubros que han sido dados de Alta en la Hoja Alta. " sqref="D2:D3" xr:uid="{D8232B61-5E20-45C4-8C4F-83A90BAC47C0}">
      <formula1>INDIRECT($B2)</formula1>
    </dataValidation>
    <dataValidation type="decimal" operator="notEqual" allowBlank="1" showInputMessage="1" showErrorMessage="1" errorTitle="No se puede tipear &quot;0&quot;" error="Las casillas en blanco son tomadas como valor cero. Esto es para diferenciar decimales pequeños de cero." sqref="K2:K178 N2:N71 L2:M20 Z2:AO178 F2:I178 S2:V178 AS2:AS178 AW2:BE178" xr:uid="{1CE3B29A-8737-44F9-9AA1-17FE0DF58121}">
      <formula1>0</formula1>
    </dataValidation>
    <dataValidation type="custom" operator="notEqual" allowBlank="1" showInputMessage="1" showErrorMessage="1" errorTitle="No se puede tipear" error="Esta columna solo es una referencia de Inicio/Fin. No forma parte del listado." sqref="Y2:Y178 AR2:AR178 W2:W178 AV2:AV178 AP2:AP178 BF2:BF178 AT2:AT178 R2:R178" xr:uid="{91322C9E-36A5-4127-AA9C-93BDA727D176}">
      <formula1>""</formula1>
    </dataValidation>
  </dataValidations>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44" operator="containsText" id="{FEC2C9E3-FEA3-45D5-A489-67D93A54AD23}">
            <xm:f>NOT(ISERROR(SEARCH("NO",O2)))</xm:f>
            <xm:f>"NO"</xm:f>
            <x14:dxf>
              <font>
                <b val="0"/>
                <i val="0"/>
              </font>
              <fill>
                <patternFill patternType="mediumGray">
                  <fgColor rgb="FFC00000"/>
                </patternFill>
              </fill>
            </x14:dxf>
          </x14:cfRule>
          <x14:cfRule type="containsText" priority="46" operator="containsText" id="{5FE1D587-74F3-4E2E-A4B0-251C97940F5E}">
            <xm:f>NOT(ISERROR(SEARCH("SI",O2)))</xm:f>
            <xm:f>"SI"</xm:f>
            <x14:dxf>
              <font>
                <b val="0"/>
                <i val="0"/>
                <color auto="1"/>
              </font>
              <fill>
                <patternFill patternType="mediumGray">
                  <fgColor rgb="FF92D050"/>
                </patternFill>
              </fill>
            </x14:dxf>
          </x14:cfRule>
          <xm:sqref>O2:O178</xm:sqref>
        </x14:conditionalFormatting>
      </x14:conditionalFormattings>
    </ext>
    <ext xmlns:x14="http://schemas.microsoft.com/office/spreadsheetml/2009/9/main" uri="{CCE6A557-97BC-4b89-ADB6-D9C93CAAB3DF}">
      <x14:dataValidations xmlns:xm="http://schemas.microsoft.com/office/excel/2006/main" xWindow="900" yWindow="318" count="1">
        <x14:dataValidation type="list" allowBlank="1" showInputMessage="1" showErrorMessage="1" xr:uid="{219EFD49-0DF0-414B-9A6D-D685140D2735}">
          <x14:formula1>
            <xm:f>Programables!$A$2:$A$3</xm:f>
          </x14:formula1>
          <xm:sqref>O2:O178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52C8-78B0-4E23-A02F-0274A5CBD75E}">
  <sheetPr codeName="Hoja2"/>
  <dimension ref="A1:BS118"/>
  <sheetViews>
    <sheetView topLeftCell="A13" zoomScale="85" zoomScaleNormal="85" workbookViewId="0">
      <selection activeCell="F32" sqref="F32"/>
    </sheetView>
  </sheetViews>
  <sheetFormatPr baseColWidth="10" defaultRowHeight="14.4" x14ac:dyDescent="0.3"/>
  <cols>
    <col min="1" max="1" width="14" style="11" bestFit="1" customWidth="1"/>
    <col min="2" max="2" width="45.88671875" style="12" bestFit="1" customWidth="1"/>
    <col min="3" max="3" width="3.5546875" style="12" bestFit="1" customWidth="1"/>
    <col min="4" max="4" width="38.5546875" style="11" bestFit="1" customWidth="1"/>
    <col min="5" max="5" width="3.5546875" style="20" bestFit="1" customWidth="1"/>
    <col min="6" max="6" width="45.21875" style="11" bestFit="1" customWidth="1"/>
    <col min="7" max="7" width="3.5546875" style="20" bestFit="1" customWidth="1"/>
    <col min="8" max="8" width="41.44140625" style="11" bestFit="1" customWidth="1"/>
    <col min="9" max="9" width="3.5546875" style="11" bestFit="1" customWidth="1"/>
    <col min="10" max="10" width="41" style="11" bestFit="1" customWidth="1"/>
    <col min="11" max="11" width="3.5546875" style="20" bestFit="1" customWidth="1"/>
    <col min="12" max="12" width="45.33203125" style="12" bestFit="1" customWidth="1"/>
    <col min="13" max="13" width="3.5546875" style="20" bestFit="1" customWidth="1"/>
    <col min="14" max="14" width="41.77734375" style="12" bestFit="1" customWidth="1"/>
    <col min="15" max="15" width="3.5546875" style="11" bestFit="1" customWidth="1"/>
    <col min="16" max="16" width="38.44140625" style="11" bestFit="1" customWidth="1"/>
    <col min="17" max="17" width="2.77734375" style="11" bestFit="1" customWidth="1"/>
    <col min="18" max="18" width="41.88671875" style="11" bestFit="1" customWidth="1"/>
    <col min="19" max="19" width="3.5546875" style="13" bestFit="1" customWidth="1"/>
    <col min="20" max="20" width="39.21875" style="11" bestFit="1" customWidth="1"/>
    <col min="21" max="21" width="3.5546875" style="11" bestFit="1" customWidth="1"/>
    <col min="22" max="22" width="29.44140625" style="11" bestFit="1" customWidth="1"/>
    <col min="23" max="23" width="3.5546875" style="11" bestFit="1" customWidth="1"/>
    <col min="24" max="24" width="31.44140625" style="11" bestFit="1" customWidth="1"/>
    <col min="25" max="25" width="3" style="11" bestFit="1" customWidth="1"/>
    <col min="26" max="26" width="27" style="11" bestFit="1" customWidth="1"/>
    <col min="27" max="27" width="3.5546875" style="11" bestFit="1" customWidth="1"/>
    <col min="28" max="28" width="9.44140625" style="11" bestFit="1" customWidth="1"/>
    <col min="29" max="29" width="2.77734375" style="11" bestFit="1" customWidth="1"/>
    <col min="30" max="30" width="9.44140625" style="11" bestFit="1" customWidth="1"/>
    <col min="31" max="31" width="2.77734375" style="11" bestFit="1" customWidth="1"/>
    <col min="32" max="32" width="9.44140625" style="11" bestFit="1" customWidth="1"/>
    <col min="33" max="33" width="2.77734375" style="11" bestFit="1" customWidth="1"/>
    <col min="34" max="34" width="20.33203125" style="11" bestFit="1" customWidth="1"/>
    <col min="35" max="35" width="2.33203125" style="11" bestFit="1" customWidth="1"/>
    <col min="36" max="36" width="39.44140625" style="11" bestFit="1" customWidth="1"/>
    <col min="37" max="37" width="2.33203125" style="11" bestFit="1" customWidth="1"/>
    <col min="38" max="38" width="35.21875" style="11" bestFit="1" customWidth="1"/>
    <col min="39" max="39" width="2.33203125" style="11" bestFit="1" customWidth="1"/>
    <col min="40" max="40" width="9.44140625" style="11" bestFit="1" customWidth="1"/>
    <col min="41" max="41" width="2.77734375" style="11" bestFit="1" customWidth="1"/>
    <col min="42" max="42" width="16.109375" style="11" bestFit="1" customWidth="1"/>
    <col min="43" max="43" width="3" style="11" bestFit="1" customWidth="1"/>
    <col min="44" max="44" width="42.44140625" style="11" bestFit="1" customWidth="1"/>
    <col min="45" max="45" width="2.77734375" style="11" bestFit="1" customWidth="1"/>
    <col min="46" max="46" width="19.21875" style="11" bestFit="1" customWidth="1"/>
    <col min="47" max="47" width="2.77734375" style="11" bestFit="1" customWidth="1"/>
    <col min="48" max="48" width="9.44140625" style="11" bestFit="1" customWidth="1"/>
    <col min="49" max="49" width="2.77734375" style="11" bestFit="1" customWidth="1"/>
    <col min="50" max="50" width="9.44140625" style="11" bestFit="1" customWidth="1"/>
    <col min="51" max="51" width="2.77734375" style="11" bestFit="1" customWidth="1"/>
    <col min="52" max="52" width="9.44140625" style="11" bestFit="1" customWidth="1"/>
    <col min="53" max="53" width="2.77734375" style="11" bestFit="1" customWidth="1"/>
    <col min="54" max="54" width="9.44140625" style="11" bestFit="1" customWidth="1"/>
    <col min="55" max="55" width="2.77734375" style="11" bestFit="1" customWidth="1"/>
    <col min="56" max="56" width="9.44140625" style="11" bestFit="1" customWidth="1"/>
    <col min="57" max="57" width="2.77734375" style="11" bestFit="1" customWidth="1"/>
    <col min="58" max="58" width="9.44140625" style="11" bestFit="1" customWidth="1"/>
    <col min="59" max="59" width="2.77734375" style="11" bestFit="1" customWidth="1"/>
    <col min="60" max="60" width="15.5546875" style="11" bestFit="1" customWidth="1"/>
    <col min="61" max="61" width="3.5546875" style="11" bestFit="1" customWidth="1"/>
    <col min="62" max="62" width="9.44140625" style="11" bestFit="1" customWidth="1"/>
    <col min="63" max="63" width="2.77734375" style="11" bestFit="1" customWidth="1"/>
    <col min="64" max="64" width="9.44140625" style="11" bestFit="1" customWidth="1"/>
    <col min="65" max="65" width="2.77734375" style="11" bestFit="1" customWidth="1"/>
    <col min="66" max="66" width="9.44140625" style="11" bestFit="1" customWidth="1"/>
    <col min="67" max="67" width="2.77734375" style="11" bestFit="1" customWidth="1"/>
    <col min="68" max="68" width="9.44140625" style="11" bestFit="1" customWidth="1"/>
    <col min="69" max="69" width="2.77734375" style="11" bestFit="1" customWidth="1"/>
    <col min="70" max="70" width="23.88671875" style="11" bestFit="1" customWidth="1"/>
    <col min="71" max="71" width="3.5546875" style="11" bestFit="1" customWidth="1"/>
    <col min="72" max="16384" width="11.5546875" style="11"/>
  </cols>
  <sheetData>
    <row r="1" spans="1:71" x14ac:dyDescent="0.3">
      <c r="A1"/>
      <c r="B1" s="8"/>
      <c r="C1" s="8"/>
      <c r="D1"/>
      <c r="E1" s="23"/>
      <c r="F1"/>
      <c r="G1" s="23"/>
      <c r="H1"/>
      <c r="I1"/>
      <c r="J1"/>
      <c r="K1" s="23"/>
      <c r="L1"/>
      <c r="M1" s="23"/>
      <c r="N1"/>
      <c r="O1"/>
      <c r="P1"/>
      <c r="Q1"/>
      <c r="R1"/>
      <c r="S1" s="24"/>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row>
    <row r="2" spans="1:71" x14ac:dyDescent="0.3">
      <c r="A2"/>
      <c r="B2" s="8"/>
      <c r="C2" s="8"/>
      <c r="D2"/>
      <c r="E2" s="23"/>
      <c r="F2"/>
      <c r="G2" s="23"/>
      <c r="H2"/>
      <c r="I2"/>
      <c r="J2"/>
      <c r="K2" s="23"/>
      <c r="L2"/>
      <c r="M2" s="23"/>
      <c r="N2"/>
      <c r="O2"/>
      <c r="P2"/>
      <c r="Q2"/>
      <c r="R2"/>
      <c r="S2" s="24"/>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row>
    <row r="3" spans="1:71" x14ac:dyDescent="0.3">
      <c r="A3"/>
      <c r="B3" s="8"/>
      <c r="C3" s="8"/>
      <c r="D3"/>
      <c r="E3" s="23"/>
      <c r="F3"/>
      <c r="G3" s="23"/>
      <c r="H3"/>
      <c r="I3"/>
      <c r="J3"/>
      <c r="K3" s="23"/>
      <c r="L3"/>
      <c r="M3" s="23"/>
      <c r="N3"/>
      <c r="O3"/>
      <c r="P3"/>
      <c r="Q3"/>
      <c r="R3"/>
      <c r="S3" s="24"/>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1:71" x14ac:dyDescent="0.3">
      <c r="A4"/>
      <c r="B4" s="8"/>
      <c r="C4" s="8"/>
      <c r="D4"/>
      <c r="E4" s="23"/>
      <c r="F4"/>
      <c r="G4" s="23"/>
      <c r="H4"/>
      <c r="I4"/>
      <c r="J4"/>
      <c r="K4" s="23"/>
      <c r="L4"/>
      <c r="M4" s="23"/>
      <c r="N4"/>
      <c r="O4"/>
      <c r="P4"/>
      <c r="Q4"/>
      <c r="R4"/>
      <c r="S4" s="2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row>
    <row r="5" spans="1:71" x14ac:dyDescent="0.3">
      <c r="A5"/>
      <c r="B5" s="8"/>
      <c r="C5" s="8"/>
      <c r="D5"/>
      <c r="E5" s="23"/>
      <c r="F5"/>
      <c r="G5" s="23"/>
      <c r="H5"/>
      <c r="I5"/>
      <c r="J5"/>
      <c r="K5" s="23"/>
      <c r="L5"/>
      <c r="M5" s="23"/>
      <c r="N5"/>
      <c r="O5"/>
      <c r="P5"/>
      <c r="Q5"/>
      <c r="R5"/>
      <c r="S5" s="24"/>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row>
    <row r="6" spans="1:71" x14ac:dyDescent="0.3">
      <c r="A6"/>
      <c r="B6" s="8"/>
      <c r="C6" s="8"/>
      <c r="D6"/>
      <c r="E6" s="23"/>
      <c r="F6"/>
      <c r="G6" s="23"/>
      <c r="H6"/>
      <c r="I6"/>
      <c r="J6"/>
      <c r="K6" s="23"/>
      <c r="L6"/>
      <c r="M6" s="23"/>
      <c r="N6"/>
      <c r="O6"/>
      <c r="P6"/>
      <c r="Q6"/>
      <c r="R6"/>
      <c r="S6" s="24"/>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row>
    <row r="7" spans="1:71" x14ac:dyDescent="0.3">
      <c r="A7"/>
      <c r="B7" s="8"/>
      <c r="C7" s="8"/>
      <c r="D7"/>
      <c r="E7" s="23"/>
      <c r="F7"/>
      <c r="G7" s="23"/>
      <c r="H7"/>
      <c r="I7"/>
      <c r="J7"/>
      <c r="K7" s="23"/>
      <c r="L7"/>
      <c r="M7" s="23"/>
      <c r="N7"/>
      <c r="O7"/>
      <c r="P7"/>
      <c r="Q7"/>
      <c r="R7"/>
      <c r="S7" s="24"/>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row>
    <row r="8" spans="1:71" x14ac:dyDescent="0.3">
      <c r="A8"/>
      <c r="B8" s="8"/>
      <c r="C8" s="8"/>
      <c r="D8"/>
      <c r="E8" s="23"/>
      <c r="F8"/>
      <c r="G8" s="23"/>
      <c r="H8"/>
      <c r="I8"/>
      <c r="J8"/>
      <c r="K8" s="23"/>
      <c r="L8"/>
      <c r="M8" s="23"/>
      <c r="N8"/>
      <c r="O8"/>
      <c r="P8"/>
      <c r="Q8"/>
      <c r="R8"/>
      <c r="S8" s="24"/>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row>
    <row r="9" spans="1:71" x14ac:dyDescent="0.3">
      <c r="A9"/>
      <c r="B9" s="8"/>
      <c r="C9" s="8"/>
      <c r="D9"/>
      <c r="E9" s="23"/>
      <c r="F9"/>
      <c r="G9" s="23"/>
      <c r="H9"/>
      <c r="I9"/>
      <c r="J9"/>
      <c r="K9" s="23"/>
      <c r="L9"/>
      <c r="M9" s="23"/>
      <c r="N9"/>
      <c r="O9"/>
      <c r="P9"/>
      <c r="Q9"/>
      <c r="R9"/>
      <c r="S9" s="24"/>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row>
    <row r="10" spans="1:71" x14ac:dyDescent="0.3">
      <c r="A10"/>
      <c r="B10" s="8"/>
      <c r="C10" s="8"/>
      <c r="D10"/>
      <c r="E10" s="23"/>
      <c r="F10"/>
      <c r="G10" s="23"/>
      <c r="H10"/>
      <c r="I10"/>
      <c r="J10"/>
      <c r="K10" s="23"/>
      <c r="L10"/>
      <c r="M10" s="23"/>
      <c r="N10"/>
      <c r="O10"/>
      <c r="P10"/>
      <c r="Q10"/>
      <c r="R10"/>
      <c r="S10" s="24"/>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row>
    <row r="11" spans="1:71" x14ac:dyDescent="0.3">
      <c r="A11"/>
      <c r="B11" s="8"/>
      <c r="C11" s="8"/>
      <c r="D11"/>
      <c r="E11" s="23"/>
      <c r="F11"/>
      <c r="G11" s="23"/>
      <c r="H11"/>
      <c r="I11"/>
      <c r="J11"/>
      <c r="K11" s="23"/>
      <c r="L11"/>
      <c r="M11" s="23"/>
      <c r="N11"/>
      <c r="O11"/>
      <c r="P11"/>
      <c r="Q11"/>
      <c r="R11"/>
      <c r="S11" s="24"/>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row>
    <row r="12" spans="1:71" x14ac:dyDescent="0.3">
      <c r="A12"/>
      <c r="B12" s="8"/>
      <c r="C12" s="8"/>
      <c r="D12"/>
      <c r="E12" s="23"/>
      <c r="F12"/>
      <c r="G12" s="23"/>
      <c r="H12"/>
      <c r="I12"/>
      <c r="J12"/>
      <c r="K12" s="23"/>
      <c r="L12"/>
      <c r="M12" s="23"/>
      <c r="N12"/>
      <c r="O12"/>
      <c r="P12"/>
      <c r="Q12"/>
      <c r="R12"/>
      <c r="S12" s="24"/>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row>
    <row r="13" spans="1:71" x14ac:dyDescent="0.3">
      <c r="A13"/>
      <c r="B13" s="8"/>
      <c r="C13" s="8"/>
      <c r="D13"/>
      <c r="E13" s="23"/>
      <c r="F13"/>
      <c r="G13" s="23"/>
      <c r="H13"/>
      <c r="I13"/>
      <c r="J13"/>
      <c r="K13" s="23"/>
      <c r="L13"/>
      <c r="M13" s="23"/>
      <c r="N13"/>
      <c r="O13"/>
      <c r="P13"/>
      <c r="Q13"/>
      <c r="R13"/>
      <c r="S13" s="24"/>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row>
    <row r="14" spans="1:71" x14ac:dyDescent="0.3">
      <c r="A14"/>
      <c r="B14" s="8"/>
      <c r="C14" s="8"/>
      <c r="D14"/>
      <c r="E14" s="23"/>
      <c r="F14"/>
      <c r="G14" s="23"/>
      <c r="H14"/>
      <c r="I14"/>
      <c r="J14"/>
      <c r="K14" s="23"/>
      <c r="L14"/>
      <c r="M14" s="23"/>
      <c r="N14"/>
      <c r="O14"/>
      <c r="P14"/>
      <c r="Q14"/>
      <c r="R14"/>
      <c r="S14" s="2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row>
    <row r="15" spans="1:71" x14ac:dyDescent="0.3">
      <c r="A15"/>
      <c r="B15" s="8"/>
      <c r="C15" s="8"/>
      <c r="D15"/>
      <c r="E15" s="23"/>
      <c r="F15"/>
      <c r="G15" s="23"/>
      <c r="H15"/>
      <c r="I15"/>
      <c r="J15"/>
      <c r="K15" s="23"/>
      <c r="L15"/>
      <c r="M15" s="23"/>
      <c r="N15"/>
      <c r="O15"/>
      <c r="P15"/>
      <c r="Q15"/>
      <c r="R15"/>
      <c r="S15" s="24"/>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row>
    <row r="16" spans="1:71" x14ac:dyDescent="0.3">
      <c r="A16"/>
      <c r="B16" s="8"/>
      <c r="C16" s="8"/>
      <c r="D16"/>
      <c r="E16" s="23"/>
      <c r="F16"/>
      <c r="G16" s="23"/>
      <c r="H16"/>
      <c r="I16"/>
      <c r="J16"/>
      <c r="K16" s="23"/>
      <c r="L16"/>
      <c r="M16" s="23"/>
      <c r="N16"/>
      <c r="O16"/>
      <c r="P16"/>
      <c r="Q16"/>
      <c r="R16"/>
      <c r="S16" s="24"/>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row>
    <row r="17" spans="1:71" x14ac:dyDescent="0.3">
      <c r="A17"/>
      <c r="B17" s="8"/>
      <c r="C17" s="8"/>
      <c r="D17"/>
      <c r="E17" s="23"/>
      <c r="F17"/>
      <c r="G17" s="23"/>
      <c r="H17"/>
      <c r="I17"/>
      <c r="J17"/>
      <c r="K17" s="23"/>
      <c r="L17"/>
      <c r="M17" s="23"/>
      <c r="N17"/>
      <c r="O17"/>
      <c r="P17"/>
      <c r="Q17"/>
      <c r="R17"/>
      <c r="S17" s="24"/>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row>
    <row r="18" spans="1:71" x14ac:dyDescent="0.3">
      <c r="A18" s="10"/>
      <c r="B18" s="52" t="s">
        <v>68</v>
      </c>
      <c r="C18" s="53"/>
      <c r="D18" s="52" t="s">
        <v>69</v>
      </c>
      <c r="E18" s="53"/>
      <c r="F18" s="52" t="s">
        <v>70</v>
      </c>
      <c r="G18" s="53"/>
      <c r="H18" s="52" t="s">
        <v>71</v>
      </c>
      <c r="I18" s="53"/>
      <c r="J18" s="52" t="s">
        <v>89</v>
      </c>
      <c r="K18" s="53"/>
      <c r="L18" s="52" t="s">
        <v>299</v>
      </c>
      <c r="M18" s="53"/>
      <c r="N18" s="52" t="s">
        <v>44</v>
      </c>
      <c r="O18" s="53"/>
      <c r="P18" s="52" t="s">
        <v>58</v>
      </c>
      <c r="Q18" s="53"/>
      <c r="R18" s="52" t="s">
        <v>72</v>
      </c>
      <c r="S18" s="53"/>
      <c r="T18" s="52" t="s">
        <v>59</v>
      </c>
      <c r="U18" s="53"/>
      <c r="V18" s="52" t="s">
        <v>60</v>
      </c>
      <c r="W18" s="53"/>
      <c r="X18" s="52" t="s">
        <v>61</v>
      </c>
      <c r="Y18" s="53"/>
      <c r="Z18" s="52" t="s">
        <v>62</v>
      </c>
      <c r="AA18" s="53"/>
      <c r="AB18" s="52" t="s">
        <v>87</v>
      </c>
      <c r="AC18" s="53"/>
      <c r="AD18" s="52" t="s">
        <v>73</v>
      </c>
      <c r="AE18" s="53"/>
      <c r="AF18" s="52" t="s">
        <v>88</v>
      </c>
      <c r="AG18" s="53"/>
      <c r="AH18" s="52" t="s">
        <v>74</v>
      </c>
      <c r="AI18" s="53"/>
      <c r="AJ18" s="52" t="s">
        <v>75</v>
      </c>
      <c r="AK18" s="53"/>
      <c r="AL18" s="52" t="s">
        <v>76</v>
      </c>
      <c r="AM18" s="53"/>
      <c r="AN18" s="52" t="s">
        <v>77</v>
      </c>
      <c r="AO18" s="53"/>
      <c r="AP18" s="52" t="s">
        <v>78</v>
      </c>
      <c r="AQ18" s="53"/>
      <c r="AR18" s="52" t="s">
        <v>79</v>
      </c>
      <c r="AS18" s="53"/>
      <c r="AT18" s="52" t="s">
        <v>80</v>
      </c>
      <c r="AU18" s="53"/>
      <c r="AV18" s="52" t="s">
        <v>63</v>
      </c>
      <c r="AW18" s="53"/>
      <c r="AX18" s="52" t="s">
        <v>64</v>
      </c>
      <c r="AY18" s="53"/>
      <c r="AZ18" s="52" t="s">
        <v>81</v>
      </c>
      <c r="BA18" s="53"/>
      <c r="BB18" s="52" t="s">
        <v>82</v>
      </c>
      <c r="BC18" s="53"/>
      <c r="BD18" s="52" t="s">
        <v>83</v>
      </c>
      <c r="BE18" s="53"/>
      <c r="BF18" s="52" t="s">
        <v>90</v>
      </c>
      <c r="BG18" s="53"/>
      <c r="BH18" s="52" t="s">
        <v>65</v>
      </c>
      <c r="BI18" s="53"/>
      <c r="BJ18" s="52" t="s">
        <v>84</v>
      </c>
      <c r="BK18" s="53"/>
      <c r="BL18" s="52" t="s">
        <v>66</v>
      </c>
      <c r="BM18" s="53"/>
      <c r="BN18" s="52" t="s">
        <v>67</v>
      </c>
      <c r="BO18" s="53"/>
      <c r="BP18" s="52" t="s">
        <v>85</v>
      </c>
      <c r="BQ18" s="53"/>
      <c r="BR18" s="52" t="s">
        <v>86</v>
      </c>
      <c r="BS18" s="53"/>
    </row>
    <row r="19" spans="1:71" x14ac:dyDescent="0.3">
      <c r="A19" s="10" t="s">
        <v>96</v>
      </c>
      <c r="B19" s="54">
        <v>1</v>
      </c>
      <c r="C19" s="55"/>
      <c r="D19" s="54">
        <v>2</v>
      </c>
      <c r="E19" s="55"/>
      <c r="F19" s="54">
        <v>3</v>
      </c>
      <c r="G19" s="55"/>
      <c r="H19" s="54">
        <v>4</v>
      </c>
      <c r="I19" s="55"/>
      <c r="J19" s="54">
        <v>5</v>
      </c>
      <c r="K19" s="55"/>
      <c r="L19" s="54">
        <v>6</v>
      </c>
      <c r="M19" s="55"/>
      <c r="N19" s="54">
        <v>7</v>
      </c>
      <c r="O19" s="55"/>
      <c r="P19" s="54">
        <v>8</v>
      </c>
      <c r="Q19" s="55"/>
      <c r="R19" s="54">
        <v>9</v>
      </c>
      <c r="S19" s="55"/>
      <c r="T19" s="54">
        <v>10</v>
      </c>
      <c r="U19" s="55"/>
      <c r="V19" s="54">
        <v>11</v>
      </c>
      <c r="W19" s="55"/>
      <c r="X19" s="54">
        <v>12</v>
      </c>
      <c r="Y19" s="55"/>
      <c r="Z19" s="54">
        <v>13</v>
      </c>
      <c r="AA19" s="55"/>
      <c r="AB19" s="54">
        <v>14</v>
      </c>
      <c r="AC19" s="55"/>
      <c r="AD19" s="54">
        <v>15</v>
      </c>
      <c r="AE19" s="55"/>
      <c r="AF19" s="54">
        <v>16</v>
      </c>
      <c r="AG19" s="55"/>
      <c r="AH19" s="54">
        <v>17</v>
      </c>
      <c r="AI19" s="55"/>
      <c r="AJ19" s="54">
        <v>18</v>
      </c>
      <c r="AK19" s="55"/>
      <c r="AL19" s="54">
        <v>19</v>
      </c>
      <c r="AM19" s="55"/>
      <c r="AN19" s="54">
        <v>20</v>
      </c>
      <c r="AO19" s="55"/>
      <c r="AP19" s="54">
        <v>21</v>
      </c>
      <c r="AQ19" s="55"/>
      <c r="AR19" s="54">
        <v>22</v>
      </c>
      <c r="AS19" s="55"/>
      <c r="AT19" s="54">
        <v>23</v>
      </c>
      <c r="AU19" s="55"/>
      <c r="AV19" s="54">
        <v>24</v>
      </c>
      <c r="AW19" s="55"/>
      <c r="AX19" s="54">
        <v>25</v>
      </c>
      <c r="AY19" s="55"/>
      <c r="AZ19" s="54">
        <v>26</v>
      </c>
      <c r="BA19" s="55"/>
      <c r="BB19" s="54">
        <v>27</v>
      </c>
      <c r="BC19" s="55"/>
      <c r="BD19" s="54">
        <v>28</v>
      </c>
      <c r="BE19" s="55"/>
      <c r="BF19" s="54">
        <v>29</v>
      </c>
      <c r="BG19" s="55"/>
      <c r="BH19" s="54">
        <v>30</v>
      </c>
      <c r="BI19" s="55"/>
      <c r="BJ19" s="54">
        <v>31</v>
      </c>
      <c r="BK19" s="55"/>
      <c r="BL19" s="54">
        <v>32</v>
      </c>
      <c r="BM19" s="55"/>
      <c r="BN19" s="54">
        <v>33</v>
      </c>
      <c r="BO19" s="55"/>
      <c r="BP19" s="54">
        <v>34</v>
      </c>
      <c r="BQ19" s="55"/>
      <c r="BR19" s="54">
        <v>35</v>
      </c>
      <c r="BS19" s="55"/>
    </row>
    <row r="20" spans="1:71" x14ac:dyDescent="0.3">
      <c r="A20" s="14" t="s">
        <v>169</v>
      </c>
      <c r="B20" s="15" t="s">
        <v>304</v>
      </c>
      <c r="C20" s="26" t="s">
        <v>95</v>
      </c>
      <c r="D20" s="15" t="s">
        <v>9</v>
      </c>
      <c r="E20" s="26" t="s">
        <v>10</v>
      </c>
      <c r="F20" s="15" t="s">
        <v>349</v>
      </c>
      <c r="G20" s="26" t="s">
        <v>10</v>
      </c>
      <c r="H20" s="15" t="s">
        <v>14</v>
      </c>
      <c r="I20" s="26" t="s">
        <v>15</v>
      </c>
      <c r="J20" s="27" t="s">
        <v>123</v>
      </c>
      <c r="K20" s="26" t="s">
        <v>15</v>
      </c>
      <c r="L20" s="27" t="s">
        <v>307</v>
      </c>
      <c r="M20" s="26" t="s">
        <v>15</v>
      </c>
      <c r="N20" s="27" t="s">
        <v>45</v>
      </c>
      <c r="O20" s="26" t="s">
        <v>15</v>
      </c>
      <c r="P20" s="26" t="s">
        <v>364</v>
      </c>
      <c r="Q20" s="26" t="s">
        <v>95</v>
      </c>
      <c r="R20" s="27" t="s">
        <v>308</v>
      </c>
      <c r="S20" s="26" t="s">
        <v>15</v>
      </c>
      <c r="T20" s="27" t="s">
        <v>141</v>
      </c>
      <c r="U20" s="26" t="s">
        <v>15</v>
      </c>
      <c r="V20" s="27" t="s">
        <v>145</v>
      </c>
      <c r="W20" s="26" t="s">
        <v>15</v>
      </c>
      <c r="X20" s="27" t="s">
        <v>151</v>
      </c>
      <c r="Y20" s="26" t="s">
        <v>94</v>
      </c>
      <c r="Z20" s="15" t="s">
        <v>157</v>
      </c>
      <c r="AA20" s="15" t="s">
        <v>15</v>
      </c>
      <c r="AB20" s="15" t="s">
        <v>97</v>
      </c>
      <c r="AC20" s="15" t="s">
        <v>95</v>
      </c>
      <c r="AD20" s="15" t="s">
        <v>98</v>
      </c>
      <c r="AE20" s="26" t="s">
        <v>95</v>
      </c>
      <c r="AF20" s="15" t="s">
        <v>99</v>
      </c>
      <c r="AG20" s="26" t="s">
        <v>95</v>
      </c>
      <c r="AH20" s="15" t="s">
        <v>276</v>
      </c>
      <c r="AI20" s="26" t="s">
        <v>297</v>
      </c>
      <c r="AJ20" s="15" t="s">
        <v>159</v>
      </c>
      <c r="AK20" s="26" t="s">
        <v>297</v>
      </c>
      <c r="AL20" s="15" t="s">
        <v>283</v>
      </c>
      <c r="AM20" s="15" t="s">
        <v>297</v>
      </c>
      <c r="AN20" s="15" t="s">
        <v>100</v>
      </c>
      <c r="AO20" s="15" t="s">
        <v>95</v>
      </c>
      <c r="AP20" s="15" t="s">
        <v>287</v>
      </c>
      <c r="AQ20" s="15" t="s">
        <v>297</v>
      </c>
      <c r="AR20" s="15" t="s">
        <v>293</v>
      </c>
      <c r="AS20" s="26" t="s">
        <v>95</v>
      </c>
      <c r="AT20" s="15" t="s">
        <v>295</v>
      </c>
      <c r="AU20" s="26" t="s">
        <v>95</v>
      </c>
      <c r="AV20" s="15" t="s">
        <v>101</v>
      </c>
      <c r="AW20" s="15" t="s">
        <v>95</v>
      </c>
      <c r="AX20" s="15" t="s">
        <v>102</v>
      </c>
      <c r="AY20" s="15" t="s">
        <v>95</v>
      </c>
      <c r="AZ20" s="15" t="s">
        <v>103</v>
      </c>
      <c r="BA20" s="15" t="s">
        <v>95</v>
      </c>
      <c r="BB20" s="15" t="s">
        <v>104</v>
      </c>
      <c r="BC20" s="15" t="s">
        <v>95</v>
      </c>
      <c r="BD20" s="15" t="s">
        <v>105</v>
      </c>
      <c r="BE20" s="15" t="s">
        <v>95</v>
      </c>
      <c r="BF20" s="15" t="s">
        <v>106</v>
      </c>
      <c r="BG20" s="15" t="s">
        <v>95</v>
      </c>
      <c r="BH20" s="15" t="s">
        <v>160</v>
      </c>
      <c r="BI20" s="15" t="s">
        <v>15</v>
      </c>
      <c r="BJ20" s="15" t="s">
        <v>107</v>
      </c>
      <c r="BK20" s="15" t="s">
        <v>95</v>
      </c>
      <c r="BL20" s="15" t="s">
        <v>108</v>
      </c>
      <c r="BM20" s="15" t="s">
        <v>95</v>
      </c>
      <c r="BN20" s="15" t="s">
        <v>109</v>
      </c>
      <c r="BO20" s="15" t="s">
        <v>95</v>
      </c>
      <c r="BP20" s="15" t="s">
        <v>110</v>
      </c>
      <c r="BQ20" s="15" t="s">
        <v>95</v>
      </c>
      <c r="BR20" s="15" t="s">
        <v>165</v>
      </c>
      <c r="BS20" s="15" t="s">
        <v>298</v>
      </c>
    </row>
    <row r="21" spans="1:71" x14ac:dyDescent="0.3">
      <c r="A21" s="14" t="s">
        <v>170</v>
      </c>
      <c r="B21" s="15" t="s">
        <v>117</v>
      </c>
      <c r="C21" s="26" t="s">
        <v>95</v>
      </c>
      <c r="D21" s="15" t="s">
        <v>11</v>
      </c>
      <c r="E21" s="26" t="s">
        <v>10</v>
      </c>
      <c r="F21" s="15" t="s">
        <v>365</v>
      </c>
      <c r="G21" s="26" t="s">
        <v>94</v>
      </c>
      <c r="H21" s="15" t="s">
        <v>26</v>
      </c>
      <c r="I21" s="26" t="s">
        <v>15</v>
      </c>
      <c r="J21" s="27" t="s">
        <v>122</v>
      </c>
      <c r="K21" s="26" t="s">
        <v>15</v>
      </c>
      <c r="L21" s="27" t="s">
        <v>306</v>
      </c>
      <c r="M21" s="26" t="s">
        <v>15</v>
      </c>
      <c r="N21" s="27" t="s">
        <v>46</v>
      </c>
      <c r="O21" s="26" t="s">
        <v>15</v>
      </c>
      <c r="P21" s="26"/>
      <c r="Q21" s="26"/>
      <c r="R21" s="27" t="s">
        <v>309</v>
      </c>
      <c r="S21" s="26" t="s">
        <v>15</v>
      </c>
      <c r="T21" s="27" t="s">
        <v>142</v>
      </c>
      <c r="U21" s="26" t="s">
        <v>15</v>
      </c>
      <c r="V21" s="27" t="s">
        <v>146</v>
      </c>
      <c r="W21" s="26" t="s">
        <v>15</v>
      </c>
      <c r="X21" s="27" t="s">
        <v>152</v>
      </c>
      <c r="Y21" s="26" t="s">
        <v>94</v>
      </c>
      <c r="Z21" s="15" t="s">
        <v>158</v>
      </c>
      <c r="AA21" s="15" t="s">
        <v>15</v>
      </c>
      <c r="AB21" s="15"/>
      <c r="AC21" s="15"/>
      <c r="AD21" s="15"/>
      <c r="AE21" s="26"/>
      <c r="AF21" s="15"/>
      <c r="AG21" s="26"/>
      <c r="AH21" s="15" t="s">
        <v>277</v>
      </c>
      <c r="AI21" s="26" t="s">
        <v>297</v>
      </c>
      <c r="AJ21" s="15" t="s">
        <v>280</v>
      </c>
      <c r="AK21" s="26" t="s">
        <v>297</v>
      </c>
      <c r="AL21" s="15" t="s">
        <v>284</v>
      </c>
      <c r="AM21" s="15" t="s">
        <v>297</v>
      </c>
      <c r="AN21" s="15"/>
      <c r="AO21" s="15"/>
      <c r="AP21" s="15" t="s">
        <v>288</v>
      </c>
      <c r="AQ21" s="15" t="s">
        <v>297</v>
      </c>
      <c r="AR21" s="15" t="s">
        <v>294</v>
      </c>
      <c r="AS21" s="26" t="s">
        <v>297</v>
      </c>
      <c r="AT21" s="15"/>
      <c r="AU21" s="26"/>
      <c r="AV21" s="15"/>
      <c r="AW21" s="15"/>
      <c r="AX21" s="15"/>
      <c r="AY21" s="15"/>
      <c r="AZ21" s="15"/>
      <c r="BA21" s="15"/>
      <c r="BB21" s="15"/>
      <c r="BC21" s="15"/>
      <c r="BD21" s="15"/>
      <c r="BE21" s="15"/>
      <c r="BF21" s="15"/>
      <c r="BG21" s="15"/>
      <c r="BH21" s="15" t="s">
        <v>161</v>
      </c>
      <c r="BI21" s="15" t="s">
        <v>15</v>
      </c>
      <c r="BJ21" s="15"/>
      <c r="BK21" s="15"/>
      <c r="BL21" s="15"/>
      <c r="BM21" s="15"/>
      <c r="BN21" s="15"/>
      <c r="BO21" s="15"/>
      <c r="BP21" s="15"/>
      <c r="BQ21" s="15"/>
      <c r="BR21" s="15" t="s">
        <v>166</v>
      </c>
      <c r="BS21" s="15" t="s">
        <v>298</v>
      </c>
    </row>
    <row r="22" spans="1:71" x14ac:dyDescent="0.3">
      <c r="A22" s="14" t="s">
        <v>171</v>
      </c>
      <c r="B22" s="15" t="s">
        <v>331</v>
      </c>
      <c r="C22" s="26" t="s">
        <v>15</v>
      </c>
      <c r="D22" s="15" t="s">
        <v>12</v>
      </c>
      <c r="E22" s="26" t="s">
        <v>10</v>
      </c>
      <c r="F22" s="15" t="s">
        <v>362</v>
      </c>
      <c r="G22" s="26" t="s">
        <v>94</v>
      </c>
      <c r="H22" s="15" t="s">
        <v>37</v>
      </c>
      <c r="I22" s="26" t="s">
        <v>15</v>
      </c>
      <c r="J22" s="27" t="s">
        <v>275</v>
      </c>
      <c r="K22" s="26" t="s">
        <v>15</v>
      </c>
      <c r="L22" s="27" t="s">
        <v>135</v>
      </c>
      <c r="M22" s="26" t="s">
        <v>15</v>
      </c>
      <c r="N22" s="27" t="s">
        <v>47</v>
      </c>
      <c r="O22" s="26" t="s">
        <v>15</v>
      </c>
      <c r="P22" s="26"/>
      <c r="Q22" s="26"/>
      <c r="R22" s="27" t="s">
        <v>310</v>
      </c>
      <c r="S22" s="26" t="s">
        <v>15</v>
      </c>
      <c r="T22" s="27" t="s">
        <v>143</v>
      </c>
      <c r="U22" s="26" t="s">
        <v>15</v>
      </c>
      <c r="V22" s="27" t="s">
        <v>147</v>
      </c>
      <c r="W22" s="26" t="s">
        <v>15</v>
      </c>
      <c r="X22" s="27" t="s">
        <v>153</v>
      </c>
      <c r="Y22" s="26" t="s">
        <v>94</v>
      </c>
      <c r="Z22" s="15" t="s">
        <v>273</v>
      </c>
      <c r="AA22" s="15" t="s">
        <v>15</v>
      </c>
      <c r="AB22" s="15"/>
      <c r="AC22" s="15"/>
      <c r="AD22" s="15"/>
      <c r="AE22" s="26"/>
      <c r="AF22" s="15"/>
      <c r="AG22" s="26"/>
      <c r="AH22" s="15" t="s">
        <v>279</v>
      </c>
      <c r="AI22" s="26" t="s">
        <v>297</v>
      </c>
      <c r="AJ22" s="15" t="s">
        <v>281</v>
      </c>
      <c r="AK22" s="26" t="s">
        <v>297</v>
      </c>
      <c r="AL22" s="15" t="s">
        <v>285</v>
      </c>
      <c r="AM22" s="15" t="s">
        <v>297</v>
      </c>
      <c r="AN22" s="15"/>
      <c r="AO22" s="15"/>
      <c r="AP22" s="15" t="s">
        <v>289</v>
      </c>
      <c r="AQ22" s="15" t="s">
        <v>297</v>
      </c>
      <c r="AR22" s="15"/>
      <c r="AS22" s="26"/>
      <c r="AT22" s="15"/>
      <c r="AU22" s="26"/>
      <c r="AV22" s="15"/>
      <c r="AW22" s="15"/>
      <c r="AX22" s="15"/>
      <c r="AY22" s="15"/>
      <c r="AZ22" s="15"/>
      <c r="BA22" s="15"/>
      <c r="BB22" s="15"/>
      <c r="BC22" s="15"/>
      <c r="BD22" s="15"/>
      <c r="BE22" s="15"/>
      <c r="BF22" s="15"/>
      <c r="BG22" s="15"/>
      <c r="BH22" s="15" t="s">
        <v>162</v>
      </c>
      <c r="BI22" s="15" t="s">
        <v>15</v>
      </c>
      <c r="BJ22" s="15"/>
      <c r="BK22" s="15"/>
      <c r="BL22" s="15"/>
      <c r="BM22" s="15"/>
      <c r="BN22" s="15"/>
      <c r="BO22" s="15"/>
      <c r="BP22" s="15"/>
      <c r="BQ22" s="15"/>
      <c r="BR22" s="15" t="s">
        <v>167</v>
      </c>
      <c r="BS22" s="15" t="s">
        <v>298</v>
      </c>
    </row>
    <row r="23" spans="1:71" x14ac:dyDescent="0.3">
      <c r="A23" s="14" t="s">
        <v>172</v>
      </c>
      <c r="B23" s="15" t="s">
        <v>330</v>
      </c>
      <c r="C23" s="26" t="s">
        <v>15</v>
      </c>
      <c r="D23" s="15" t="s">
        <v>13</v>
      </c>
      <c r="E23" s="26" t="s">
        <v>10</v>
      </c>
      <c r="F23" s="15" t="s">
        <v>363</v>
      </c>
      <c r="G23" s="26" t="s">
        <v>94</v>
      </c>
      <c r="H23" s="15" t="s">
        <v>38</v>
      </c>
      <c r="I23" s="26" t="s">
        <v>15</v>
      </c>
      <c r="J23" s="26"/>
      <c r="K23" s="26"/>
      <c r="L23" s="27" t="s">
        <v>132</v>
      </c>
      <c r="M23" s="26" t="s">
        <v>15</v>
      </c>
      <c r="N23" s="27" t="s">
        <v>48</v>
      </c>
      <c r="O23" s="26" t="s">
        <v>15</v>
      </c>
      <c r="P23" s="26"/>
      <c r="Q23" s="26"/>
      <c r="R23" s="27" t="s">
        <v>311</v>
      </c>
      <c r="S23" s="26" t="s">
        <v>15</v>
      </c>
      <c r="T23" s="27" t="s">
        <v>144</v>
      </c>
      <c r="U23" s="26" t="s">
        <v>15</v>
      </c>
      <c r="V23" s="27" t="s">
        <v>148</v>
      </c>
      <c r="W23" s="26" t="s">
        <v>15</v>
      </c>
      <c r="X23" s="27" t="s">
        <v>154</v>
      </c>
      <c r="Y23" s="26" t="s">
        <v>94</v>
      </c>
      <c r="Z23" s="15" t="s">
        <v>274</v>
      </c>
      <c r="AA23" s="15" t="s">
        <v>15</v>
      </c>
      <c r="AB23" s="15"/>
      <c r="AC23" s="15"/>
      <c r="AD23" s="15"/>
      <c r="AE23" s="26"/>
      <c r="AF23" s="15"/>
      <c r="AG23" s="26"/>
      <c r="AH23" s="15"/>
      <c r="AI23" s="26"/>
      <c r="AJ23" s="15" t="s">
        <v>282</v>
      </c>
      <c r="AK23" s="26" t="s">
        <v>297</v>
      </c>
      <c r="AL23" s="15" t="s">
        <v>286</v>
      </c>
      <c r="AM23" s="15" t="s">
        <v>297</v>
      </c>
      <c r="AN23" s="15"/>
      <c r="AO23" s="15"/>
      <c r="AP23" s="15" t="s">
        <v>290</v>
      </c>
      <c r="AQ23" s="15" t="s">
        <v>297</v>
      </c>
      <c r="AR23" s="15"/>
      <c r="AS23" s="26"/>
      <c r="AT23" s="15"/>
      <c r="AU23" s="26"/>
      <c r="AV23" s="15"/>
      <c r="AW23" s="15"/>
      <c r="AX23" s="15"/>
      <c r="AY23" s="15"/>
      <c r="AZ23" s="15"/>
      <c r="BA23" s="15"/>
      <c r="BB23" s="15"/>
      <c r="BC23" s="15"/>
      <c r="BD23" s="15"/>
      <c r="BE23" s="15"/>
      <c r="BF23" s="15"/>
      <c r="BG23" s="15"/>
      <c r="BH23" s="15" t="s">
        <v>163</v>
      </c>
      <c r="BI23" s="15" t="s">
        <v>15</v>
      </c>
      <c r="BJ23" s="15"/>
      <c r="BK23" s="15"/>
      <c r="BL23" s="15"/>
      <c r="BM23" s="15"/>
      <c r="BN23" s="15"/>
      <c r="BO23" s="15"/>
      <c r="BP23" s="15"/>
      <c r="BQ23" s="15"/>
      <c r="BR23" s="15" t="s">
        <v>168</v>
      </c>
      <c r="BS23" s="15" t="s">
        <v>298</v>
      </c>
    </row>
    <row r="24" spans="1:71" x14ac:dyDescent="0.3">
      <c r="A24" s="14" t="s">
        <v>173</v>
      </c>
      <c r="B24" s="15" t="s">
        <v>337</v>
      </c>
      <c r="C24" s="26" t="s">
        <v>15</v>
      </c>
      <c r="D24" s="15" t="s">
        <v>410</v>
      </c>
      <c r="E24" s="26" t="s">
        <v>10</v>
      </c>
      <c r="F24" s="15" t="s">
        <v>361</v>
      </c>
      <c r="G24" s="26" t="s">
        <v>10</v>
      </c>
      <c r="H24" s="15" t="s">
        <v>39</v>
      </c>
      <c r="I24" s="26" t="s">
        <v>15</v>
      </c>
      <c r="J24" s="26"/>
      <c r="K24" s="26"/>
      <c r="L24" s="27" t="s">
        <v>133</v>
      </c>
      <c r="M24" s="26" t="s">
        <v>15</v>
      </c>
      <c r="N24" s="27" t="s">
        <v>49</v>
      </c>
      <c r="O24" s="26" t="s">
        <v>15</v>
      </c>
      <c r="P24" s="26"/>
      <c r="Q24" s="26"/>
      <c r="R24" s="27" t="s">
        <v>312</v>
      </c>
      <c r="S24" s="26" t="s">
        <v>15</v>
      </c>
      <c r="T24" s="27" t="s">
        <v>270</v>
      </c>
      <c r="U24" s="26" t="s">
        <v>15</v>
      </c>
      <c r="V24" s="27" t="s">
        <v>149</v>
      </c>
      <c r="W24" s="26" t="s">
        <v>15</v>
      </c>
      <c r="X24" s="27" t="s">
        <v>155</v>
      </c>
      <c r="Y24" s="26" t="s">
        <v>94</v>
      </c>
      <c r="Z24" s="15"/>
      <c r="AA24" s="15"/>
      <c r="AB24" s="15"/>
      <c r="AC24" s="15"/>
      <c r="AD24" s="15"/>
      <c r="AE24" s="26"/>
      <c r="AF24" s="15"/>
      <c r="AG24" s="26"/>
      <c r="AH24" s="15"/>
      <c r="AI24" s="26"/>
      <c r="AJ24" s="15" t="s">
        <v>278</v>
      </c>
      <c r="AK24" s="26" t="s">
        <v>297</v>
      </c>
      <c r="AL24" s="15"/>
      <c r="AM24" s="15"/>
      <c r="AN24" s="15"/>
      <c r="AO24" s="15"/>
      <c r="AP24" s="15" t="s">
        <v>291</v>
      </c>
      <c r="AQ24" s="15" t="s">
        <v>297</v>
      </c>
      <c r="AR24" s="15"/>
      <c r="AS24" s="26"/>
      <c r="AT24" s="15"/>
      <c r="AU24" s="26"/>
      <c r="AV24" s="15"/>
      <c r="AW24" s="15"/>
      <c r="AX24" s="15"/>
      <c r="AY24" s="15"/>
      <c r="AZ24" s="15"/>
      <c r="BA24" s="15"/>
      <c r="BB24" s="15"/>
      <c r="BC24" s="15"/>
      <c r="BD24" s="15"/>
      <c r="BE24" s="15"/>
      <c r="BF24" s="15"/>
      <c r="BG24" s="15"/>
      <c r="BH24" s="15" t="s">
        <v>164</v>
      </c>
      <c r="BI24" s="15" t="s">
        <v>15</v>
      </c>
      <c r="BJ24" s="15"/>
      <c r="BK24" s="15"/>
      <c r="BL24" s="15"/>
      <c r="BM24" s="15"/>
      <c r="BN24" s="15"/>
      <c r="BO24" s="15"/>
      <c r="BP24" s="15"/>
      <c r="BQ24" s="15"/>
      <c r="BR24" s="15"/>
      <c r="BS24" s="15"/>
    </row>
    <row r="25" spans="1:71" x14ac:dyDescent="0.3">
      <c r="A25" s="14" t="s">
        <v>174</v>
      </c>
      <c r="B25" s="15" t="s">
        <v>332</v>
      </c>
      <c r="C25" s="26" t="s">
        <v>15</v>
      </c>
      <c r="D25" s="15" t="s">
        <v>300</v>
      </c>
      <c r="E25" s="26" t="s">
        <v>94</v>
      </c>
      <c r="F25" s="15" t="s">
        <v>346</v>
      </c>
      <c r="G25" s="26" t="s">
        <v>10</v>
      </c>
      <c r="H25" s="15" t="s">
        <v>40</v>
      </c>
      <c r="I25" s="26" t="s">
        <v>15</v>
      </c>
      <c r="J25" s="26"/>
      <c r="K25" s="26"/>
      <c r="L25" s="27" t="s">
        <v>134</v>
      </c>
      <c r="M25" s="26" t="s">
        <v>15</v>
      </c>
      <c r="N25" s="27" t="s">
        <v>50</v>
      </c>
      <c r="O25" s="26" t="s">
        <v>15</v>
      </c>
      <c r="P25" s="26"/>
      <c r="Q25" s="26"/>
      <c r="R25" s="27"/>
      <c r="S25" s="26"/>
      <c r="T25" s="27" t="s">
        <v>269</v>
      </c>
      <c r="U25" s="26" t="s">
        <v>15</v>
      </c>
      <c r="V25" s="27" t="s">
        <v>150</v>
      </c>
      <c r="W25" s="26" t="s">
        <v>15</v>
      </c>
      <c r="X25" s="27" t="s">
        <v>156</v>
      </c>
      <c r="Y25" s="26" t="s">
        <v>94</v>
      </c>
      <c r="Z25" s="15"/>
      <c r="AA25" s="15"/>
      <c r="AB25" s="15"/>
      <c r="AC25" s="15"/>
      <c r="AD25" s="15"/>
      <c r="AE25" s="26"/>
      <c r="AF25" s="15"/>
      <c r="AG25" s="26"/>
      <c r="AH25" s="15"/>
      <c r="AI25" s="26"/>
      <c r="AJ25" s="15"/>
      <c r="AK25" s="26"/>
      <c r="AL25" s="15"/>
      <c r="AM25" s="15"/>
      <c r="AN25" s="15"/>
      <c r="AO25" s="15"/>
      <c r="AP25" s="15" t="s">
        <v>292</v>
      </c>
      <c r="AQ25" s="15" t="s">
        <v>94</v>
      </c>
      <c r="AR25" s="15"/>
      <c r="AS25" s="26"/>
      <c r="AT25" s="15"/>
      <c r="AU25" s="26"/>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x14ac:dyDescent="0.3">
      <c r="A26" s="14" t="s">
        <v>175</v>
      </c>
      <c r="B26" s="15" t="s">
        <v>333</v>
      </c>
      <c r="C26" s="26" t="s">
        <v>15</v>
      </c>
      <c r="D26" s="15" t="s">
        <v>302</v>
      </c>
      <c r="E26" s="26" t="s">
        <v>15</v>
      </c>
      <c r="F26" s="15" t="s">
        <v>345</v>
      </c>
      <c r="G26" s="26" t="s">
        <v>10</v>
      </c>
      <c r="H26" s="15" t="s">
        <v>41</v>
      </c>
      <c r="I26" s="26" t="s">
        <v>15</v>
      </c>
      <c r="J26" s="26"/>
      <c r="K26" s="26"/>
      <c r="L26" s="27" t="s">
        <v>138</v>
      </c>
      <c r="M26" s="26" t="s">
        <v>15</v>
      </c>
      <c r="N26" s="27" t="s">
        <v>51</v>
      </c>
      <c r="O26" s="26" t="s">
        <v>15</v>
      </c>
      <c r="P26" s="26"/>
      <c r="Q26" s="26"/>
      <c r="R26" s="26"/>
      <c r="S26" s="26"/>
      <c r="T26" s="26"/>
      <c r="U26" s="26"/>
      <c r="V26" s="27" t="s">
        <v>268</v>
      </c>
      <c r="W26" s="26" t="s">
        <v>15</v>
      </c>
      <c r="X26" s="27" t="s">
        <v>296</v>
      </c>
      <c r="Y26" s="26" t="s">
        <v>94</v>
      </c>
      <c r="Z26" s="15"/>
      <c r="AA26" s="15"/>
      <c r="AB26" s="15"/>
      <c r="AC26" s="15"/>
      <c r="AD26" s="15"/>
      <c r="AE26" s="26"/>
      <c r="AF26" s="15"/>
      <c r="AG26" s="26"/>
      <c r="AH26" s="15"/>
      <c r="AI26" s="26"/>
      <c r="AJ26" s="15"/>
      <c r="AK26" s="26"/>
      <c r="AL26" s="15"/>
      <c r="AM26" s="15"/>
      <c r="AN26" s="15"/>
      <c r="AO26" s="15"/>
      <c r="AP26" s="15"/>
      <c r="AQ26" s="15"/>
      <c r="AR26" s="15"/>
      <c r="AS26" s="26"/>
      <c r="AT26" s="15"/>
      <c r="AU26" s="26"/>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x14ac:dyDescent="0.3">
      <c r="A27" s="14" t="s">
        <v>176</v>
      </c>
      <c r="B27" s="15" t="s">
        <v>334</v>
      </c>
      <c r="C27" s="26" t="s">
        <v>15</v>
      </c>
      <c r="D27" s="15" t="s">
        <v>113</v>
      </c>
      <c r="E27" s="26" t="s">
        <v>10</v>
      </c>
      <c r="F27" s="15" t="s">
        <v>344</v>
      </c>
      <c r="G27" s="26" t="s">
        <v>10</v>
      </c>
      <c r="H27" s="15" t="s">
        <v>42</v>
      </c>
      <c r="I27" s="26" t="s">
        <v>15</v>
      </c>
      <c r="J27" s="26"/>
      <c r="K27" s="26"/>
      <c r="L27" s="27"/>
      <c r="M27" s="26"/>
      <c r="N27" s="27" t="s">
        <v>52</v>
      </c>
      <c r="O27" s="26" t="s">
        <v>15</v>
      </c>
      <c r="P27" s="26"/>
      <c r="Q27" s="26"/>
      <c r="R27" s="26"/>
      <c r="S27" s="26"/>
      <c r="T27" s="26"/>
      <c r="U27" s="26"/>
      <c r="V27" s="27" t="s">
        <v>271</v>
      </c>
      <c r="W27" s="26" t="s">
        <v>15</v>
      </c>
      <c r="X27" s="27"/>
      <c r="Y27" s="26"/>
      <c r="Z27" s="15"/>
      <c r="AA27" s="15"/>
      <c r="AB27" s="15"/>
      <c r="AC27" s="15"/>
      <c r="AD27" s="15"/>
      <c r="AE27" s="26"/>
      <c r="AF27" s="15"/>
      <c r="AG27" s="26"/>
      <c r="AH27" s="15"/>
      <c r="AI27" s="26"/>
      <c r="AJ27" s="15"/>
      <c r="AK27" s="26"/>
      <c r="AL27" s="15"/>
      <c r="AM27" s="15"/>
      <c r="AN27" s="15"/>
      <c r="AO27" s="15"/>
      <c r="AP27" s="15"/>
      <c r="AQ27" s="15"/>
      <c r="AR27" s="15"/>
      <c r="AS27" s="26"/>
      <c r="AT27" s="15"/>
      <c r="AU27" s="26"/>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x14ac:dyDescent="0.3">
      <c r="A28" s="14" t="s">
        <v>177</v>
      </c>
      <c r="B28" s="15" t="s">
        <v>335</v>
      </c>
      <c r="C28" s="26" t="s">
        <v>15</v>
      </c>
      <c r="D28" s="15"/>
      <c r="E28" s="26"/>
      <c r="F28" s="15" t="s">
        <v>343</v>
      </c>
      <c r="G28" s="26" t="s">
        <v>10</v>
      </c>
      <c r="H28" s="15" t="s">
        <v>43</v>
      </c>
      <c r="I28" s="26" t="s">
        <v>15</v>
      </c>
      <c r="J28" s="26"/>
      <c r="K28" s="26"/>
      <c r="L28" s="27"/>
      <c r="M28" s="26"/>
      <c r="N28" s="27" t="s">
        <v>53</v>
      </c>
      <c r="O28" s="26" t="s">
        <v>15</v>
      </c>
      <c r="P28" s="26"/>
      <c r="Q28" s="26"/>
      <c r="R28" s="26"/>
      <c r="S28" s="26"/>
      <c r="T28" s="26"/>
      <c r="U28" s="26"/>
      <c r="V28" s="27" t="s">
        <v>272</v>
      </c>
      <c r="W28" s="26" t="s">
        <v>15</v>
      </c>
      <c r="X28" s="26"/>
      <c r="Y28" s="26"/>
      <c r="Z28" s="15"/>
      <c r="AA28" s="15"/>
      <c r="AB28" s="15"/>
      <c r="AC28" s="15"/>
      <c r="AD28" s="15"/>
      <c r="AE28" s="26"/>
      <c r="AF28" s="15"/>
      <c r="AG28" s="26"/>
      <c r="AH28" s="15"/>
      <c r="AI28" s="26"/>
      <c r="AJ28" s="15"/>
      <c r="AK28" s="26"/>
      <c r="AL28" s="15"/>
      <c r="AM28" s="15"/>
      <c r="AN28" s="15"/>
      <c r="AO28" s="15"/>
      <c r="AP28" s="15"/>
      <c r="AQ28" s="15"/>
      <c r="AR28" s="15"/>
      <c r="AS28" s="26"/>
      <c r="AT28" s="15"/>
      <c r="AU28" s="26"/>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x14ac:dyDescent="0.3">
      <c r="A29" s="14" t="s">
        <v>178</v>
      </c>
      <c r="B29" s="15" t="s">
        <v>336</v>
      </c>
      <c r="C29" s="26" t="s">
        <v>15</v>
      </c>
      <c r="D29" s="15"/>
      <c r="E29" s="26"/>
      <c r="F29" s="15" t="s">
        <v>350</v>
      </c>
      <c r="G29" s="26" t="s">
        <v>10</v>
      </c>
      <c r="H29" s="15" t="s">
        <v>16</v>
      </c>
      <c r="I29" s="26" t="s">
        <v>15</v>
      </c>
      <c r="J29" s="26"/>
      <c r="K29" s="26"/>
      <c r="L29" s="27"/>
      <c r="M29" s="26"/>
      <c r="N29" s="27" t="s">
        <v>124</v>
      </c>
      <c r="O29" s="26" t="s">
        <v>15</v>
      </c>
      <c r="P29" s="26"/>
      <c r="Q29" s="26"/>
      <c r="R29" s="26"/>
      <c r="S29" s="26"/>
      <c r="T29" s="26"/>
      <c r="U29" s="26"/>
      <c r="V29" s="26"/>
      <c r="W29" s="26"/>
      <c r="X29" s="26"/>
      <c r="Y29" s="26"/>
      <c r="Z29" s="15"/>
      <c r="AA29" s="15"/>
      <c r="AB29" s="15"/>
      <c r="AC29" s="15"/>
      <c r="AD29" s="15"/>
      <c r="AE29" s="26"/>
      <c r="AF29" s="15"/>
      <c r="AG29" s="26"/>
      <c r="AH29" s="15"/>
      <c r="AI29" s="26"/>
      <c r="AJ29" s="15"/>
      <c r="AK29" s="26"/>
      <c r="AL29" s="15"/>
      <c r="AM29" s="15"/>
      <c r="AN29" s="15"/>
      <c r="AO29" s="15"/>
      <c r="AP29" s="15"/>
      <c r="AQ29" s="15"/>
      <c r="AR29" s="15"/>
      <c r="AS29" s="26"/>
      <c r="AT29" s="15"/>
      <c r="AU29" s="26"/>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spans="1:71" x14ac:dyDescent="0.3">
      <c r="A30" s="14" t="s">
        <v>179</v>
      </c>
      <c r="B30" s="15" t="s">
        <v>327</v>
      </c>
      <c r="C30" s="26" t="s">
        <v>15</v>
      </c>
      <c r="D30" s="15"/>
      <c r="E30" s="26"/>
      <c r="F30" s="15" t="s">
        <v>140</v>
      </c>
      <c r="G30" s="26" t="s">
        <v>94</v>
      </c>
      <c r="H30" s="15" t="s">
        <v>17</v>
      </c>
      <c r="I30" s="26" t="s">
        <v>15</v>
      </c>
      <c r="J30" s="26"/>
      <c r="K30" s="26"/>
      <c r="L30" s="27"/>
      <c r="M30" s="26"/>
      <c r="N30" s="27" t="s">
        <v>125</v>
      </c>
      <c r="O30" s="26" t="s">
        <v>15</v>
      </c>
      <c r="P30" s="26"/>
      <c r="Q30" s="26"/>
      <c r="R30" s="26"/>
      <c r="S30" s="26"/>
      <c r="T30" s="26"/>
      <c r="U30" s="26"/>
      <c r="V30" s="26"/>
      <c r="W30" s="26"/>
      <c r="X30" s="26"/>
      <c r="Y30" s="26"/>
      <c r="Z30" s="15"/>
      <c r="AA30" s="15"/>
      <c r="AB30" s="15"/>
      <c r="AC30" s="15"/>
      <c r="AD30" s="15"/>
      <c r="AE30" s="26"/>
      <c r="AF30" s="15"/>
      <c r="AG30" s="26"/>
      <c r="AH30" s="15"/>
      <c r="AI30" s="26"/>
      <c r="AJ30" s="15"/>
      <c r="AK30" s="26"/>
      <c r="AL30" s="15"/>
      <c r="AM30" s="15"/>
      <c r="AN30" s="15"/>
      <c r="AO30" s="15"/>
      <c r="AP30" s="15"/>
      <c r="AQ30" s="15"/>
      <c r="AR30" s="15"/>
      <c r="AS30" s="26"/>
      <c r="AT30" s="15"/>
      <c r="AU30" s="26"/>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spans="1:71" x14ac:dyDescent="0.3">
      <c r="A31" s="14" t="s">
        <v>180</v>
      </c>
      <c r="B31" s="15" t="s">
        <v>328</v>
      </c>
      <c r="C31" s="26" t="s">
        <v>15</v>
      </c>
      <c r="D31" s="15"/>
      <c r="E31" s="26"/>
      <c r="F31" s="15" t="s">
        <v>354</v>
      </c>
      <c r="G31" s="26" t="s">
        <v>10</v>
      </c>
      <c r="H31" s="15" t="s">
        <v>18</v>
      </c>
      <c r="I31" s="26" t="s">
        <v>15</v>
      </c>
      <c r="J31" s="26"/>
      <c r="K31" s="26"/>
      <c r="L31" s="27"/>
      <c r="M31" s="26"/>
      <c r="N31" s="27" t="s">
        <v>126</v>
      </c>
      <c r="O31" s="26" t="s">
        <v>15</v>
      </c>
      <c r="P31" s="26"/>
      <c r="Q31" s="26"/>
      <c r="R31" s="26"/>
      <c r="S31" s="26"/>
      <c r="T31" s="26"/>
      <c r="U31" s="26"/>
      <c r="V31" s="26"/>
      <c r="W31" s="26"/>
      <c r="X31" s="26"/>
      <c r="Y31" s="26"/>
      <c r="Z31" s="15"/>
      <c r="AA31" s="15"/>
      <c r="AB31" s="15"/>
      <c r="AC31" s="15"/>
      <c r="AD31" s="15"/>
      <c r="AE31" s="26"/>
      <c r="AF31" s="15"/>
      <c r="AG31" s="26"/>
      <c r="AH31" s="15"/>
      <c r="AI31" s="26"/>
      <c r="AJ31" s="15"/>
      <c r="AK31" s="26"/>
      <c r="AL31" s="15"/>
      <c r="AM31" s="15"/>
      <c r="AN31" s="15"/>
      <c r="AO31" s="15"/>
      <c r="AP31" s="15"/>
      <c r="AQ31" s="15"/>
      <c r="AR31" s="15"/>
      <c r="AS31" s="26"/>
      <c r="AT31" s="15"/>
      <c r="AU31" s="26"/>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spans="1:71" x14ac:dyDescent="0.3">
      <c r="A32" s="14" t="s">
        <v>181</v>
      </c>
      <c r="B32" s="15" t="s">
        <v>329</v>
      </c>
      <c r="C32" s="26" t="s">
        <v>15</v>
      </c>
      <c r="D32" s="15"/>
      <c r="E32" s="26"/>
      <c r="F32" s="15" t="s">
        <v>353</v>
      </c>
      <c r="G32" s="26" t="s">
        <v>10</v>
      </c>
      <c r="H32" s="15" t="s">
        <v>19</v>
      </c>
      <c r="I32" s="26" t="s">
        <v>15</v>
      </c>
      <c r="J32" s="26"/>
      <c r="K32" s="26"/>
      <c r="L32" s="27"/>
      <c r="M32" s="26"/>
      <c r="N32" s="27" t="s">
        <v>127</v>
      </c>
      <c r="O32" s="26" t="s">
        <v>15</v>
      </c>
      <c r="P32" s="26"/>
      <c r="Q32" s="26"/>
      <c r="R32" s="26"/>
      <c r="S32" s="26"/>
      <c r="T32" s="26"/>
      <c r="U32" s="26"/>
      <c r="V32" s="26"/>
      <c r="W32" s="26"/>
      <c r="X32" s="26"/>
      <c r="Y32" s="26"/>
      <c r="Z32" s="15"/>
      <c r="AA32" s="15"/>
      <c r="AB32" s="15"/>
      <c r="AC32" s="15"/>
      <c r="AD32" s="15"/>
      <c r="AE32" s="26"/>
      <c r="AF32" s="15"/>
      <c r="AG32" s="26"/>
      <c r="AH32" s="15"/>
      <c r="AI32" s="26"/>
      <c r="AJ32" s="15"/>
      <c r="AK32" s="26"/>
      <c r="AL32" s="15"/>
      <c r="AM32" s="15"/>
      <c r="AN32" s="15"/>
      <c r="AO32" s="15"/>
      <c r="AP32" s="15"/>
      <c r="AQ32" s="15"/>
      <c r="AR32" s="15"/>
      <c r="AS32" s="26"/>
      <c r="AT32" s="15"/>
      <c r="AU32" s="26"/>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spans="1:71" x14ac:dyDescent="0.3">
      <c r="A33" s="14" t="s">
        <v>182</v>
      </c>
      <c r="B33" s="15" t="s">
        <v>323</v>
      </c>
      <c r="C33" s="26" t="s">
        <v>15</v>
      </c>
      <c r="D33" s="15"/>
      <c r="E33" s="26"/>
      <c r="F33" s="15" t="s">
        <v>352</v>
      </c>
      <c r="G33" s="26" t="s">
        <v>10</v>
      </c>
      <c r="H33" s="15" t="s">
        <v>20</v>
      </c>
      <c r="I33" s="26" t="s">
        <v>15</v>
      </c>
      <c r="J33" s="26"/>
      <c r="K33" s="26"/>
      <c r="L33" s="27"/>
      <c r="M33" s="26"/>
      <c r="N33" s="27" t="s">
        <v>128</v>
      </c>
      <c r="O33" s="26" t="s">
        <v>15</v>
      </c>
      <c r="P33" s="26"/>
      <c r="Q33" s="26"/>
      <c r="R33" s="26"/>
      <c r="S33" s="26"/>
      <c r="T33" s="26"/>
      <c r="U33" s="26"/>
      <c r="V33" s="26"/>
      <c r="W33" s="26"/>
      <c r="X33" s="26"/>
      <c r="Y33" s="26"/>
      <c r="Z33" s="15"/>
      <c r="AA33" s="15"/>
      <c r="AB33" s="15"/>
      <c r="AC33" s="15"/>
      <c r="AD33" s="15"/>
      <c r="AE33" s="26"/>
      <c r="AF33" s="15"/>
      <c r="AG33" s="26"/>
      <c r="AH33" s="15"/>
      <c r="AI33" s="26"/>
      <c r="AJ33" s="15"/>
      <c r="AK33" s="26"/>
      <c r="AL33" s="15"/>
      <c r="AM33" s="15"/>
      <c r="AN33" s="15"/>
      <c r="AO33" s="15"/>
      <c r="AP33" s="15"/>
      <c r="AQ33" s="15"/>
      <c r="AR33" s="15"/>
      <c r="AS33" s="26"/>
      <c r="AT33" s="15"/>
      <c r="AU33" s="26"/>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spans="1:71" x14ac:dyDescent="0.3">
      <c r="A34" s="14" t="s">
        <v>183</v>
      </c>
      <c r="B34" s="15" t="s">
        <v>324</v>
      </c>
      <c r="C34" s="26" t="s">
        <v>15</v>
      </c>
      <c r="D34" s="15"/>
      <c r="E34" s="26"/>
      <c r="F34" s="15" t="s">
        <v>351</v>
      </c>
      <c r="G34" s="26" t="s">
        <v>10</v>
      </c>
      <c r="H34" s="15" t="s">
        <v>21</v>
      </c>
      <c r="I34" s="26" t="s">
        <v>15</v>
      </c>
      <c r="J34" s="26"/>
      <c r="K34" s="26"/>
      <c r="L34" s="27"/>
      <c r="M34" s="26"/>
      <c r="N34" s="27" t="s">
        <v>129</v>
      </c>
      <c r="O34" s="26" t="s">
        <v>15</v>
      </c>
      <c r="P34" s="26"/>
      <c r="Q34" s="26"/>
      <c r="R34" s="26"/>
      <c r="S34" s="26"/>
      <c r="T34" s="26"/>
      <c r="U34" s="26"/>
      <c r="V34" s="26"/>
      <c r="W34" s="26"/>
      <c r="X34" s="26"/>
      <c r="Y34" s="26"/>
      <c r="Z34" s="15"/>
      <c r="AA34" s="15"/>
      <c r="AB34" s="15"/>
      <c r="AC34" s="15"/>
      <c r="AD34" s="15"/>
      <c r="AE34" s="26"/>
      <c r="AF34" s="15"/>
      <c r="AG34" s="26"/>
      <c r="AH34" s="15"/>
      <c r="AI34" s="26"/>
      <c r="AJ34" s="15"/>
      <c r="AK34" s="26"/>
      <c r="AL34" s="15"/>
      <c r="AM34" s="15"/>
      <c r="AN34" s="15"/>
      <c r="AO34" s="15"/>
      <c r="AP34" s="15"/>
      <c r="AQ34" s="15"/>
      <c r="AR34" s="15"/>
      <c r="AS34" s="26"/>
      <c r="AT34" s="15"/>
      <c r="AU34" s="26"/>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spans="1:71" x14ac:dyDescent="0.3">
      <c r="A35" s="14" t="s">
        <v>184</v>
      </c>
      <c r="B35" s="15" t="s">
        <v>325</v>
      </c>
      <c r="C35" s="26" t="s">
        <v>15</v>
      </c>
      <c r="D35" s="15"/>
      <c r="E35" s="26"/>
      <c r="F35" s="15" t="s">
        <v>357</v>
      </c>
      <c r="G35" s="26" t="s">
        <v>10</v>
      </c>
      <c r="H35" s="15" t="s">
        <v>22</v>
      </c>
      <c r="I35" s="26" t="s">
        <v>15</v>
      </c>
      <c r="J35" s="26"/>
      <c r="K35" s="26"/>
      <c r="L35" s="27"/>
      <c r="M35" s="26"/>
      <c r="N35" s="27" t="s">
        <v>130</v>
      </c>
      <c r="O35" s="26" t="s">
        <v>15</v>
      </c>
      <c r="P35" s="26"/>
      <c r="Q35" s="26"/>
      <c r="R35" s="26"/>
      <c r="S35" s="26"/>
      <c r="T35" s="26"/>
      <c r="U35" s="26"/>
      <c r="V35" s="26"/>
      <c r="W35" s="26"/>
      <c r="X35" s="26"/>
      <c r="Y35" s="26"/>
      <c r="Z35" s="15"/>
      <c r="AA35" s="15"/>
      <c r="AB35" s="15"/>
      <c r="AC35" s="15"/>
      <c r="AD35" s="15"/>
      <c r="AE35" s="26"/>
      <c r="AF35" s="15"/>
      <c r="AG35" s="26"/>
      <c r="AH35" s="15"/>
      <c r="AI35" s="26"/>
      <c r="AJ35" s="15"/>
      <c r="AK35" s="26"/>
      <c r="AL35" s="15"/>
      <c r="AM35" s="15"/>
      <c r="AN35" s="15"/>
      <c r="AO35" s="15"/>
      <c r="AP35" s="15"/>
      <c r="AQ35" s="15"/>
      <c r="AR35" s="15"/>
      <c r="AS35" s="26"/>
      <c r="AT35" s="15"/>
      <c r="AU35" s="26"/>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spans="1:71" x14ac:dyDescent="0.3">
      <c r="A36" s="14" t="s">
        <v>185</v>
      </c>
      <c r="B36" s="15" t="s">
        <v>326</v>
      </c>
      <c r="C36" s="26" t="s">
        <v>15</v>
      </c>
      <c r="D36" s="15"/>
      <c r="E36" s="26"/>
      <c r="F36" s="15" t="s">
        <v>358</v>
      </c>
      <c r="G36" s="26" t="s">
        <v>10</v>
      </c>
      <c r="H36" s="15" t="s">
        <v>23</v>
      </c>
      <c r="I36" s="26" t="s">
        <v>15</v>
      </c>
      <c r="J36" s="26"/>
      <c r="K36" s="26"/>
      <c r="L36" s="27"/>
      <c r="M36" s="26"/>
      <c r="N36" s="27" t="s">
        <v>131</v>
      </c>
      <c r="O36" s="26" t="s">
        <v>15</v>
      </c>
      <c r="P36" s="26"/>
      <c r="Q36" s="26"/>
      <c r="R36" s="26"/>
      <c r="S36" s="26"/>
      <c r="T36" s="26"/>
      <c r="U36" s="26"/>
      <c r="V36" s="26"/>
      <c r="W36" s="26"/>
      <c r="X36" s="26"/>
      <c r="Y36" s="26"/>
      <c r="Z36" s="15"/>
      <c r="AA36" s="15"/>
      <c r="AB36" s="15"/>
      <c r="AC36" s="15"/>
      <c r="AD36" s="15"/>
      <c r="AE36" s="26"/>
      <c r="AF36" s="15"/>
      <c r="AG36" s="26"/>
      <c r="AH36" s="15"/>
      <c r="AI36" s="26"/>
      <c r="AJ36" s="15"/>
      <c r="AK36" s="26"/>
      <c r="AL36" s="15"/>
      <c r="AM36" s="15"/>
      <c r="AN36" s="15"/>
      <c r="AO36" s="15"/>
      <c r="AP36" s="15"/>
      <c r="AQ36" s="15"/>
      <c r="AR36" s="15"/>
      <c r="AS36" s="26"/>
      <c r="AT36" s="15"/>
      <c r="AU36" s="26"/>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spans="1:71" x14ac:dyDescent="0.3">
      <c r="A37" s="14" t="s">
        <v>186</v>
      </c>
      <c r="B37" s="15" t="s">
        <v>339</v>
      </c>
      <c r="C37" s="26" t="s">
        <v>10</v>
      </c>
      <c r="D37" s="15"/>
      <c r="E37" s="26"/>
      <c r="F37" s="15" t="s">
        <v>136</v>
      </c>
      <c r="G37" s="26" t="s">
        <v>10</v>
      </c>
      <c r="H37" s="15" t="s">
        <v>24</v>
      </c>
      <c r="I37" s="26" t="s">
        <v>15</v>
      </c>
      <c r="J37" s="26"/>
      <c r="K37" s="26"/>
      <c r="L37" s="27"/>
      <c r="M37" s="26"/>
      <c r="N37" s="27"/>
      <c r="O37" s="26"/>
      <c r="P37" s="26"/>
      <c r="Q37" s="26"/>
      <c r="R37" s="26"/>
      <c r="S37" s="26"/>
      <c r="T37" s="26"/>
      <c r="U37" s="26"/>
      <c r="V37" s="26"/>
      <c r="W37" s="26"/>
      <c r="X37" s="26"/>
      <c r="Y37" s="26"/>
      <c r="Z37" s="15"/>
      <c r="AA37" s="15"/>
      <c r="AB37" s="15"/>
      <c r="AC37" s="15"/>
      <c r="AD37" s="15"/>
      <c r="AE37" s="26"/>
      <c r="AF37" s="15"/>
      <c r="AG37" s="26"/>
      <c r="AH37" s="15"/>
      <c r="AI37" s="26"/>
      <c r="AJ37" s="15"/>
      <c r="AK37" s="26"/>
      <c r="AL37" s="15"/>
      <c r="AM37" s="15"/>
      <c r="AN37" s="15"/>
      <c r="AO37" s="15"/>
      <c r="AP37" s="15"/>
      <c r="AQ37" s="15"/>
      <c r="AR37" s="15"/>
      <c r="AS37" s="26"/>
      <c r="AT37" s="15"/>
      <c r="AU37" s="26"/>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spans="1:71" x14ac:dyDescent="0.3">
      <c r="A38" s="14" t="s">
        <v>187</v>
      </c>
      <c r="B38" s="15" t="s">
        <v>340</v>
      </c>
      <c r="C38" s="26" t="s">
        <v>10</v>
      </c>
      <c r="D38" s="15"/>
      <c r="E38" s="26"/>
      <c r="F38" s="15" t="s">
        <v>347</v>
      </c>
      <c r="G38" s="26" t="s">
        <v>10</v>
      </c>
      <c r="H38" s="15" t="s">
        <v>25</v>
      </c>
      <c r="I38" s="26" t="s">
        <v>15</v>
      </c>
      <c r="J38" s="26"/>
      <c r="K38" s="26"/>
      <c r="L38" s="27"/>
      <c r="M38" s="26"/>
      <c r="N38" s="27"/>
      <c r="O38" s="26"/>
      <c r="P38" s="26"/>
      <c r="Q38" s="26"/>
      <c r="R38" s="26"/>
      <c r="S38" s="26"/>
      <c r="T38" s="26"/>
      <c r="U38" s="26"/>
      <c r="V38" s="26"/>
      <c r="W38" s="26"/>
      <c r="X38" s="26"/>
      <c r="Y38" s="26"/>
      <c r="Z38" s="15"/>
      <c r="AA38" s="15"/>
      <c r="AB38" s="15"/>
      <c r="AC38" s="15"/>
      <c r="AD38" s="15"/>
      <c r="AE38" s="26"/>
      <c r="AF38" s="15"/>
      <c r="AG38" s="26"/>
      <c r="AH38" s="15"/>
      <c r="AI38" s="26"/>
      <c r="AJ38" s="15"/>
      <c r="AK38" s="26"/>
      <c r="AL38" s="15"/>
      <c r="AM38" s="15"/>
      <c r="AN38" s="15"/>
      <c r="AO38" s="15"/>
      <c r="AP38" s="15"/>
      <c r="AQ38" s="15"/>
      <c r="AR38" s="15"/>
      <c r="AS38" s="26"/>
      <c r="AT38" s="15"/>
      <c r="AU38" s="26"/>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row>
    <row r="39" spans="1:71" x14ac:dyDescent="0.3">
      <c r="A39" s="14" t="s">
        <v>188</v>
      </c>
      <c r="B39" s="15" t="s">
        <v>114</v>
      </c>
      <c r="C39" s="26" t="s">
        <v>15</v>
      </c>
      <c r="D39" s="15"/>
      <c r="E39" s="26"/>
      <c r="F39" s="15" t="s">
        <v>348</v>
      </c>
      <c r="G39" s="26" t="s">
        <v>10</v>
      </c>
      <c r="H39" s="15" t="s">
        <v>27</v>
      </c>
      <c r="I39" s="26" t="s">
        <v>15</v>
      </c>
      <c r="J39" s="26"/>
      <c r="K39" s="26"/>
      <c r="L39" s="27"/>
      <c r="M39" s="26"/>
      <c r="N39" s="27"/>
      <c r="O39" s="26"/>
      <c r="P39" s="26"/>
      <c r="Q39" s="26"/>
      <c r="R39" s="26"/>
      <c r="S39" s="26"/>
      <c r="T39" s="26"/>
      <c r="U39" s="26"/>
      <c r="V39" s="26"/>
      <c r="W39" s="26"/>
      <c r="X39" s="26"/>
      <c r="Y39" s="26"/>
      <c r="Z39" s="15"/>
      <c r="AA39" s="15"/>
      <c r="AB39" s="15"/>
      <c r="AC39" s="15"/>
      <c r="AD39" s="15"/>
      <c r="AE39" s="26"/>
      <c r="AF39" s="15"/>
      <c r="AG39" s="26"/>
      <c r="AH39" s="15"/>
      <c r="AI39" s="26"/>
      <c r="AJ39" s="15"/>
      <c r="AK39" s="26"/>
      <c r="AL39" s="15"/>
      <c r="AM39" s="15"/>
      <c r="AN39" s="15"/>
      <c r="AO39" s="15"/>
      <c r="AP39" s="15"/>
      <c r="AQ39" s="15"/>
      <c r="AR39" s="15"/>
      <c r="AS39" s="26"/>
      <c r="AT39" s="15"/>
      <c r="AU39" s="26"/>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spans="1:71" x14ac:dyDescent="0.3">
      <c r="A40" s="14" t="s">
        <v>189</v>
      </c>
      <c r="B40" s="15" t="s">
        <v>116</v>
      </c>
      <c r="C40" s="26" t="s">
        <v>15</v>
      </c>
      <c r="D40" s="15"/>
      <c r="E40" s="26"/>
      <c r="F40" s="15" t="s">
        <v>120</v>
      </c>
      <c r="G40" s="26" t="s">
        <v>94</v>
      </c>
      <c r="H40" s="15" t="s">
        <v>28</v>
      </c>
      <c r="I40" s="26" t="s">
        <v>15</v>
      </c>
      <c r="J40" s="26"/>
      <c r="K40" s="26"/>
      <c r="L40" s="27"/>
      <c r="M40" s="26"/>
      <c r="N40" s="27"/>
      <c r="O40" s="26"/>
      <c r="P40" s="26"/>
      <c r="Q40" s="26"/>
      <c r="R40" s="26"/>
      <c r="S40" s="26"/>
      <c r="T40" s="26"/>
      <c r="U40" s="26"/>
      <c r="V40" s="26"/>
      <c r="W40" s="26"/>
      <c r="X40" s="26"/>
      <c r="Y40" s="26"/>
      <c r="Z40" s="15"/>
      <c r="AA40" s="15"/>
      <c r="AB40" s="15"/>
      <c r="AC40" s="15"/>
      <c r="AD40" s="15"/>
      <c r="AE40" s="26"/>
      <c r="AF40" s="15"/>
      <c r="AG40" s="26"/>
      <c r="AH40" s="15"/>
      <c r="AI40" s="26"/>
      <c r="AJ40" s="15"/>
      <c r="AK40" s="26"/>
      <c r="AL40" s="15"/>
      <c r="AM40" s="15"/>
      <c r="AN40" s="15"/>
      <c r="AO40" s="15"/>
      <c r="AP40" s="15"/>
      <c r="AQ40" s="15"/>
      <c r="AR40" s="15"/>
      <c r="AS40" s="26"/>
      <c r="AT40" s="15"/>
      <c r="AU40" s="26"/>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spans="1:71" x14ac:dyDescent="0.3">
      <c r="A41" s="14" t="s">
        <v>190</v>
      </c>
      <c r="B41" s="15" t="s">
        <v>301</v>
      </c>
      <c r="C41" s="26" t="s">
        <v>15</v>
      </c>
      <c r="D41" s="15"/>
      <c r="E41" s="26"/>
      <c r="F41" s="15" t="s">
        <v>119</v>
      </c>
      <c r="G41" s="26" t="s">
        <v>94</v>
      </c>
      <c r="H41" s="15" t="s">
        <v>29</v>
      </c>
      <c r="I41" s="26" t="s">
        <v>15</v>
      </c>
      <c r="J41" s="26"/>
      <c r="K41" s="26"/>
      <c r="L41" s="27"/>
      <c r="M41" s="26"/>
      <c r="N41" s="27"/>
      <c r="O41" s="26"/>
      <c r="P41" s="26"/>
      <c r="Q41" s="26"/>
      <c r="R41" s="26"/>
      <c r="S41" s="26"/>
      <c r="T41" s="26"/>
      <c r="U41" s="26"/>
      <c r="V41" s="26"/>
      <c r="W41" s="26"/>
      <c r="X41" s="26"/>
      <c r="Y41" s="26"/>
      <c r="Z41" s="15"/>
      <c r="AA41" s="15"/>
      <c r="AB41" s="15"/>
      <c r="AC41" s="15"/>
      <c r="AD41" s="15"/>
      <c r="AE41" s="26"/>
      <c r="AF41" s="15"/>
      <c r="AG41" s="26"/>
      <c r="AH41" s="15"/>
      <c r="AI41" s="26"/>
      <c r="AJ41" s="15"/>
      <c r="AK41" s="26"/>
      <c r="AL41" s="15"/>
      <c r="AM41" s="15"/>
      <c r="AN41" s="15"/>
      <c r="AO41" s="15"/>
      <c r="AP41" s="15"/>
      <c r="AQ41" s="15"/>
      <c r="AR41" s="15"/>
      <c r="AS41" s="26"/>
      <c r="AT41" s="15"/>
      <c r="AU41" s="26"/>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spans="1:71" x14ac:dyDescent="0.3">
      <c r="A42" s="14" t="s">
        <v>191</v>
      </c>
      <c r="B42" s="15" t="s">
        <v>112</v>
      </c>
      <c r="C42" s="26" t="s">
        <v>94</v>
      </c>
      <c r="D42" s="15"/>
      <c r="E42" s="26"/>
      <c r="F42" s="15" t="s">
        <v>118</v>
      </c>
      <c r="G42" s="26" t="s">
        <v>10</v>
      </c>
      <c r="H42" s="15" t="s">
        <v>30</v>
      </c>
      <c r="I42" s="26" t="s">
        <v>15</v>
      </c>
      <c r="J42" s="26"/>
      <c r="K42" s="26"/>
      <c r="L42" s="27"/>
      <c r="M42" s="26"/>
      <c r="N42" s="27"/>
      <c r="O42" s="26"/>
      <c r="P42" s="26"/>
      <c r="Q42" s="26"/>
      <c r="R42" s="26"/>
      <c r="S42" s="26"/>
      <c r="T42" s="26"/>
      <c r="U42" s="26"/>
      <c r="V42" s="26"/>
      <c r="W42" s="26"/>
      <c r="X42" s="26"/>
      <c r="Y42" s="26"/>
      <c r="Z42" s="15"/>
      <c r="AA42" s="15"/>
      <c r="AB42" s="15"/>
      <c r="AC42" s="15"/>
      <c r="AD42" s="15"/>
      <c r="AE42" s="26"/>
      <c r="AF42" s="15"/>
      <c r="AG42" s="26"/>
      <c r="AH42" s="15"/>
      <c r="AI42" s="26"/>
      <c r="AJ42" s="15"/>
      <c r="AK42" s="26"/>
      <c r="AL42" s="15"/>
      <c r="AM42" s="15"/>
      <c r="AN42" s="15"/>
      <c r="AO42" s="15"/>
      <c r="AP42" s="15"/>
      <c r="AQ42" s="15"/>
      <c r="AR42" s="15"/>
      <c r="AS42" s="26"/>
      <c r="AT42" s="15"/>
      <c r="AU42" s="26"/>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spans="1:71" x14ac:dyDescent="0.3">
      <c r="A43" s="14" t="s">
        <v>192</v>
      </c>
      <c r="B43" s="15" t="s">
        <v>111</v>
      </c>
      <c r="C43" s="26" t="s">
        <v>15</v>
      </c>
      <c r="D43" s="15"/>
      <c r="E43" s="26"/>
      <c r="F43" s="15" t="s">
        <v>137</v>
      </c>
      <c r="G43" s="26" t="s">
        <v>10</v>
      </c>
      <c r="H43" s="15" t="s">
        <v>31</v>
      </c>
      <c r="I43" s="26" t="s">
        <v>15</v>
      </c>
      <c r="J43" s="26"/>
      <c r="K43" s="26"/>
      <c r="L43" s="27"/>
      <c r="M43" s="26"/>
      <c r="N43" s="27"/>
      <c r="O43" s="26"/>
      <c r="P43" s="26"/>
      <c r="Q43" s="26"/>
      <c r="R43" s="26"/>
      <c r="S43" s="26"/>
      <c r="T43" s="26"/>
      <c r="U43" s="26"/>
      <c r="V43" s="26"/>
      <c r="W43" s="26"/>
      <c r="X43" s="26"/>
      <c r="Y43" s="26"/>
      <c r="Z43" s="15"/>
      <c r="AA43" s="15"/>
      <c r="AB43" s="15"/>
      <c r="AC43" s="15"/>
      <c r="AD43" s="15"/>
      <c r="AE43" s="26"/>
      <c r="AF43" s="15"/>
      <c r="AG43" s="26"/>
      <c r="AH43" s="15"/>
      <c r="AI43" s="26"/>
      <c r="AJ43" s="15"/>
      <c r="AK43" s="26"/>
      <c r="AL43" s="15"/>
      <c r="AM43" s="15"/>
      <c r="AN43" s="15"/>
      <c r="AO43" s="15"/>
      <c r="AP43" s="15"/>
      <c r="AQ43" s="15"/>
      <c r="AR43" s="15"/>
      <c r="AS43" s="26"/>
      <c r="AT43" s="15"/>
      <c r="AU43" s="26"/>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spans="1:71" x14ac:dyDescent="0.3">
      <c r="A44" s="14" t="s">
        <v>193</v>
      </c>
      <c r="B44" s="15" t="s">
        <v>115</v>
      </c>
      <c r="C44" s="26" t="s">
        <v>15</v>
      </c>
      <c r="D44" s="15"/>
      <c r="E44" s="26"/>
      <c r="F44" s="15" t="s">
        <v>305</v>
      </c>
      <c r="G44" s="26" t="s">
        <v>15</v>
      </c>
      <c r="H44" s="15" t="s">
        <v>32</v>
      </c>
      <c r="I44" s="26" t="s">
        <v>15</v>
      </c>
      <c r="J44" s="26"/>
      <c r="K44" s="26"/>
      <c r="L44" s="27"/>
      <c r="M44" s="26"/>
      <c r="N44" s="27"/>
      <c r="O44" s="26"/>
      <c r="P44" s="26"/>
      <c r="Q44" s="26"/>
      <c r="R44" s="26"/>
      <c r="S44" s="26"/>
      <c r="T44" s="26"/>
      <c r="U44" s="26"/>
      <c r="V44" s="26"/>
      <c r="W44" s="26"/>
      <c r="X44" s="26"/>
      <c r="Y44" s="26"/>
      <c r="Z44" s="15"/>
      <c r="AA44" s="15"/>
      <c r="AB44" s="15"/>
      <c r="AC44" s="15"/>
      <c r="AD44" s="15"/>
      <c r="AE44" s="26"/>
      <c r="AF44" s="15"/>
      <c r="AG44" s="26"/>
      <c r="AH44" s="15"/>
      <c r="AI44" s="26"/>
      <c r="AJ44" s="15"/>
      <c r="AK44" s="26"/>
      <c r="AL44" s="15"/>
      <c r="AM44" s="15"/>
      <c r="AN44" s="15"/>
      <c r="AO44" s="15"/>
      <c r="AP44" s="15"/>
      <c r="AQ44" s="15"/>
      <c r="AR44" s="15"/>
      <c r="AS44" s="26"/>
      <c r="AT44" s="15"/>
      <c r="AU44" s="26"/>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spans="1:71" x14ac:dyDescent="0.3">
      <c r="A45" s="14" t="s">
        <v>194</v>
      </c>
      <c r="B45" s="15" t="s">
        <v>303</v>
      </c>
      <c r="C45" s="26" t="s">
        <v>95</v>
      </c>
      <c r="D45" s="15"/>
      <c r="E45" s="26"/>
      <c r="F45" s="15" t="s">
        <v>121</v>
      </c>
      <c r="G45" s="26" t="s">
        <v>15</v>
      </c>
      <c r="H45" s="15" t="s">
        <v>33</v>
      </c>
      <c r="I45" s="26" t="s">
        <v>15</v>
      </c>
      <c r="J45" s="26"/>
      <c r="K45" s="26"/>
      <c r="L45" s="27"/>
      <c r="M45" s="26"/>
      <c r="N45" s="27"/>
      <c r="O45" s="26"/>
      <c r="P45" s="26"/>
      <c r="Q45" s="26"/>
      <c r="R45" s="26"/>
      <c r="S45" s="26"/>
      <c r="T45" s="26"/>
      <c r="U45" s="26"/>
      <c r="V45" s="26"/>
      <c r="W45" s="26"/>
      <c r="X45" s="26"/>
      <c r="Y45" s="26"/>
      <c r="Z45" s="15"/>
      <c r="AA45" s="15"/>
      <c r="AB45" s="15"/>
      <c r="AC45" s="15"/>
      <c r="AD45" s="15"/>
      <c r="AE45" s="26"/>
      <c r="AF45" s="15"/>
      <c r="AG45" s="26"/>
      <c r="AH45" s="15"/>
      <c r="AI45" s="26"/>
      <c r="AJ45" s="15"/>
      <c r="AK45" s="26"/>
      <c r="AL45" s="15"/>
      <c r="AM45" s="15"/>
      <c r="AN45" s="15"/>
      <c r="AO45" s="15"/>
      <c r="AP45" s="15"/>
      <c r="AQ45" s="15"/>
      <c r="AR45" s="15"/>
      <c r="AS45" s="26"/>
      <c r="AT45" s="15"/>
      <c r="AU45" s="26"/>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spans="1:71" x14ac:dyDescent="0.3">
      <c r="A46" s="14" t="s">
        <v>195</v>
      </c>
      <c r="B46" s="15"/>
      <c r="C46" s="26"/>
      <c r="D46" s="15"/>
      <c r="E46" s="26"/>
      <c r="F46" s="15" t="s">
        <v>355</v>
      </c>
      <c r="G46" s="26" t="s">
        <v>10</v>
      </c>
      <c r="H46" s="15" t="s">
        <v>34</v>
      </c>
      <c r="I46" s="26" t="s">
        <v>15</v>
      </c>
      <c r="J46" s="26"/>
      <c r="K46" s="26"/>
      <c r="L46" s="27"/>
      <c r="M46" s="26"/>
      <c r="N46" s="27"/>
      <c r="O46" s="26"/>
      <c r="P46" s="26"/>
      <c r="Q46" s="26"/>
      <c r="R46" s="26"/>
      <c r="S46" s="26"/>
      <c r="T46" s="26"/>
      <c r="U46" s="26"/>
      <c r="V46" s="26"/>
      <c r="W46" s="26"/>
      <c r="X46" s="26"/>
      <c r="Y46" s="26"/>
      <c r="Z46" s="15"/>
      <c r="AA46" s="15"/>
      <c r="AB46" s="15"/>
      <c r="AC46" s="15"/>
      <c r="AD46" s="15"/>
      <c r="AE46" s="26"/>
      <c r="AF46" s="15"/>
      <c r="AG46" s="26"/>
      <c r="AH46" s="15"/>
      <c r="AI46" s="26"/>
      <c r="AJ46" s="15"/>
      <c r="AK46" s="26"/>
      <c r="AL46" s="15"/>
      <c r="AM46" s="15"/>
      <c r="AN46" s="15"/>
      <c r="AO46" s="15"/>
      <c r="AP46" s="15"/>
      <c r="AQ46" s="15"/>
      <c r="AR46" s="15"/>
      <c r="AS46" s="26"/>
      <c r="AT46" s="15"/>
      <c r="AU46" s="26"/>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spans="1:71" x14ac:dyDescent="0.3">
      <c r="A47" s="14" t="s">
        <v>196</v>
      </c>
      <c r="B47" s="15"/>
      <c r="C47" s="26"/>
      <c r="D47" s="15"/>
      <c r="E47" s="26"/>
      <c r="F47" s="15" t="s">
        <v>356</v>
      </c>
      <c r="G47" s="26" t="s">
        <v>10</v>
      </c>
      <c r="H47" s="15" t="s">
        <v>35</v>
      </c>
      <c r="I47" s="26" t="s">
        <v>15</v>
      </c>
      <c r="J47" s="26"/>
      <c r="K47" s="26"/>
      <c r="L47" s="27"/>
      <c r="M47" s="26"/>
      <c r="N47" s="27"/>
      <c r="O47" s="26"/>
      <c r="P47" s="26"/>
      <c r="Q47" s="26"/>
      <c r="R47" s="26"/>
      <c r="S47" s="26"/>
      <c r="T47" s="26"/>
      <c r="U47" s="26"/>
      <c r="V47" s="26"/>
      <c r="W47" s="26"/>
      <c r="X47" s="26"/>
      <c r="Y47" s="26"/>
      <c r="Z47" s="15"/>
      <c r="AA47" s="15"/>
      <c r="AB47" s="15"/>
      <c r="AC47" s="15"/>
      <c r="AD47" s="15"/>
      <c r="AE47" s="26"/>
      <c r="AF47" s="15"/>
      <c r="AG47" s="26"/>
      <c r="AH47" s="15"/>
      <c r="AI47" s="26"/>
      <c r="AJ47" s="15"/>
      <c r="AK47" s="26"/>
      <c r="AL47" s="15"/>
      <c r="AM47" s="15"/>
      <c r="AN47" s="15"/>
      <c r="AO47" s="15"/>
      <c r="AP47" s="15"/>
      <c r="AQ47" s="15"/>
      <c r="AR47" s="15"/>
      <c r="AS47" s="26"/>
      <c r="AT47" s="15"/>
      <c r="AU47" s="26"/>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spans="1:71" x14ac:dyDescent="0.3">
      <c r="A48" s="14" t="s">
        <v>197</v>
      </c>
      <c r="B48" s="16"/>
      <c r="C48" s="26"/>
      <c r="D48" s="16"/>
      <c r="E48" s="26"/>
      <c r="F48" s="16" t="s">
        <v>359</v>
      </c>
      <c r="G48" s="26" t="s">
        <v>10</v>
      </c>
      <c r="H48" s="16" t="s">
        <v>36</v>
      </c>
      <c r="I48" s="26" t="s">
        <v>15</v>
      </c>
      <c r="J48" s="26"/>
      <c r="K48" s="26"/>
      <c r="L48" s="27"/>
      <c r="M48" s="26"/>
      <c r="N48" s="27"/>
      <c r="O48" s="26"/>
      <c r="P48" s="26"/>
      <c r="Q48" s="26"/>
      <c r="R48" s="26"/>
      <c r="S48" s="26"/>
      <c r="T48" s="26"/>
      <c r="U48" s="26"/>
      <c r="V48" s="26"/>
      <c r="W48" s="26"/>
      <c r="X48" s="26"/>
      <c r="Y48" s="26"/>
      <c r="Z48" s="16"/>
      <c r="AA48" s="16"/>
      <c r="AB48" s="16"/>
      <c r="AC48" s="16"/>
      <c r="AD48" s="16"/>
      <c r="AE48" s="26"/>
      <c r="AF48" s="16"/>
      <c r="AG48" s="26"/>
      <c r="AH48" s="16"/>
      <c r="AI48" s="26"/>
      <c r="AJ48" s="16"/>
      <c r="AK48" s="26"/>
      <c r="AL48" s="16"/>
      <c r="AM48" s="16"/>
      <c r="AN48" s="16"/>
      <c r="AO48" s="16"/>
      <c r="AP48" s="16"/>
      <c r="AQ48" s="16"/>
      <c r="AR48" s="16"/>
      <c r="AS48" s="26"/>
      <c r="AT48" s="16"/>
      <c r="AU48" s="2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row>
    <row r="49" spans="1:71" x14ac:dyDescent="0.3">
      <c r="A49" s="14" t="s">
        <v>198</v>
      </c>
      <c r="B49" s="16"/>
      <c r="C49" s="26"/>
      <c r="D49" s="16"/>
      <c r="E49" s="26"/>
      <c r="F49" s="16" t="s">
        <v>360</v>
      </c>
      <c r="G49" s="26" t="s">
        <v>10</v>
      </c>
      <c r="H49" s="16"/>
      <c r="I49" s="26"/>
      <c r="J49" s="26"/>
      <c r="K49" s="26"/>
      <c r="L49" s="27"/>
      <c r="M49" s="26"/>
      <c r="N49" s="27"/>
      <c r="O49" s="26"/>
      <c r="P49" s="26"/>
      <c r="Q49" s="26"/>
      <c r="R49" s="26"/>
      <c r="S49" s="26"/>
      <c r="T49" s="26"/>
      <c r="U49" s="26"/>
      <c r="V49" s="26"/>
      <c r="W49" s="26"/>
      <c r="X49" s="26"/>
      <c r="Y49" s="26"/>
      <c r="Z49" s="16"/>
      <c r="AA49" s="16"/>
      <c r="AB49" s="16"/>
      <c r="AC49" s="16"/>
      <c r="AD49" s="16"/>
      <c r="AE49" s="26"/>
      <c r="AF49" s="16"/>
      <c r="AG49" s="26"/>
      <c r="AH49" s="16"/>
      <c r="AI49" s="26"/>
      <c r="AJ49" s="16"/>
      <c r="AK49" s="26"/>
      <c r="AL49" s="16"/>
      <c r="AM49" s="16"/>
      <c r="AN49" s="16"/>
      <c r="AO49" s="16"/>
      <c r="AP49" s="16"/>
      <c r="AQ49" s="16"/>
      <c r="AR49" s="16"/>
      <c r="AS49" s="26"/>
      <c r="AT49" s="16"/>
      <c r="AU49" s="2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row>
    <row r="50" spans="1:71" x14ac:dyDescent="0.3">
      <c r="A50" s="14" t="s">
        <v>199</v>
      </c>
      <c r="B50" s="16"/>
      <c r="C50" s="26"/>
      <c r="D50" s="16"/>
      <c r="E50" s="26"/>
      <c r="F50" s="16" t="s">
        <v>139</v>
      </c>
      <c r="G50" s="26" t="s">
        <v>10</v>
      </c>
      <c r="H50" s="16"/>
      <c r="I50" s="26"/>
      <c r="J50" s="26"/>
      <c r="K50" s="26"/>
      <c r="L50" s="27"/>
      <c r="M50" s="26"/>
      <c r="N50" s="27"/>
      <c r="O50" s="26"/>
      <c r="P50" s="26"/>
      <c r="Q50" s="26"/>
      <c r="R50" s="26"/>
      <c r="S50" s="26"/>
      <c r="T50" s="26"/>
      <c r="U50" s="26"/>
      <c r="V50" s="26"/>
      <c r="W50" s="26"/>
      <c r="X50" s="26"/>
      <c r="Y50" s="26"/>
      <c r="Z50" s="16"/>
      <c r="AA50" s="16"/>
      <c r="AB50" s="16"/>
      <c r="AC50" s="16"/>
      <c r="AD50" s="16"/>
      <c r="AE50" s="26"/>
      <c r="AF50" s="16"/>
      <c r="AG50" s="26"/>
      <c r="AH50" s="16"/>
      <c r="AI50" s="26"/>
      <c r="AJ50" s="16"/>
      <c r="AK50" s="26"/>
      <c r="AL50" s="16"/>
      <c r="AM50" s="16"/>
      <c r="AN50" s="16"/>
      <c r="AO50" s="16"/>
      <c r="AP50" s="16"/>
      <c r="AQ50" s="16"/>
      <c r="AR50" s="16"/>
      <c r="AS50" s="26"/>
      <c r="AT50" s="16"/>
      <c r="AU50" s="2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row>
    <row r="51" spans="1:71" x14ac:dyDescent="0.3">
      <c r="A51" s="14" t="s">
        <v>200</v>
      </c>
      <c r="B51" s="16"/>
      <c r="C51" s="26"/>
      <c r="D51" s="16"/>
      <c r="E51" s="26"/>
      <c r="F51" s="16"/>
      <c r="G51" s="26"/>
      <c r="H51" s="16"/>
      <c r="I51" s="26"/>
      <c r="J51" s="26"/>
      <c r="K51" s="26"/>
      <c r="L51" s="27"/>
      <c r="M51" s="26"/>
      <c r="N51" s="27"/>
      <c r="O51" s="26"/>
      <c r="P51" s="26"/>
      <c r="Q51" s="26"/>
      <c r="R51" s="26"/>
      <c r="S51" s="26"/>
      <c r="T51" s="26"/>
      <c r="U51" s="26"/>
      <c r="V51" s="26"/>
      <c r="W51" s="26"/>
      <c r="X51" s="26"/>
      <c r="Y51" s="26"/>
      <c r="Z51" s="16"/>
      <c r="AA51" s="16"/>
      <c r="AB51" s="16"/>
      <c r="AC51" s="16"/>
      <c r="AD51" s="16"/>
      <c r="AE51" s="26"/>
      <c r="AF51" s="16"/>
      <c r="AG51" s="26"/>
      <c r="AH51" s="16"/>
      <c r="AI51" s="26"/>
      <c r="AJ51" s="16"/>
      <c r="AK51" s="26"/>
      <c r="AL51" s="16"/>
      <c r="AM51" s="16"/>
      <c r="AN51" s="16"/>
      <c r="AO51" s="16"/>
      <c r="AP51" s="16"/>
      <c r="AQ51" s="16"/>
      <c r="AR51" s="16"/>
      <c r="AS51" s="26"/>
      <c r="AT51" s="16"/>
      <c r="AU51" s="2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row>
    <row r="52" spans="1:71" x14ac:dyDescent="0.3">
      <c r="A52" s="14" t="s">
        <v>201</v>
      </c>
      <c r="B52" s="16"/>
      <c r="C52" s="26"/>
      <c r="D52" s="16"/>
      <c r="E52" s="26"/>
      <c r="F52" s="16"/>
      <c r="G52" s="26"/>
      <c r="H52" s="16"/>
      <c r="I52" s="26"/>
      <c r="J52" s="26"/>
      <c r="K52" s="26"/>
      <c r="L52" s="27"/>
      <c r="M52" s="26"/>
      <c r="N52" s="27"/>
      <c r="O52" s="26"/>
      <c r="P52" s="26"/>
      <c r="Q52" s="26"/>
      <c r="R52" s="26"/>
      <c r="S52" s="26"/>
      <c r="T52" s="26"/>
      <c r="U52" s="26"/>
      <c r="V52" s="26"/>
      <c r="W52" s="26"/>
      <c r="X52" s="26"/>
      <c r="Y52" s="26"/>
      <c r="Z52" s="16"/>
      <c r="AA52" s="16"/>
      <c r="AB52" s="16"/>
      <c r="AC52" s="16"/>
      <c r="AD52" s="16"/>
      <c r="AE52" s="26"/>
      <c r="AF52" s="16"/>
      <c r="AG52" s="26"/>
      <c r="AH52" s="16"/>
      <c r="AI52" s="26"/>
      <c r="AJ52" s="16"/>
      <c r="AK52" s="26"/>
      <c r="AL52" s="16"/>
      <c r="AM52" s="16"/>
      <c r="AN52" s="16"/>
      <c r="AO52" s="16"/>
      <c r="AP52" s="16"/>
      <c r="AQ52" s="16"/>
      <c r="AR52" s="16"/>
      <c r="AS52" s="26"/>
      <c r="AT52" s="16"/>
      <c r="AU52" s="2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row>
    <row r="53" spans="1:71" x14ac:dyDescent="0.3">
      <c r="A53" s="14" t="s">
        <v>202</v>
      </c>
      <c r="B53" s="16"/>
      <c r="C53" s="26"/>
      <c r="D53" s="16"/>
      <c r="E53" s="26"/>
      <c r="F53" s="16"/>
      <c r="G53" s="26"/>
      <c r="H53" s="16"/>
      <c r="I53" s="26"/>
      <c r="J53" s="26"/>
      <c r="K53" s="26"/>
      <c r="L53" s="27"/>
      <c r="M53" s="26"/>
      <c r="N53" s="27"/>
      <c r="O53" s="26"/>
      <c r="P53" s="26"/>
      <c r="Q53" s="26"/>
      <c r="R53" s="26"/>
      <c r="S53" s="26"/>
      <c r="T53" s="26"/>
      <c r="U53" s="26"/>
      <c r="V53" s="26"/>
      <c r="W53" s="26"/>
      <c r="X53" s="26"/>
      <c r="Y53" s="26"/>
      <c r="Z53" s="16"/>
      <c r="AA53" s="16"/>
      <c r="AB53" s="16"/>
      <c r="AC53" s="16"/>
      <c r="AD53" s="16"/>
      <c r="AE53" s="26"/>
      <c r="AF53" s="16"/>
      <c r="AG53" s="26"/>
      <c r="AH53" s="16"/>
      <c r="AI53" s="26"/>
      <c r="AJ53" s="16"/>
      <c r="AK53" s="26"/>
      <c r="AL53" s="16"/>
      <c r="AM53" s="16"/>
      <c r="AN53" s="16"/>
      <c r="AO53" s="16"/>
      <c r="AP53" s="16"/>
      <c r="AQ53" s="16"/>
      <c r="AR53" s="16"/>
      <c r="AS53" s="26"/>
      <c r="AT53" s="16"/>
      <c r="AU53" s="2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row>
    <row r="54" spans="1:71" x14ac:dyDescent="0.3">
      <c r="A54" s="14" t="s">
        <v>203</v>
      </c>
      <c r="B54" s="16"/>
      <c r="C54" s="26"/>
      <c r="D54" s="16"/>
      <c r="E54" s="26"/>
      <c r="F54" s="16"/>
      <c r="G54" s="26"/>
      <c r="H54" s="16"/>
      <c r="I54" s="26"/>
      <c r="J54" s="26"/>
      <c r="K54" s="26"/>
      <c r="L54" s="27"/>
      <c r="M54" s="26"/>
      <c r="N54" s="27"/>
      <c r="O54" s="26"/>
      <c r="P54" s="26"/>
      <c r="Q54" s="26"/>
      <c r="R54" s="26"/>
      <c r="S54" s="26"/>
      <c r="T54" s="26"/>
      <c r="U54" s="26"/>
      <c r="V54" s="26"/>
      <c r="W54" s="26"/>
      <c r="X54" s="26"/>
      <c r="Y54" s="26"/>
      <c r="Z54" s="16"/>
      <c r="AA54" s="16"/>
      <c r="AB54" s="16"/>
      <c r="AC54" s="16"/>
      <c r="AD54" s="16"/>
      <c r="AE54" s="26"/>
      <c r="AF54" s="16"/>
      <c r="AG54" s="26"/>
      <c r="AH54" s="16"/>
      <c r="AI54" s="26"/>
      <c r="AJ54" s="16"/>
      <c r="AK54" s="26"/>
      <c r="AL54" s="16"/>
      <c r="AM54" s="16"/>
      <c r="AN54" s="16"/>
      <c r="AO54" s="16"/>
      <c r="AP54" s="16"/>
      <c r="AQ54" s="16"/>
      <c r="AR54" s="16"/>
      <c r="AS54" s="26"/>
      <c r="AT54" s="16"/>
      <c r="AU54" s="2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row>
    <row r="55" spans="1:71" x14ac:dyDescent="0.3">
      <c r="A55" s="14" t="s">
        <v>204</v>
      </c>
      <c r="B55" s="16"/>
      <c r="C55" s="26"/>
      <c r="D55" s="16"/>
      <c r="E55" s="26"/>
      <c r="F55" s="16"/>
      <c r="G55" s="26"/>
      <c r="H55" s="16"/>
      <c r="I55" s="26"/>
      <c r="J55" s="26"/>
      <c r="K55" s="26"/>
      <c r="L55" s="27"/>
      <c r="M55" s="26"/>
      <c r="N55" s="27"/>
      <c r="O55" s="26"/>
      <c r="P55" s="26"/>
      <c r="Q55" s="26"/>
      <c r="R55" s="26"/>
      <c r="S55" s="26"/>
      <c r="T55" s="26"/>
      <c r="U55" s="26"/>
      <c r="V55" s="26"/>
      <c r="W55" s="26"/>
      <c r="X55" s="26"/>
      <c r="Y55" s="26"/>
      <c r="Z55" s="16"/>
      <c r="AA55" s="16"/>
      <c r="AB55" s="16"/>
      <c r="AC55" s="16"/>
      <c r="AD55" s="16"/>
      <c r="AE55" s="26"/>
      <c r="AF55" s="16"/>
      <c r="AG55" s="26"/>
      <c r="AH55" s="16"/>
      <c r="AI55" s="26"/>
      <c r="AJ55" s="16"/>
      <c r="AK55" s="26"/>
      <c r="AL55" s="16"/>
      <c r="AM55" s="16"/>
      <c r="AN55" s="16"/>
      <c r="AO55" s="16"/>
      <c r="AP55" s="16"/>
      <c r="AQ55" s="16"/>
      <c r="AR55" s="16"/>
      <c r="AS55" s="26"/>
      <c r="AT55" s="16"/>
      <c r="AU55" s="2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row>
    <row r="56" spans="1:71" x14ac:dyDescent="0.3">
      <c r="A56" s="14" t="s">
        <v>205</v>
      </c>
      <c r="B56" s="16"/>
      <c r="C56" s="26"/>
      <c r="D56" s="16"/>
      <c r="E56" s="26"/>
      <c r="F56" s="16"/>
      <c r="G56" s="26"/>
      <c r="H56" s="16"/>
      <c r="I56" s="26"/>
      <c r="J56" s="26"/>
      <c r="K56" s="26"/>
      <c r="L56" s="27"/>
      <c r="M56" s="26"/>
      <c r="N56" s="27"/>
      <c r="O56" s="26"/>
      <c r="P56" s="26"/>
      <c r="Q56" s="26"/>
      <c r="R56" s="26"/>
      <c r="S56" s="26"/>
      <c r="T56" s="26"/>
      <c r="U56" s="26"/>
      <c r="V56" s="26"/>
      <c r="W56" s="26"/>
      <c r="X56" s="26"/>
      <c r="Y56" s="26"/>
      <c r="Z56" s="16"/>
      <c r="AA56" s="16"/>
      <c r="AB56" s="16"/>
      <c r="AC56" s="16"/>
      <c r="AD56" s="16"/>
      <c r="AE56" s="26"/>
      <c r="AF56" s="16"/>
      <c r="AG56" s="26"/>
      <c r="AH56" s="16"/>
      <c r="AI56" s="26"/>
      <c r="AJ56" s="16"/>
      <c r="AK56" s="26"/>
      <c r="AL56" s="16"/>
      <c r="AM56" s="16"/>
      <c r="AN56" s="16"/>
      <c r="AO56" s="16"/>
      <c r="AP56" s="16"/>
      <c r="AQ56" s="16"/>
      <c r="AR56" s="16"/>
      <c r="AS56" s="26"/>
      <c r="AT56" s="16"/>
      <c r="AU56" s="2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row>
    <row r="57" spans="1:71" x14ac:dyDescent="0.3">
      <c r="A57" s="14" t="s">
        <v>206</v>
      </c>
      <c r="B57" s="16"/>
      <c r="C57" s="26"/>
      <c r="D57" s="16"/>
      <c r="E57" s="26"/>
      <c r="F57" s="16"/>
      <c r="G57" s="26"/>
      <c r="H57" s="16"/>
      <c r="I57" s="26"/>
      <c r="J57" s="26"/>
      <c r="K57" s="26"/>
      <c r="L57" s="27"/>
      <c r="M57" s="26"/>
      <c r="N57" s="27"/>
      <c r="O57" s="26"/>
      <c r="P57" s="26"/>
      <c r="Q57" s="26"/>
      <c r="R57" s="26"/>
      <c r="S57" s="26"/>
      <c r="T57" s="26"/>
      <c r="U57" s="26"/>
      <c r="V57" s="26"/>
      <c r="W57" s="26"/>
      <c r="X57" s="26"/>
      <c r="Y57" s="26"/>
      <c r="Z57" s="16"/>
      <c r="AA57" s="16"/>
      <c r="AB57" s="16"/>
      <c r="AC57" s="16"/>
      <c r="AD57" s="16"/>
      <c r="AE57" s="26"/>
      <c r="AF57" s="16"/>
      <c r="AG57" s="26"/>
      <c r="AH57" s="16"/>
      <c r="AI57" s="26"/>
      <c r="AJ57" s="16"/>
      <c r="AK57" s="26"/>
      <c r="AL57" s="16"/>
      <c r="AM57" s="16"/>
      <c r="AN57" s="16"/>
      <c r="AO57" s="16"/>
      <c r="AP57" s="16"/>
      <c r="AQ57" s="16"/>
      <c r="AR57" s="16"/>
      <c r="AS57" s="26"/>
      <c r="AT57" s="16"/>
      <c r="AU57" s="2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row>
    <row r="58" spans="1:71" x14ac:dyDescent="0.3">
      <c r="A58" s="14" t="s">
        <v>207</v>
      </c>
      <c r="B58" s="16"/>
      <c r="C58" s="26"/>
      <c r="D58" s="16"/>
      <c r="E58" s="26"/>
      <c r="F58" s="16"/>
      <c r="G58" s="26"/>
      <c r="H58" s="16"/>
      <c r="I58" s="26"/>
      <c r="J58" s="26"/>
      <c r="K58" s="26"/>
      <c r="L58" s="27"/>
      <c r="M58" s="26"/>
      <c r="N58" s="27"/>
      <c r="O58" s="26"/>
      <c r="P58" s="26"/>
      <c r="Q58" s="26"/>
      <c r="R58" s="26"/>
      <c r="S58" s="26"/>
      <c r="T58" s="26"/>
      <c r="U58" s="26"/>
      <c r="V58" s="26"/>
      <c r="W58" s="26"/>
      <c r="X58" s="26"/>
      <c r="Y58" s="26"/>
      <c r="Z58" s="16"/>
      <c r="AA58" s="16"/>
      <c r="AB58" s="16"/>
      <c r="AC58" s="16"/>
      <c r="AD58" s="16"/>
      <c r="AE58" s="26"/>
      <c r="AF58" s="16"/>
      <c r="AG58" s="26"/>
      <c r="AH58" s="16"/>
      <c r="AI58" s="26"/>
      <c r="AJ58" s="16"/>
      <c r="AK58" s="26"/>
      <c r="AL58" s="16"/>
      <c r="AM58" s="16"/>
      <c r="AN58" s="16"/>
      <c r="AO58" s="16"/>
      <c r="AP58" s="16"/>
      <c r="AQ58" s="16"/>
      <c r="AR58" s="16"/>
      <c r="AS58" s="26"/>
      <c r="AT58" s="16"/>
      <c r="AU58" s="2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row>
    <row r="59" spans="1:71" x14ac:dyDescent="0.3">
      <c r="A59" s="14" t="s">
        <v>208</v>
      </c>
      <c r="B59" s="16"/>
      <c r="C59" s="26"/>
      <c r="D59" s="16"/>
      <c r="E59" s="26"/>
      <c r="F59" s="16"/>
      <c r="G59" s="26"/>
      <c r="H59" s="16"/>
      <c r="I59" s="26"/>
      <c r="J59" s="26"/>
      <c r="K59" s="26"/>
      <c r="L59" s="27"/>
      <c r="M59" s="26"/>
      <c r="N59" s="27"/>
      <c r="O59" s="26"/>
      <c r="P59" s="26"/>
      <c r="Q59" s="26"/>
      <c r="R59" s="26"/>
      <c r="S59" s="26"/>
      <c r="T59" s="26"/>
      <c r="U59" s="26"/>
      <c r="V59" s="26"/>
      <c r="W59" s="26"/>
      <c r="X59" s="26"/>
      <c r="Y59" s="26"/>
      <c r="Z59" s="16"/>
      <c r="AA59" s="16"/>
      <c r="AB59" s="16"/>
      <c r="AC59" s="16"/>
      <c r="AD59" s="16"/>
      <c r="AE59" s="26"/>
      <c r="AF59" s="16"/>
      <c r="AG59" s="26"/>
      <c r="AH59" s="16"/>
      <c r="AI59" s="26"/>
      <c r="AJ59" s="16"/>
      <c r="AK59" s="26"/>
      <c r="AL59" s="16"/>
      <c r="AM59" s="16"/>
      <c r="AN59" s="16"/>
      <c r="AO59" s="16"/>
      <c r="AP59" s="16"/>
      <c r="AQ59" s="16"/>
      <c r="AR59" s="16"/>
      <c r="AS59" s="26"/>
      <c r="AT59" s="16"/>
      <c r="AU59" s="2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row>
    <row r="60" spans="1:71" x14ac:dyDescent="0.3">
      <c r="A60" s="14" t="s">
        <v>209</v>
      </c>
      <c r="B60" s="16"/>
      <c r="C60" s="26"/>
      <c r="D60" s="16"/>
      <c r="E60" s="26"/>
      <c r="F60" s="16"/>
      <c r="G60" s="26"/>
      <c r="H60" s="16"/>
      <c r="I60" s="26"/>
      <c r="J60" s="26"/>
      <c r="K60" s="26"/>
      <c r="L60" s="27"/>
      <c r="M60" s="26"/>
      <c r="N60" s="27"/>
      <c r="O60" s="26"/>
      <c r="P60" s="26"/>
      <c r="Q60" s="26"/>
      <c r="R60" s="26"/>
      <c r="S60" s="26"/>
      <c r="T60" s="26"/>
      <c r="U60" s="26"/>
      <c r="V60" s="26"/>
      <c r="W60" s="26"/>
      <c r="X60" s="26"/>
      <c r="Y60" s="26"/>
      <c r="Z60" s="16"/>
      <c r="AA60" s="16"/>
      <c r="AB60" s="16"/>
      <c r="AC60" s="16"/>
      <c r="AD60" s="16"/>
      <c r="AE60" s="26"/>
      <c r="AF60" s="16"/>
      <c r="AG60" s="26"/>
      <c r="AH60" s="16"/>
      <c r="AI60" s="26"/>
      <c r="AJ60" s="16"/>
      <c r="AK60" s="26"/>
      <c r="AL60" s="16"/>
      <c r="AM60" s="16"/>
      <c r="AN60" s="16"/>
      <c r="AO60" s="16"/>
      <c r="AP60" s="16"/>
      <c r="AQ60" s="16"/>
      <c r="AR60" s="16"/>
      <c r="AS60" s="26"/>
      <c r="AT60" s="16"/>
      <c r="AU60" s="2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row>
    <row r="61" spans="1:71" x14ac:dyDescent="0.3">
      <c r="A61" s="14" t="s">
        <v>210</v>
      </c>
      <c r="B61" s="16"/>
      <c r="C61" s="26"/>
      <c r="D61" s="16"/>
      <c r="E61" s="26"/>
      <c r="F61" s="16"/>
      <c r="G61" s="26"/>
      <c r="H61" s="16"/>
      <c r="I61" s="26"/>
      <c r="J61" s="26"/>
      <c r="K61" s="26"/>
      <c r="L61" s="27"/>
      <c r="M61" s="26"/>
      <c r="N61" s="27"/>
      <c r="O61" s="26"/>
      <c r="P61" s="26"/>
      <c r="Q61" s="26"/>
      <c r="R61" s="26"/>
      <c r="S61" s="26"/>
      <c r="T61" s="26"/>
      <c r="U61" s="26"/>
      <c r="V61" s="26"/>
      <c r="W61" s="26"/>
      <c r="X61" s="26"/>
      <c r="Y61" s="26"/>
      <c r="Z61" s="16"/>
      <c r="AA61" s="16"/>
      <c r="AB61" s="16"/>
      <c r="AC61" s="16"/>
      <c r="AD61" s="16"/>
      <c r="AE61" s="26"/>
      <c r="AF61" s="16"/>
      <c r="AG61" s="26"/>
      <c r="AH61" s="16"/>
      <c r="AI61" s="26"/>
      <c r="AJ61" s="16"/>
      <c r="AK61" s="26"/>
      <c r="AL61" s="16"/>
      <c r="AM61" s="16"/>
      <c r="AN61" s="16"/>
      <c r="AO61" s="16"/>
      <c r="AP61" s="16"/>
      <c r="AQ61" s="16"/>
      <c r="AR61" s="16"/>
      <c r="AS61" s="26"/>
      <c r="AT61" s="16"/>
      <c r="AU61" s="2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row>
    <row r="62" spans="1:71" x14ac:dyDescent="0.3">
      <c r="A62" s="14" t="s">
        <v>211</v>
      </c>
      <c r="B62" s="16"/>
      <c r="C62" s="26"/>
      <c r="D62" s="16"/>
      <c r="E62" s="26"/>
      <c r="F62" s="16"/>
      <c r="G62" s="26"/>
      <c r="H62" s="16"/>
      <c r="I62" s="26"/>
      <c r="J62" s="26"/>
      <c r="K62" s="26"/>
      <c r="L62" s="27"/>
      <c r="M62" s="26"/>
      <c r="N62" s="27"/>
      <c r="O62" s="26"/>
      <c r="P62" s="26"/>
      <c r="Q62" s="26"/>
      <c r="R62" s="26"/>
      <c r="S62" s="26"/>
      <c r="T62" s="26"/>
      <c r="U62" s="26"/>
      <c r="V62" s="26"/>
      <c r="W62" s="26"/>
      <c r="X62" s="26"/>
      <c r="Y62" s="26"/>
      <c r="Z62" s="16"/>
      <c r="AA62" s="16"/>
      <c r="AB62" s="16"/>
      <c r="AC62" s="16"/>
      <c r="AD62" s="16"/>
      <c r="AE62" s="26"/>
      <c r="AF62" s="16"/>
      <c r="AG62" s="26"/>
      <c r="AH62" s="16"/>
      <c r="AI62" s="26"/>
      <c r="AJ62" s="16"/>
      <c r="AK62" s="26"/>
      <c r="AL62" s="16"/>
      <c r="AM62" s="16"/>
      <c r="AN62" s="16"/>
      <c r="AO62" s="16"/>
      <c r="AP62" s="16"/>
      <c r="AQ62" s="16"/>
      <c r="AR62" s="16"/>
      <c r="AS62" s="26"/>
      <c r="AT62" s="16"/>
      <c r="AU62" s="2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row>
    <row r="63" spans="1:71" x14ac:dyDescent="0.3">
      <c r="A63" s="14" t="s">
        <v>212</v>
      </c>
      <c r="B63" s="16"/>
      <c r="C63" s="26"/>
      <c r="D63" s="16"/>
      <c r="E63" s="26"/>
      <c r="F63" s="16"/>
      <c r="G63" s="26"/>
      <c r="H63" s="16"/>
      <c r="I63" s="26"/>
      <c r="J63" s="26"/>
      <c r="K63" s="26"/>
      <c r="L63" s="27"/>
      <c r="M63" s="26"/>
      <c r="N63" s="27"/>
      <c r="O63" s="26"/>
      <c r="P63" s="26"/>
      <c r="Q63" s="26"/>
      <c r="R63" s="26"/>
      <c r="S63" s="26"/>
      <c r="T63" s="26"/>
      <c r="U63" s="26"/>
      <c r="V63" s="26"/>
      <c r="W63" s="26"/>
      <c r="X63" s="26"/>
      <c r="Y63" s="26"/>
      <c r="Z63" s="16"/>
      <c r="AA63" s="16"/>
      <c r="AB63" s="16"/>
      <c r="AC63" s="16"/>
      <c r="AD63" s="16"/>
      <c r="AE63" s="26"/>
      <c r="AF63" s="16"/>
      <c r="AG63" s="26"/>
      <c r="AH63" s="16"/>
      <c r="AI63" s="26"/>
      <c r="AJ63" s="16"/>
      <c r="AK63" s="26"/>
      <c r="AL63" s="16"/>
      <c r="AM63" s="16"/>
      <c r="AN63" s="16"/>
      <c r="AO63" s="16"/>
      <c r="AP63" s="16"/>
      <c r="AQ63" s="16"/>
      <c r="AR63" s="16"/>
      <c r="AS63" s="26"/>
      <c r="AT63" s="16"/>
      <c r="AU63" s="2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row>
    <row r="64" spans="1:71" x14ac:dyDescent="0.3">
      <c r="A64" s="14" t="s">
        <v>213</v>
      </c>
      <c r="B64" s="16"/>
      <c r="C64" s="26"/>
      <c r="D64" s="16"/>
      <c r="E64" s="26"/>
      <c r="F64" s="16"/>
      <c r="G64" s="26"/>
      <c r="H64" s="16"/>
      <c r="I64" s="26"/>
      <c r="J64" s="26"/>
      <c r="K64" s="26"/>
      <c r="L64" s="27"/>
      <c r="M64" s="26"/>
      <c r="N64" s="27"/>
      <c r="O64" s="26"/>
      <c r="P64" s="26"/>
      <c r="Q64" s="26"/>
      <c r="R64" s="26"/>
      <c r="S64" s="26"/>
      <c r="T64" s="26"/>
      <c r="U64" s="26"/>
      <c r="V64" s="26"/>
      <c r="W64" s="26"/>
      <c r="X64" s="26"/>
      <c r="Y64" s="26"/>
      <c r="Z64" s="16"/>
      <c r="AA64" s="16"/>
      <c r="AB64" s="16"/>
      <c r="AC64" s="16"/>
      <c r="AD64" s="16"/>
      <c r="AE64" s="26"/>
      <c r="AF64" s="16"/>
      <c r="AG64" s="26"/>
      <c r="AH64" s="16"/>
      <c r="AI64" s="26"/>
      <c r="AJ64" s="16"/>
      <c r="AK64" s="26"/>
      <c r="AL64" s="16"/>
      <c r="AM64" s="16"/>
      <c r="AN64" s="16"/>
      <c r="AO64" s="16"/>
      <c r="AP64" s="16"/>
      <c r="AQ64" s="16"/>
      <c r="AR64" s="16"/>
      <c r="AS64" s="26"/>
      <c r="AT64" s="16"/>
      <c r="AU64" s="2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row>
    <row r="65" spans="1:71" x14ac:dyDescent="0.3">
      <c r="A65" s="14" t="s">
        <v>214</v>
      </c>
      <c r="B65" s="16"/>
      <c r="C65" s="26"/>
      <c r="D65" s="16"/>
      <c r="E65" s="26"/>
      <c r="F65" s="16"/>
      <c r="G65" s="26"/>
      <c r="H65" s="16"/>
      <c r="I65" s="26"/>
      <c r="J65" s="26"/>
      <c r="K65" s="26"/>
      <c r="L65" s="27"/>
      <c r="M65" s="26"/>
      <c r="N65" s="27"/>
      <c r="O65" s="26"/>
      <c r="P65" s="26"/>
      <c r="Q65" s="26"/>
      <c r="R65" s="26"/>
      <c r="S65" s="26"/>
      <c r="T65" s="26"/>
      <c r="U65" s="26"/>
      <c r="V65" s="26"/>
      <c r="W65" s="26"/>
      <c r="X65" s="26"/>
      <c r="Y65" s="26"/>
      <c r="Z65" s="16"/>
      <c r="AA65" s="16"/>
      <c r="AB65" s="16"/>
      <c r="AC65" s="16"/>
      <c r="AD65" s="16"/>
      <c r="AE65" s="26"/>
      <c r="AF65" s="16"/>
      <c r="AG65" s="26"/>
      <c r="AH65" s="16"/>
      <c r="AI65" s="26"/>
      <c r="AJ65" s="16"/>
      <c r="AK65" s="26"/>
      <c r="AL65" s="16"/>
      <c r="AM65" s="16"/>
      <c r="AN65" s="16"/>
      <c r="AO65" s="16"/>
      <c r="AP65" s="16"/>
      <c r="AQ65" s="16"/>
      <c r="AR65" s="16"/>
      <c r="AS65" s="26"/>
      <c r="AT65" s="16"/>
      <c r="AU65" s="2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row>
    <row r="66" spans="1:71" x14ac:dyDescent="0.3">
      <c r="A66" s="14" t="s">
        <v>215</v>
      </c>
      <c r="B66" s="16"/>
      <c r="C66" s="26"/>
      <c r="D66" s="16"/>
      <c r="E66" s="26"/>
      <c r="F66" s="16"/>
      <c r="G66" s="26"/>
      <c r="H66" s="16"/>
      <c r="I66" s="26"/>
      <c r="J66" s="26"/>
      <c r="K66" s="26"/>
      <c r="L66" s="27"/>
      <c r="M66" s="26"/>
      <c r="N66" s="27"/>
      <c r="O66" s="26"/>
      <c r="P66" s="26"/>
      <c r="Q66" s="26"/>
      <c r="R66" s="26"/>
      <c r="S66" s="26"/>
      <c r="T66" s="26"/>
      <c r="U66" s="26"/>
      <c r="V66" s="26"/>
      <c r="W66" s="26"/>
      <c r="X66" s="26"/>
      <c r="Y66" s="26"/>
      <c r="Z66" s="16"/>
      <c r="AA66" s="16"/>
      <c r="AB66" s="16"/>
      <c r="AC66" s="16"/>
      <c r="AD66" s="16"/>
      <c r="AE66" s="26"/>
      <c r="AF66" s="16"/>
      <c r="AG66" s="26"/>
      <c r="AH66" s="16"/>
      <c r="AI66" s="26"/>
      <c r="AJ66" s="16"/>
      <c r="AK66" s="26"/>
      <c r="AL66" s="16"/>
      <c r="AM66" s="16"/>
      <c r="AN66" s="16"/>
      <c r="AO66" s="16"/>
      <c r="AP66" s="16"/>
      <c r="AQ66" s="16"/>
      <c r="AR66" s="16"/>
      <c r="AS66" s="26"/>
      <c r="AT66" s="16"/>
      <c r="AU66" s="2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row>
    <row r="67" spans="1:71" x14ac:dyDescent="0.3">
      <c r="A67" s="14" t="s">
        <v>216</v>
      </c>
      <c r="B67" s="16"/>
      <c r="C67" s="26"/>
      <c r="D67" s="16"/>
      <c r="E67" s="26"/>
      <c r="F67" s="16"/>
      <c r="G67" s="26"/>
      <c r="H67" s="16"/>
      <c r="I67" s="26"/>
      <c r="J67" s="26"/>
      <c r="K67" s="26"/>
      <c r="L67" s="27"/>
      <c r="M67" s="26"/>
      <c r="N67" s="27"/>
      <c r="O67" s="26"/>
      <c r="P67" s="26"/>
      <c r="Q67" s="26"/>
      <c r="R67" s="26"/>
      <c r="S67" s="26"/>
      <c r="T67" s="26"/>
      <c r="U67" s="26"/>
      <c r="V67" s="26"/>
      <c r="W67" s="26"/>
      <c r="X67" s="26"/>
      <c r="Y67" s="26"/>
      <c r="Z67" s="16"/>
      <c r="AA67" s="16"/>
      <c r="AB67" s="16"/>
      <c r="AC67" s="16"/>
      <c r="AD67" s="16"/>
      <c r="AE67" s="26"/>
      <c r="AF67" s="16"/>
      <c r="AG67" s="26"/>
      <c r="AH67" s="16"/>
      <c r="AI67" s="26"/>
      <c r="AJ67" s="16"/>
      <c r="AK67" s="26"/>
      <c r="AL67" s="16"/>
      <c r="AM67" s="16"/>
      <c r="AN67" s="16"/>
      <c r="AO67" s="16"/>
      <c r="AP67" s="16"/>
      <c r="AQ67" s="16"/>
      <c r="AR67" s="16"/>
      <c r="AS67" s="26"/>
      <c r="AT67" s="16"/>
      <c r="AU67" s="2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row>
    <row r="68" spans="1:71" x14ac:dyDescent="0.3">
      <c r="A68" s="14" t="s">
        <v>217</v>
      </c>
      <c r="B68" s="16"/>
      <c r="C68" s="26"/>
      <c r="D68" s="16"/>
      <c r="E68" s="26"/>
      <c r="F68" s="16"/>
      <c r="G68" s="26"/>
      <c r="H68" s="16"/>
      <c r="I68" s="26"/>
      <c r="J68" s="26"/>
      <c r="K68" s="26"/>
      <c r="L68" s="27"/>
      <c r="M68" s="26"/>
      <c r="N68" s="27"/>
      <c r="O68" s="26"/>
      <c r="P68" s="26"/>
      <c r="Q68" s="26"/>
      <c r="R68" s="26"/>
      <c r="S68" s="26"/>
      <c r="T68" s="26"/>
      <c r="U68" s="26"/>
      <c r="V68" s="26"/>
      <c r="W68" s="26"/>
      <c r="X68" s="26"/>
      <c r="Y68" s="26"/>
      <c r="Z68" s="16"/>
      <c r="AA68" s="16"/>
      <c r="AB68" s="16"/>
      <c r="AC68" s="16"/>
      <c r="AD68" s="16"/>
      <c r="AE68" s="26"/>
      <c r="AF68" s="16"/>
      <c r="AG68" s="26"/>
      <c r="AH68" s="16"/>
      <c r="AI68" s="26"/>
      <c r="AJ68" s="16"/>
      <c r="AK68" s="26"/>
      <c r="AL68" s="16"/>
      <c r="AM68" s="16"/>
      <c r="AN68" s="16"/>
      <c r="AO68" s="16"/>
      <c r="AP68" s="16"/>
      <c r="AQ68" s="16"/>
      <c r="AR68" s="16"/>
      <c r="AS68" s="26"/>
      <c r="AT68" s="16"/>
      <c r="AU68" s="2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row>
    <row r="69" spans="1:71" x14ac:dyDescent="0.3">
      <c r="A69" s="14" t="s">
        <v>218</v>
      </c>
      <c r="B69" s="16"/>
      <c r="C69" s="26"/>
      <c r="D69" s="16"/>
      <c r="E69" s="26"/>
      <c r="F69" s="16"/>
      <c r="G69" s="26"/>
      <c r="H69" s="16"/>
      <c r="I69" s="26"/>
      <c r="J69" s="26"/>
      <c r="K69" s="26"/>
      <c r="L69" s="27"/>
      <c r="M69" s="26"/>
      <c r="N69" s="27"/>
      <c r="O69" s="26"/>
      <c r="P69" s="26"/>
      <c r="Q69" s="26"/>
      <c r="R69" s="26"/>
      <c r="S69" s="26"/>
      <c r="T69" s="26"/>
      <c r="U69" s="26"/>
      <c r="V69" s="26"/>
      <c r="W69" s="26"/>
      <c r="X69" s="26"/>
      <c r="Y69" s="26"/>
      <c r="Z69" s="16"/>
      <c r="AA69" s="16"/>
      <c r="AB69" s="16"/>
      <c r="AC69" s="16"/>
      <c r="AD69" s="16"/>
      <c r="AE69" s="26"/>
      <c r="AF69" s="16"/>
      <c r="AG69" s="26"/>
      <c r="AH69" s="16"/>
      <c r="AI69" s="26"/>
      <c r="AJ69" s="16"/>
      <c r="AK69" s="26"/>
      <c r="AL69" s="16"/>
      <c r="AM69" s="16"/>
      <c r="AN69" s="16"/>
      <c r="AO69" s="16"/>
      <c r="AP69" s="16"/>
      <c r="AQ69" s="16"/>
      <c r="AR69" s="16"/>
      <c r="AS69" s="26"/>
      <c r="AT69" s="16"/>
      <c r="AU69" s="2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row>
    <row r="70" spans="1:71" x14ac:dyDescent="0.3">
      <c r="A70" s="14" t="s">
        <v>219</v>
      </c>
      <c r="B70" s="16"/>
      <c r="C70" s="26"/>
      <c r="D70" s="16"/>
      <c r="E70" s="26"/>
      <c r="F70" s="16"/>
      <c r="G70" s="26"/>
      <c r="H70" s="16"/>
      <c r="I70" s="26"/>
      <c r="J70" s="26"/>
      <c r="K70" s="26"/>
      <c r="L70" s="27"/>
      <c r="M70" s="26"/>
      <c r="N70" s="27"/>
      <c r="O70" s="26"/>
      <c r="P70" s="26"/>
      <c r="Q70" s="26"/>
      <c r="R70" s="26"/>
      <c r="S70" s="26"/>
      <c r="T70" s="26"/>
      <c r="U70" s="26"/>
      <c r="V70" s="26"/>
      <c r="W70" s="26"/>
      <c r="X70" s="26"/>
      <c r="Y70" s="26"/>
      <c r="Z70" s="16"/>
      <c r="AA70" s="16"/>
      <c r="AB70" s="16"/>
      <c r="AC70" s="16"/>
      <c r="AD70" s="16"/>
      <c r="AE70" s="26"/>
      <c r="AF70" s="16"/>
      <c r="AG70" s="26"/>
      <c r="AH70" s="16"/>
      <c r="AI70" s="26"/>
      <c r="AJ70" s="16"/>
      <c r="AK70" s="26"/>
      <c r="AL70" s="16"/>
      <c r="AM70" s="16"/>
      <c r="AN70" s="16"/>
      <c r="AO70" s="16"/>
      <c r="AP70" s="16"/>
      <c r="AQ70" s="16"/>
      <c r="AR70" s="16"/>
      <c r="AS70" s="26"/>
      <c r="AT70" s="16"/>
      <c r="AU70" s="2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row>
    <row r="71" spans="1:71" x14ac:dyDescent="0.3">
      <c r="A71" s="14" t="s">
        <v>220</v>
      </c>
      <c r="B71" s="16"/>
      <c r="C71" s="26"/>
      <c r="D71" s="16"/>
      <c r="E71" s="26"/>
      <c r="F71" s="16"/>
      <c r="G71" s="26"/>
      <c r="H71" s="16"/>
      <c r="I71" s="26"/>
      <c r="J71" s="26"/>
      <c r="K71" s="26"/>
      <c r="L71" s="27"/>
      <c r="M71" s="26"/>
      <c r="N71" s="27"/>
      <c r="O71" s="26"/>
      <c r="P71" s="26"/>
      <c r="Q71" s="26"/>
      <c r="R71" s="26"/>
      <c r="S71" s="26"/>
      <c r="T71" s="26"/>
      <c r="U71" s="26"/>
      <c r="V71" s="26"/>
      <c r="W71" s="26"/>
      <c r="X71" s="26"/>
      <c r="Y71" s="26"/>
      <c r="Z71" s="16"/>
      <c r="AA71" s="16"/>
      <c r="AB71" s="16"/>
      <c r="AC71" s="16"/>
      <c r="AD71" s="16"/>
      <c r="AE71" s="26"/>
      <c r="AF71" s="16"/>
      <c r="AG71" s="26"/>
      <c r="AH71" s="16"/>
      <c r="AI71" s="26"/>
      <c r="AJ71" s="16"/>
      <c r="AK71" s="26"/>
      <c r="AL71" s="16"/>
      <c r="AM71" s="16"/>
      <c r="AN71" s="16"/>
      <c r="AO71" s="16"/>
      <c r="AP71" s="16"/>
      <c r="AQ71" s="16"/>
      <c r="AR71" s="16"/>
      <c r="AS71" s="26"/>
      <c r="AT71" s="16"/>
      <c r="AU71" s="2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row>
    <row r="72" spans="1:71" x14ac:dyDescent="0.3">
      <c r="A72" s="14" t="s">
        <v>221</v>
      </c>
      <c r="B72" s="16"/>
      <c r="C72" s="26"/>
      <c r="D72" s="16"/>
      <c r="E72" s="26"/>
      <c r="F72" s="16"/>
      <c r="G72" s="26"/>
      <c r="H72" s="16"/>
      <c r="I72" s="26"/>
      <c r="J72" s="26"/>
      <c r="K72" s="26"/>
      <c r="L72" s="27"/>
      <c r="M72" s="26"/>
      <c r="N72" s="27"/>
      <c r="O72" s="26"/>
      <c r="P72" s="26"/>
      <c r="Q72" s="26"/>
      <c r="R72" s="26"/>
      <c r="S72" s="26"/>
      <c r="T72" s="26"/>
      <c r="U72" s="26"/>
      <c r="V72" s="26"/>
      <c r="W72" s="26"/>
      <c r="X72" s="26"/>
      <c r="Y72" s="26"/>
      <c r="Z72" s="16"/>
      <c r="AA72" s="16"/>
      <c r="AB72" s="16"/>
      <c r="AC72" s="16"/>
      <c r="AD72" s="16"/>
      <c r="AE72" s="26"/>
      <c r="AF72" s="16"/>
      <c r="AG72" s="26"/>
      <c r="AH72" s="16"/>
      <c r="AI72" s="26"/>
      <c r="AJ72" s="16"/>
      <c r="AK72" s="26"/>
      <c r="AL72" s="16"/>
      <c r="AM72" s="16"/>
      <c r="AN72" s="16"/>
      <c r="AO72" s="16"/>
      <c r="AP72" s="16"/>
      <c r="AQ72" s="16"/>
      <c r="AR72" s="16"/>
      <c r="AS72" s="26"/>
      <c r="AT72" s="16"/>
      <c r="AU72" s="2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row>
    <row r="73" spans="1:71" x14ac:dyDescent="0.3">
      <c r="A73" s="14" t="s">
        <v>222</v>
      </c>
      <c r="B73" s="16"/>
      <c r="C73" s="26"/>
      <c r="D73" s="16"/>
      <c r="E73" s="26"/>
      <c r="F73" s="16"/>
      <c r="G73" s="26"/>
      <c r="H73" s="16"/>
      <c r="I73" s="26"/>
      <c r="J73" s="26"/>
      <c r="K73" s="26"/>
      <c r="L73" s="27"/>
      <c r="M73" s="26"/>
      <c r="N73" s="27"/>
      <c r="O73" s="26"/>
      <c r="P73" s="26"/>
      <c r="Q73" s="26"/>
      <c r="R73" s="26"/>
      <c r="S73" s="26"/>
      <c r="T73" s="26"/>
      <c r="U73" s="26"/>
      <c r="V73" s="26"/>
      <c r="W73" s="26"/>
      <c r="X73" s="26"/>
      <c r="Y73" s="26"/>
      <c r="Z73" s="16"/>
      <c r="AA73" s="16"/>
      <c r="AB73" s="16"/>
      <c r="AC73" s="16"/>
      <c r="AD73" s="16"/>
      <c r="AE73" s="26"/>
      <c r="AF73" s="16"/>
      <c r="AG73" s="26"/>
      <c r="AH73" s="16"/>
      <c r="AI73" s="26"/>
      <c r="AJ73" s="16"/>
      <c r="AK73" s="26"/>
      <c r="AL73" s="16"/>
      <c r="AM73" s="16"/>
      <c r="AN73" s="16"/>
      <c r="AO73" s="16"/>
      <c r="AP73" s="16"/>
      <c r="AQ73" s="16"/>
      <c r="AR73" s="16"/>
      <c r="AS73" s="26"/>
      <c r="AT73" s="16"/>
      <c r="AU73" s="2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row>
    <row r="74" spans="1:71" x14ac:dyDescent="0.3">
      <c r="A74" s="14" t="s">
        <v>223</v>
      </c>
      <c r="B74" s="16"/>
      <c r="C74" s="26"/>
      <c r="D74" s="16"/>
      <c r="E74" s="26"/>
      <c r="F74" s="16"/>
      <c r="G74" s="26"/>
      <c r="H74" s="16"/>
      <c r="I74" s="26"/>
      <c r="J74" s="26"/>
      <c r="K74" s="26"/>
      <c r="L74" s="27"/>
      <c r="M74" s="26"/>
      <c r="N74" s="27"/>
      <c r="O74" s="26"/>
      <c r="P74" s="26"/>
      <c r="Q74" s="26"/>
      <c r="R74" s="26"/>
      <c r="S74" s="26"/>
      <c r="T74" s="26"/>
      <c r="U74" s="26"/>
      <c r="V74" s="26"/>
      <c r="W74" s="26"/>
      <c r="X74" s="26"/>
      <c r="Y74" s="26"/>
      <c r="Z74" s="16"/>
      <c r="AA74" s="16"/>
      <c r="AB74" s="16"/>
      <c r="AC74" s="16"/>
      <c r="AD74" s="16"/>
      <c r="AE74" s="26"/>
      <c r="AF74" s="16"/>
      <c r="AG74" s="26"/>
      <c r="AH74" s="16"/>
      <c r="AI74" s="26"/>
      <c r="AJ74" s="16"/>
      <c r="AK74" s="26"/>
      <c r="AL74" s="16"/>
      <c r="AM74" s="16"/>
      <c r="AN74" s="16"/>
      <c r="AO74" s="16"/>
      <c r="AP74" s="16"/>
      <c r="AQ74" s="16"/>
      <c r="AR74" s="16"/>
      <c r="AS74" s="26"/>
      <c r="AT74" s="16"/>
      <c r="AU74" s="2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row>
    <row r="75" spans="1:71" x14ac:dyDescent="0.3">
      <c r="A75" s="14" t="s">
        <v>224</v>
      </c>
      <c r="B75" s="16"/>
      <c r="C75" s="26"/>
      <c r="D75" s="16"/>
      <c r="E75" s="26"/>
      <c r="F75" s="16"/>
      <c r="G75" s="26"/>
      <c r="H75" s="16"/>
      <c r="I75" s="26"/>
      <c r="J75" s="26"/>
      <c r="K75" s="26"/>
      <c r="L75" s="27"/>
      <c r="M75" s="26"/>
      <c r="N75" s="27"/>
      <c r="O75" s="26"/>
      <c r="P75" s="26"/>
      <c r="Q75" s="26"/>
      <c r="R75" s="26"/>
      <c r="S75" s="26"/>
      <c r="T75" s="26"/>
      <c r="U75" s="26"/>
      <c r="V75" s="26"/>
      <c r="W75" s="26"/>
      <c r="X75" s="26"/>
      <c r="Y75" s="26"/>
      <c r="Z75" s="16"/>
      <c r="AA75" s="16"/>
      <c r="AB75" s="16"/>
      <c r="AC75" s="16"/>
      <c r="AD75" s="16"/>
      <c r="AE75" s="26"/>
      <c r="AF75" s="16"/>
      <c r="AG75" s="26"/>
      <c r="AH75" s="16"/>
      <c r="AI75" s="26"/>
      <c r="AJ75" s="16"/>
      <c r="AK75" s="26"/>
      <c r="AL75" s="16"/>
      <c r="AM75" s="16"/>
      <c r="AN75" s="16"/>
      <c r="AO75" s="16"/>
      <c r="AP75" s="16"/>
      <c r="AQ75" s="16"/>
      <c r="AR75" s="16"/>
      <c r="AS75" s="26"/>
      <c r="AT75" s="16"/>
      <c r="AU75" s="2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row>
    <row r="76" spans="1:71" x14ac:dyDescent="0.3">
      <c r="A76" s="14" t="s">
        <v>225</v>
      </c>
      <c r="B76" s="16"/>
      <c r="C76" s="26"/>
      <c r="D76" s="16"/>
      <c r="E76" s="26"/>
      <c r="F76" s="16"/>
      <c r="G76" s="26"/>
      <c r="H76" s="16"/>
      <c r="I76" s="26"/>
      <c r="J76" s="26"/>
      <c r="K76" s="26"/>
      <c r="L76" s="27"/>
      <c r="M76" s="26"/>
      <c r="N76" s="27"/>
      <c r="O76" s="26"/>
      <c r="P76" s="26"/>
      <c r="Q76" s="26"/>
      <c r="R76" s="26"/>
      <c r="S76" s="26"/>
      <c r="T76" s="26"/>
      <c r="U76" s="26"/>
      <c r="V76" s="26"/>
      <c r="W76" s="26"/>
      <c r="X76" s="26"/>
      <c r="Y76" s="26"/>
      <c r="Z76" s="16"/>
      <c r="AA76" s="16"/>
      <c r="AB76" s="16"/>
      <c r="AC76" s="16"/>
      <c r="AD76" s="16"/>
      <c r="AE76" s="26"/>
      <c r="AF76" s="16"/>
      <c r="AG76" s="26"/>
      <c r="AH76" s="16"/>
      <c r="AI76" s="26"/>
      <c r="AJ76" s="16"/>
      <c r="AK76" s="26"/>
      <c r="AL76" s="16"/>
      <c r="AM76" s="16"/>
      <c r="AN76" s="16"/>
      <c r="AO76" s="16"/>
      <c r="AP76" s="16"/>
      <c r="AQ76" s="16"/>
      <c r="AR76" s="16"/>
      <c r="AS76" s="26"/>
      <c r="AT76" s="16"/>
      <c r="AU76" s="2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row>
    <row r="77" spans="1:71" x14ac:dyDescent="0.3">
      <c r="A77" s="14" t="s">
        <v>226</v>
      </c>
      <c r="B77" s="16"/>
      <c r="C77" s="26"/>
      <c r="D77" s="16"/>
      <c r="E77" s="26"/>
      <c r="F77" s="16"/>
      <c r="G77" s="26"/>
      <c r="H77" s="16"/>
      <c r="I77" s="26"/>
      <c r="J77" s="26"/>
      <c r="K77" s="26"/>
      <c r="L77" s="27"/>
      <c r="M77" s="26"/>
      <c r="N77" s="27"/>
      <c r="O77" s="26"/>
      <c r="P77" s="26"/>
      <c r="Q77" s="26"/>
      <c r="R77" s="26"/>
      <c r="S77" s="26"/>
      <c r="T77" s="26"/>
      <c r="U77" s="26"/>
      <c r="V77" s="26"/>
      <c r="W77" s="26"/>
      <c r="X77" s="26"/>
      <c r="Y77" s="26"/>
      <c r="Z77" s="16"/>
      <c r="AA77" s="16"/>
      <c r="AB77" s="16"/>
      <c r="AC77" s="16"/>
      <c r="AD77" s="16"/>
      <c r="AE77" s="26"/>
      <c r="AF77" s="16"/>
      <c r="AG77" s="26"/>
      <c r="AH77" s="16"/>
      <c r="AI77" s="26"/>
      <c r="AJ77" s="16"/>
      <c r="AK77" s="26"/>
      <c r="AL77" s="16"/>
      <c r="AM77" s="16"/>
      <c r="AN77" s="16"/>
      <c r="AO77" s="16"/>
      <c r="AP77" s="16"/>
      <c r="AQ77" s="16"/>
      <c r="AR77" s="16"/>
      <c r="AS77" s="26"/>
      <c r="AT77" s="16"/>
      <c r="AU77" s="2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row>
    <row r="78" spans="1:71" x14ac:dyDescent="0.3">
      <c r="A78" s="14" t="s">
        <v>227</v>
      </c>
      <c r="B78" s="16"/>
      <c r="C78" s="26"/>
      <c r="D78" s="16"/>
      <c r="E78" s="26"/>
      <c r="F78" s="16"/>
      <c r="G78" s="26"/>
      <c r="H78" s="16"/>
      <c r="I78" s="26"/>
      <c r="J78" s="26"/>
      <c r="K78" s="26"/>
      <c r="L78" s="27"/>
      <c r="M78" s="26"/>
      <c r="N78" s="27"/>
      <c r="O78" s="26"/>
      <c r="P78" s="26"/>
      <c r="Q78" s="26"/>
      <c r="R78" s="26"/>
      <c r="S78" s="26"/>
      <c r="T78" s="26"/>
      <c r="U78" s="26"/>
      <c r="V78" s="26"/>
      <c r="W78" s="26"/>
      <c r="X78" s="26"/>
      <c r="Y78" s="26"/>
      <c r="Z78" s="16"/>
      <c r="AA78" s="16"/>
      <c r="AB78" s="16"/>
      <c r="AC78" s="16"/>
      <c r="AD78" s="16"/>
      <c r="AE78" s="26"/>
      <c r="AF78" s="16"/>
      <c r="AG78" s="26"/>
      <c r="AH78" s="16"/>
      <c r="AI78" s="26"/>
      <c r="AJ78" s="16"/>
      <c r="AK78" s="26"/>
      <c r="AL78" s="16"/>
      <c r="AM78" s="16"/>
      <c r="AN78" s="16"/>
      <c r="AO78" s="16"/>
      <c r="AP78" s="16"/>
      <c r="AQ78" s="16"/>
      <c r="AR78" s="16"/>
      <c r="AS78" s="26"/>
      <c r="AT78" s="16"/>
      <c r="AU78" s="2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row>
    <row r="79" spans="1:71" x14ac:dyDescent="0.3">
      <c r="A79" s="14" t="s">
        <v>228</v>
      </c>
      <c r="B79" s="16"/>
      <c r="C79" s="26"/>
      <c r="D79" s="16"/>
      <c r="E79" s="26"/>
      <c r="F79" s="16"/>
      <c r="G79" s="26"/>
      <c r="H79" s="16"/>
      <c r="I79" s="26"/>
      <c r="J79" s="26"/>
      <c r="K79" s="26"/>
      <c r="L79" s="27"/>
      <c r="M79" s="26"/>
      <c r="N79" s="27"/>
      <c r="O79" s="26"/>
      <c r="P79" s="26"/>
      <c r="Q79" s="26"/>
      <c r="R79" s="26"/>
      <c r="S79" s="26"/>
      <c r="T79" s="26"/>
      <c r="U79" s="26"/>
      <c r="V79" s="26"/>
      <c r="W79" s="26"/>
      <c r="X79" s="26"/>
      <c r="Y79" s="26"/>
      <c r="Z79" s="16"/>
      <c r="AA79" s="16"/>
      <c r="AB79" s="16"/>
      <c r="AC79" s="16"/>
      <c r="AD79" s="16"/>
      <c r="AE79" s="26"/>
      <c r="AF79" s="16"/>
      <c r="AG79" s="26"/>
      <c r="AH79" s="16"/>
      <c r="AI79" s="26"/>
      <c r="AJ79" s="16"/>
      <c r="AK79" s="26"/>
      <c r="AL79" s="16"/>
      <c r="AM79" s="16"/>
      <c r="AN79" s="16"/>
      <c r="AO79" s="16"/>
      <c r="AP79" s="16"/>
      <c r="AQ79" s="16"/>
      <c r="AR79" s="16"/>
      <c r="AS79" s="26"/>
      <c r="AT79" s="16"/>
      <c r="AU79" s="2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row>
    <row r="80" spans="1:71" x14ac:dyDescent="0.3">
      <c r="A80" s="14" t="s">
        <v>229</v>
      </c>
      <c r="B80" s="16"/>
      <c r="C80" s="26"/>
      <c r="D80" s="16"/>
      <c r="E80" s="26"/>
      <c r="F80" s="16"/>
      <c r="G80" s="26"/>
      <c r="H80" s="16"/>
      <c r="I80" s="26"/>
      <c r="J80" s="26"/>
      <c r="K80" s="26"/>
      <c r="L80" s="27"/>
      <c r="M80" s="26"/>
      <c r="N80" s="27"/>
      <c r="O80" s="26"/>
      <c r="P80" s="26"/>
      <c r="Q80" s="26"/>
      <c r="R80" s="26"/>
      <c r="S80" s="26"/>
      <c r="T80" s="26"/>
      <c r="U80" s="26"/>
      <c r="V80" s="26"/>
      <c r="W80" s="26"/>
      <c r="X80" s="26"/>
      <c r="Y80" s="26"/>
      <c r="Z80" s="16"/>
      <c r="AA80" s="16"/>
      <c r="AB80" s="16"/>
      <c r="AC80" s="16"/>
      <c r="AD80" s="16"/>
      <c r="AE80" s="26"/>
      <c r="AF80" s="16"/>
      <c r="AG80" s="26"/>
      <c r="AH80" s="16"/>
      <c r="AI80" s="26"/>
      <c r="AJ80" s="16"/>
      <c r="AK80" s="26"/>
      <c r="AL80" s="16"/>
      <c r="AM80" s="16"/>
      <c r="AN80" s="16"/>
      <c r="AO80" s="16"/>
      <c r="AP80" s="16"/>
      <c r="AQ80" s="16"/>
      <c r="AR80" s="16"/>
      <c r="AS80" s="26"/>
      <c r="AT80" s="16"/>
      <c r="AU80" s="2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row>
    <row r="81" spans="1:71" x14ac:dyDescent="0.3">
      <c r="A81" s="14" t="s">
        <v>230</v>
      </c>
      <c r="B81" s="16"/>
      <c r="C81" s="26"/>
      <c r="D81" s="16"/>
      <c r="E81" s="26"/>
      <c r="F81" s="16"/>
      <c r="G81" s="26"/>
      <c r="H81" s="16"/>
      <c r="I81" s="26"/>
      <c r="J81" s="26"/>
      <c r="K81" s="26"/>
      <c r="L81" s="27"/>
      <c r="M81" s="26"/>
      <c r="N81" s="27"/>
      <c r="O81" s="26"/>
      <c r="P81" s="26"/>
      <c r="Q81" s="26"/>
      <c r="R81" s="26"/>
      <c r="S81" s="26"/>
      <c r="T81" s="26"/>
      <c r="U81" s="26"/>
      <c r="V81" s="26"/>
      <c r="W81" s="26"/>
      <c r="X81" s="26"/>
      <c r="Y81" s="26"/>
      <c r="Z81" s="16"/>
      <c r="AA81" s="16"/>
      <c r="AB81" s="16"/>
      <c r="AC81" s="16"/>
      <c r="AD81" s="16"/>
      <c r="AE81" s="26"/>
      <c r="AF81" s="16"/>
      <c r="AG81" s="26"/>
      <c r="AH81" s="16"/>
      <c r="AI81" s="26"/>
      <c r="AJ81" s="16"/>
      <c r="AK81" s="26"/>
      <c r="AL81" s="16"/>
      <c r="AM81" s="16"/>
      <c r="AN81" s="16"/>
      <c r="AO81" s="16"/>
      <c r="AP81" s="16"/>
      <c r="AQ81" s="16"/>
      <c r="AR81" s="16"/>
      <c r="AS81" s="26"/>
      <c r="AT81" s="16"/>
      <c r="AU81" s="2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row>
    <row r="82" spans="1:71" x14ac:dyDescent="0.3">
      <c r="A82" s="14" t="s">
        <v>231</v>
      </c>
      <c r="B82" s="16"/>
      <c r="C82" s="26"/>
      <c r="D82" s="16"/>
      <c r="E82" s="26"/>
      <c r="F82" s="16"/>
      <c r="G82" s="26"/>
      <c r="H82" s="16"/>
      <c r="I82" s="26"/>
      <c r="J82" s="26"/>
      <c r="K82" s="26"/>
      <c r="L82" s="27"/>
      <c r="M82" s="26"/>
      <c r="N82" s="27"/>
      <c r="O82" s="26"/>
      <c r="P82" s="26"/>
      <c r="Q82" s="26"/>
      <c r="R82" s="26"/>
      <c r="S82" s="26"/>
      <c r="T82" s="26"/>
      <c r="U82" s="26"/>
      <c r="V82" s="26"/>
      <c r="W82" s="26"/>
      <c r="X82" s="26"/>
      <c r="Y82" s="26"/>
      <c r="Z82" s="16"/>
      <c r="AA82" s="16"/>
      <c r="AB82" s="16"/>
      <c r="AC82" s="16"/>
      <c r="AD82" s="16"/>
      <c r="AE82" s="26"/>
      <c r="AF82" s="16"/>
      <c r="AG82" s="26"/>
      <c r="AH82" s="16"/>
      <c r="AI82" s="26"/>
      <c r="AJ82" s="16"/>
      <c r="AK82" s="26"/>
      <c r="AL82" s="16"/>
      <c r="AM82" s="16"/>
      <c r="AN82" s="16"/>
      <c r="AO82" s="16"/>
      <c r="AP82" s="16"/>
      <c r="AQ82" s="16"/>
      <c r="AR82" s="16"/>
      <c r="AS82" s="26"/>
      <c r="AT82" s="16"/>
      <c r="AU82" s="2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row>
    <row r="83" spans="1:71" x14ac:dyDescent="0.3">
      <c r="A83" s="14" t="s">
        <v>232</v>
      </c>
      <c r="B83" s="16"/>
      <c r="C83" s="26"/>
      <c r="D83" s="16"/>
      <c r="E83" s="26"/>
      <c r="F83" s="16"/>
      <c r="G83" s="26"/>
      <c r="H83" s="16"/>
      <c r="I83" s="26"/>
      <c r="J83" s="26"/>
      <c r="K83" s="26"/>
      <c r="L83" s="27"/>
      <c r="M83" s="26"/>
      <c r="N83" s="27"/>
      <c r="O83" s="26"/>
      <c r="P83" s="26"/>
      <c r="Q83" s="26"/>
      <c r="R83" s="26"/>
      <c r="S83" s="26"/>
      <c r="T83" s="26"/>
      <c r="U83" s="26"/>
      <c r="V83" s="26"/>
      <c r="W83" s="26"/>
      <c r="X83" s="26"/>
      <c r="Y83" s="26"/>
      <c r="Z83" s="16"/>
      <c r="AA83" s="16"/>
      <c r="AB83" s="16"/>
      <c r="AC83" s="16"/>
      <c r="AD83" s="16"/>
      <c r="AE83" s="26"/>
      <c r="AF83" s="16"/>
      <c r="AG83" s="26"/>
      <c r="AH83" s="16"/>
      <c r="AI83" s="26"/>
      <c r="AJ83" s="16"/>
      <c r="AK83" s="26"/>
      <c r="AL83" s="16"/>
      <c r="AM83" s="16"/>
      <c r="AN83" s="16"/>
      <c r="AO83" s="16"/>
      <c r="AP83" s="16"/>
      <c r="AQ83" s="16"/>
      <c r="AR83" s="16"/>
      <c r="AS83" s="26"/>
      <c r="AT83" s="16"/>
      <c r="AU83" s="2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row>
    <row r="84" spans="1:71" x14ac:dyDescent="0.3">
      <c r="A84" s="14" t="s">
        <v>233</v>
      </c>
      <c r="B84" s="16"/>
      <c r="C84" s="26"/>
      <c r="D84" s="16"/>
      <c r="E84" s="26"/>
      <c r="F84" s="16"/>
      <c r="G84" s="26"/>
      <c r="H84" s="16"/>
      <c r="I84" s="26"/>
      <c r="J84" s="26"/>
      <c r="K84" s="26"/>
      <c r="L84" s="27"/>
      <c r="M84" s="26"/>
      <c r="N84" s="27"/>
      <c r="O84" s="26"/>
      <c r="P84" s="26"/>
      <c r="Q84" s="26"/>
      <c r="R84" s="26"/>
      <c r="S84" s="26"/>
      <c r="T84" s="26"/>
      <c r="U84" s="26"/>
      <c r="V84" s="26"/>
      <c r="W84" s="26"/>
      <c r="X84" s="26"/>
      <c r="Y84" s="26"/>
      <c r="Z84" s="16"/>
      <c r="AA84" s="16"/>
      <c r="AB84" s="16"/>
      <c r="AC84" s="16"/>
      <c r="AD84" s="16"/>
      <c r="AE84" s="26"/>
      <c r="AF84" s="16"/>
      <c r="AG84" s="26"/>
      <c r="AH84" s="16"/>
      <c r="AI84" s="26"/>
      <c r="AJ84" s="16"/>
      <c r="AK84" s="26"/>
      <c r="AL84" s="16"/>
      <c r="AM84" s="16"/>
      <c r="AN84" s="16"/>
      <c r="AO84" s="16"/>
      <c r="AP84" s="16"/>
      <c r="AQ84" s="16"/>
      <c r="AR84" s="16"/>
      <c r="AS84" s="26"/>
      <c r="AT84" s="16"/>
      <c r="AU84" s="2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row>
    <row r="85" spans="1:71" x14ac:dyDescent="0.3">
      <c r="A85" s="14" t="s">
        <v>234</v>
      </c>
      <c r="B85" s="16"/>
      <c r="C85" s="26"/>
      <c r="D85" s="16"/>
      <c r="E85" s="26"/>
      <c r="F85" s="16"/>
      <c r="G85" s="26"/>
      <c r="H85" s="16"/>
      <c r="I85" s="26"/>
      <c r="J85" s="26"/>
      <c r="K85" s="26"/>
      <c r="L85" s="27"/>
      <c r="M85" s="26"/>
      <c r="N85" s="27"/>
      <c r="O85" s="26"/>
      <c r="P85" s="26"/>
      <c r="Q85" s="26"/>
      <c r="R85" s="26"/>
      <c r="S85" s="26"/>
      <c r="T85" s="26"/>
      <c r="U85" s="26"/>
      <c r="V85" s="26"/>
      <c r="W85" s="26"/>
      <c r="X85" s="26"/>
      <c r="Y85" s="26"/>
      <c r="Z85" s="16"/>
      <c r="AA85" s="16"/>
      <c r="AB85" s="16"/>
      <c r="AC85" s="16"/>
      <c r="AD85" s="16"/>
      <c r="AE85" s="26"/>
      <c r="AF85" s="16"/>
      <c r="AG85" s="26"/>
      <c r="AH85" s="16"/>
      <c r="AI85" s="26"/>
      <c r="AJ85" s="16"/>
      <c r="AK85" s="26"/>
      <c r="AL85" s="16"/>
      <c r="AM85" s="16"/>
      <c r="AN85" s="16"/>
      <c r="AO85" s="16"/>
      <c r="AP85" s="16"/>
      <c r="AQ85" s="16"/>
      <c r="AR85" s="16"/>
      <c r="AS85" s="26"/>
      <c r="AT85" s="16"/>
      <c r="AU85" s="2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row>
    <row r="86" spans="1:71" x14ac:dyDescent="0.3">
      <c r="A86" s="14" t="s">
        <v>235</v>
      </c>
      <c r="B86" s="16"/>
      <c r="C86" s="26"/>
      <c r="D86" s="16"/>
      <c r="E86" s="26"/>
      <c r="F86" s="16"/>
      <c r="G86" s="26"/>
      <c r="H86" s="16"/>
      <c r="I86" s="26"/>
      <c r="J86" s="26"/>
      <c r="K86" s="26"/>
      <c r="L86" s="27"/>
      <c r="M86" s="26"/>
      <c r="N86" s="27"/>
      <c r="O86" s="26"/>
      <c r="P86" s="26"/>
      <c r="Q86" s="26"/>
      <c r="R86" s="26"/>
      <c r="S86" s="26"/>
      <c r="T86" s="26"/>
      <c r="U86" s="26"/>
      <c r="V86" s="26"/>
      <c r="W86" s="26"/>
      <c r="X86" s="26"/>
      <c r="Y86" s="26"/>
      <c r="Z86" s="16"/>
      <c r="AA86" s="16"/>
      <c r="AB86" s="16"/>
      <c r="AC86" s="16"/>
      <c r="AD86" s="16"/>
      <c r="AE86" s="26"/>
      <c r="AF86" s="16"/>
      <c r="AG86" s="26"/>
      <c r="AH86" s="16"/>
      <c r="AI86" s="26"/>
      <c r="AJ86" s="16"/>
      <c r="AK86" s="26"/>
      <c r="AL86" s="16"/>
      <c r="AM86" s="16"/>
      <c r="AN86" s="16"/>
      <c r="AO86" s="16"/>
      <c r="AP86" s="16"/>
      <c r="AQ86" s="16"/>
      <c r="AR86" s="16"/>
      <c r="AS86" s="26"/>
      <c r="AT86" s="16"/>
      <c r="AU86" s="2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row>
    <row r="87" spans="1:71" x14ac:dyDescent="0.3">
      <c r="A87" s="14" t="s">
        <v>236</v>
      </c>
      <c r="B87" s="16"/>
      <c r="C87" s="26"/>
      <c r="D87" s="16"/>
      <c r="E87" s="26"/>
      <c r="F87" s="16"/>
      <c r="G87" s="26"/>
      <c r="H87" s="16"/>
      <c r="I87" s="26"/>
      <c r="J87" s="26"/>
      <c r="K87" s="26"/>
      <c r="L87" s="27"/>
      <c r="M87" s="26"/>
      <c r="N87" s="27"/>
      <c r="O87" s="26"/>
      <c r="P87" s="26"/>
      <c r="Q87" s="26"/>
      <c r="R87" s="26"/>
      <c r="S87" s="26"/>
      <c r="T87" s="26"/>
      <c r="U87" s="26"/>
      <c r="V87" s="26"/>
      <c r="W87" s="26"/>
      <c r="X87" s="26"/>
      <c r="Y87" s="26"/>
      <c r="Z87" s="16"/>
      <c r="AA87" s="16"/>
      <c r="AB87" s="16"/>
      <c r="AC87" s="16"/>
      <c r="AD87" s="16"/>
      <c r="AE87" s="26"/>
      <c r="AF87" s="16"/>
      <c r="AG87" s="26"/>
      <c r="AH87" s="16"/>
      <c r="AI87" s="26"/>
      <c r="AJ87" s="16"/>
      <c r="AK87" s="26"/>
      <c r="AL87" s="16"/>
      <c r="AM87" s="16"/>
      <c r="AN87" s="16"/>
      <c r="AO87" s="16"/>
      <c r="AP87" s="16"/>
      <c r="AQ87" s="16"/>
      <c r="AR87" s="16"/>
      <c r="AS87" s="26"/>
      <c r="AT87" s="16"/>
      <c r="AU87" s="2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row>
    <row r="88" spans="1:71" x14ac:dyDescent="0.3">
      <c r="A88" s="14" t="s">
        <v>237</v>
      </c>
      <c r="B88" s="16"/>
      <c r="C88" s="26"/>
      <c r="D88" s="16"/>
      <c r="E88" s="26"/>
      <c r="F88" s="16"/>
      <c r="G88" s="26"/>
      <c r="H88" s="16"/>
      <c r="I88" s="26"/>
      <c r="J88" s="26"/>
      <c r="K88" s="26"/>
      <c r="L88" s="27"/>
      <c r="M88" s="26"/>
      <c r="N88" s="27"/>
      <c r="O88" s="26"/>
      <c r="P88" s="26"/>
      <c r="Q88" s="26"/>
      <c r="R88" s="26"/>
      <c r="S88" s="26"/>
      <c r="T88" s="26"/>
      <c r="U88" s="26"/>
      <c r="V88" s="26"/>
      <c r="W88" s="26"/>
      <c r="X88" s="26"/>
      <c r="Y88" s="26"/>
      <c r="Z88" s="16"/>
      <c r="AA88" s="16"/>
      <c r="AB88" s="16"/>
      <c r="AC88" s="16"/>
      <c r="AD88" s="16"/>
      <c r="AE88" s="26"/>
      <c r="AF88" s="16"/>
      <c r="AG88" s="26"/>
      <c r="AH88" s="16"/>
      <c r="AI88" s="26"/>
      <c r="AJ88" s="16"/>
      <c r="AK88" s="26"/>
      <c r="AL88" s="16"/>
      <c r="AM88" s="16"/>
      <c r="AN88" s="16"/>
      <c r="AO88" s="16"/>
      <c r="AP88" s="16"/>
      <c r="AQ88" s="16"/>
      <c r="AR88" s="16"/>
      <c r="AS88" s="26"/>
      <c r="AT88" s="16"/>
      <c r="AU88" s="2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row>
    <row r="89" spans="1:71" x14ac:dyDescent="0.3">
      <c r="A89" s="14" t="s">
        <v>238</v>
      </c>
      <c r="B89" s="16"/>
      <c r="C89" s="26"/>
      <c r="D89" s="16"/>
      <c r="E89" s="26"/>
      <c r="F89" s="16"/>
      <c r="G89" s="26"/>
      <c r="H89" s="16"/>
      <c r="I89" s="26"/>
      <c r="J89" s="26"/>
      <c r="K89" s="26"/>
      <c r="L89" s="27"/>
      <c r="M89" s="26"/>
      <c r="N89" s="27"/>
      <c r="O89" s="26"/>
      <c r="P89" s="26"/>
      <c r="Q89" s="26"/>
      <c r="R89" s="26"/>
      <c r="S89" s="26"/>
      <c r="T89" s="26"/>
      <c r="U89" s="26"/>
      <c r="V89" s="26"/>
      <c r="W89" s="26"/>
      <c r="X89" s="26"/>
      <c r="Y89" s="26"/>
      <c r="Z89" s="16"/>
      <c r="AA89" s="16"/>
      <c r="AB89" s="16"/>
      <c r="AC89" s="16"/>
      <c r="AD89" s="16"/>
      <c r="AE89" s="26"/>
      <c r="AF89" s="16"/>
      <c r="AG89" s="26"/>
      <c r="AH89" s="16"/>
      <c r="AI89" s="26"/>
      <c r="AJ89" s="16"/>
      <c r="AK89" s="26"/>
      <c r="AL89" s="16"/>
      <c r="AM89" s="16"/>
      <c r="AN89" s="16"/>
      <c r="AO89" s="16"/>
      <c r="AP89" s="16"/>
      <c r="AQ89" s="16"/>
      <c r="AR89" s="16"/>
      <c r="AS89" s="26"/>
      <c r="AT89" s="16"/>
      <c r="AU89" s="2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row>
    <row r="90" spans="1:71" x14ac:dyDescent="0.3">
      <c r="A90" s="14" t="s">
        <v>239</v>
      </c>
      <c r="B90" s="16"/>
      <c r="C90" s="26"/>
      <c r="D90" s="16"/>
      <c r="E90" s="26"/>
      <c r="F90" s="16"/>
      <c r="G90" s="26"/>
      <c r="H90" s="16"/>
      <c r="I90" s="26"/>
      <c r="J90" s="26"/>
      <c r="K90" s="26"/>
      <c r="L90" s="27"/>
      <c r="M90" s="26"/>
      <c r="N90" s="27"/>
      <c r="O90" s="26"/>
      <c r="P90" s="26"/>
      <c r="Q90" s="26"/>
      <c r="R90" s="26"/>
      <c r="S90" s="26"/>
      <c r="T90" s="26"/>
      <c r="U90" s="26"/>
      <c r="V90" s="26"/>
      <c r="W90" s="26"/>
      <c r="X90" s="26"/>
      <c r="Y90" s="26"/>
      <c r="Z90" s="16"/>
      <c r="AA90" s="16"/>
      <c r="AB90" s="16"/>
      <c r="AC90" s="16"/>
      <c r="AD90" s="16"/>
      <c r="AE90" s="26"/>
      <c r="AF90" s="16"/>
      <c r="AG90" s="26"/>
      <c r="AH90" s="16"/>
      <c r="AI90" s="26"/>
      <c r="AJ90" s="16"/>
      <c r="AK90" s="26"/>
      <c r="AL90" s="16"/>
      <c r="AM90" s="16"/>
      <c r="AN90" s="16"/>
      <c r="AO90" s="16"/>
      <c r="AP90" s="16"/>
      <c r="AQ90" s="16"/>
      <c r="AR90" s="16"/>
      <c r="AS90" s="26"/>
      <c r="AT90" s="16"/>
      <c r="AU90" s="2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row>
    <row r="91" spans="1:71" x14ac:dyDescent="0.3">
      <c r="A91" s="14" t="s">
        <v>240</v>
      </c>
      <c r="B91" s="16"/>
      <c r="C91" s="26"/>
      <c r="D91" s="16"/>
      <c r="E91" s="26"/>
      <c r="F91" s="16"/>
      <c r="G91" s="26"/>
      <c r="H91" s="16"/>
      <c r="I91" s="26"/>
      <c r="J91" s="26"/>
      <c r="K91" s="26"/>
      <c r="L91" s="27"/>
      <c r="M91" s="26"/>
      <c r="N91" s="27"/>
      <c r="O91" s="26"/>
      <c r="P91" s="26"/>
      <c r="Q91" s="26"/>
      <c r="R91" s="26"/>
      <c r="S91" s="26"/>
      <c r="T91" s="26"/>
      <c r="U91" s="26"/>
      <c r="V91" s="26"/>
      <c r="W91" s="26"/>
      <c r="X91" s="26"/>
      <c r="Y91" s="26"/>
      <c r="Z91" s="16"/>
      <c r="AA91" s="16"/>
      <c r="AB91" s="16"/>
      <c r="AC91" s="16"/>
      <c r="AD91" s="16"/>
      <c r="AE91" s="26"/>
      <c r="AF91" s="16"/>
      <c r="AG91" s="26"/>
      <c r="AH91" s="16"/>
      <c r="AI91" s="26"/>
      <c r="AJ91" s="16"/>
      <c r="AK91" s="26"/>
      <c r="AL91" s="16"/>
      <c r="AM91" s="16"/>
      <c r="AN91" s="16"/>
      <c r="AO91" s="16"/>
      <c r="AP91" s="16"/>
      <c r="AQ91" s="16"/>
      <c r="AR91" s="16"/>
      <c r="AS91" s="26"/>
      <c r="AT91" s="16"/>
      <c r="AU91" s="2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row>
    <row r="92" spans="1:71" x14ac:dyDescent="0.3">
      <c r="A92" s="14" t="s">
        <v>241</v>
      </c>
      <c r="B92" s="16"/>
      <c r="C92" s="26"/>
      <c r="D92" s="16"/>
      <c r="E92" s="26"/>
      <c r="F92" s="16"/>
      <c r="G92" s="26"/>
      <c r="H92" s="16"/>
      <c r="I92" s="26"/>
      <c r="J92" s="26"/>
      <c r="K92" s="26"/>
      <c r="L92" s="27"/>
      <c r="M92" s="26"/>
      <c r="N92" s="27"/>
      <c r="O92" s="26"/>
      <c r="P92" s="26"/>
      <c r="Q92" s="26"/>
      <c r="R92" s="26"/>
      <c r="S92" s="26"/>
      <c r="T92" s="26"/>
      <c r="U92" s="26"/>
      <c r="V92" s="26"/>
      <c r="W92" s="26"/>
      <c r="X92" s="26"/>
      <c r="Y92" s="26"/>
      <c r="Z92" s="16"/>
      <c r="AA92" s="16"/>
      <c r="AB92" s="16"/>
      <c r="AC92" s="16"/>
      <c r="AD92" s="16"/>
      <c r="AE92" s="26"/>
      <c r="AF92" s="16"/>
      <c r="AG92" s="26"/>
      <c r="AH92" s="16"/>
      <c r="AI92" s="26"/>
      <c r="AJ92" s="16"/>
      <c r="AK92" s="26"/>
      <c r="AL92" s="16"/>
      <c r="AM92" s="16"/>
      <c r="AN92" s="16"/>
      <c r="AO92" s="16"/>
      <c r="AP92" s="16"/>
      <c r="AQ92" s="16"/>
      <c r="AR92" s="16"/>
      <c r="AS92" s="26"/>
      <c r="AT92" s="16"/>
      <c r="AU92" s="2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row>
    <row r="93" spans="1:71" x14ac:dyDescent="0.3">
      <c r="A93" s="14" t="s">
        <v>242</v>
      </c>
      <c r="B93" s="16"/>
      <c r="C93" s="26"/>
      <c r="D93" s="16"/>
      <c r="E93" s="26"/>
      <c r="F93" s="16"/>
      <c r="G93" s="26"/>
      <c r="H93" s="16"/>
      <c r="I93" s="26"/>
      <c r="J93" s="26"/>
      <c r="K93" s="26"/>
      <c r="L93" s="27"/>
      <c r="M93" s="26"/>
      <c r="N93" s="27"/>
      <c r="O93" s="26"/>
      <c r="P93" s="26"/>
      <c r="Q93" s="26"/>
      <c r="R93" s="26"/>
      <c r="S93" s="26"/>
      <c r="T93" s="26"/>
      <c r="U93" s="26"/>
      <c r="V93" s="26"/>
      <c r="W93" s="26"/>
      <c r="X93" s="26"/>
      <c r="Y93" s="26"/>
      <c r="Z93" s="16"/>
      <c r="AA93" s="16"/>
      <c r="AB93" s="16"/>
      <c r="AC93" s="16"/>
      <c r="AD93" s="16"/>
      <c r="AE93" s="26"/>
      <c r="AF93" s="16"/>
      <c r="AG93" s="26"/>
      <c r="AH93" s="16"/>
      <c r="AI93" s="26"/>
      <c r="AJ93" s="16"/>
      <c r="AK93" s="26"/>
      <c r="AL93" s="16"/>
      <c r="AM93" s="16"/>
      <c r="AN93" s="16"/>
      <c r="AO93" s="16"/>
      <c r="AP93" s="16"/>
      <c r="AQ93" s="16"/>
      <c r="AR93" s="16"/>
      <c r="AS93" s="26"/>
      <c r="AT93" s="16"/>
      <c r="AU93" s="2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row>
    <row r="94" spans="1:71" x14ac:dyDescent="0.3">
      <c r="A94" s="14" t="s">
        <v>243</v>
      </c>
      <c r="B94" s="16"/>
      <c r="C94" s="26"/>
      <c r="D94" s="16"/>
      <c r="E94" s="26"/>
      <c r="F94" s="16"/>
      <c r="G94" s="26"/>
      <c r="H94" s="16"/>
      <c r="I94" s="26"/>
      <c r="J94" s="26"/>
      <c r="K94" s="26"/>
      <c r="L94" s="27"/>
      <c r="M94" s="26"/>
      <c r="N94" s="27"/>
      <c r="O94" s="26"/>
      <c r="P94" s="26"/>
      <c r="Q94" s="26"/>
      <c r="R94" s="26"/>
      <c r="S94" s="26"/>
      <c r="T94" s="26"/>
      <c r="U94" s="26"/>
      <c r="V94" s="26"/>
      <c r="W94" s="26"/>
      <c r="X94" s="26"/>
      <c r="Y94" s="26"/>
      <c r="Z94" s="16"/>
      <c r="AA94" s="16"/>
      <c r="AB94" s="16"/>
      <c r="AC94" s="16"/>
      <c r="AD94" s="16"/>
      <c r="AE94" s="26"/>
      <c r="AF94" s="16"/>
      <c r="AG94" s="26"/>
      <c r="AH94" s="16"/>
      <c r="AI94" s="26"/>
      <c r="AJ94" s="16"/>
      <c r="AK94" s="26"/>
      <c r="AL94" s="16"/>
      <c r="AM94" s="16"/>
      <c r="AN94" s="16"/>
      <c r="AO94" s="16"/>
      <c r="AP94" s="16"/>
      <c r="AQ94" s="16"/>
      <c r="AR94" s="16"/>
      <c r="AS94" s="26"/>
      <c r="AT94" s="16"/>
      <c r="AU94" s="2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row>
    <row r="95" spans="1:71" x14ac:dyDescent="0.3">
      <c r="A95" s="14" t="s">
        <v>244</v>
      </c>
      <c r="B95" s="16"/>
      <c r="C95" s="26"/>
      <c r="D95" s="16"/>
      <c r="E95" s="26"/>
      <c r="F95" s="16"/>
      <c r="G95" s="26"/>
      <c r="H95" s="16"/>
      <c r="I95" s="26"/>
      <c r="J95" s="26"/>
      <c r="K95" s="26"/>
      <c r="L95" s="27"/>
      <c r="M95" s="26"/>
      <c r="N95" s="27"/>
      <c r="O95" s="26"/>
      <c r="P95" s="26"/>
      <c r="Q95" s="26"/>
      <c r="R95" s="26"/>
      <c r="S95" s="26"/>
      <c r="T95" s="26"/>
      <c r="U95" s="26"/>
      <c r="V95" s="26"/>
      <c r="W95" s="26"/>
      <c r="X95" s="26"/>
      <c r="Y95" s="26"/>
      <c r="Z95" s="16"/>
      <c r="AA95" s="16"/>
      <c r="AB95" s="16"/>
      <c r="AC95" s="16"/>
      <c r="AD95" s="16"/>
      <c r="AE95" s="26"/>
      <c r="AF95" s="16"/>
      <c r="AG95" s="26"/>
      <c r="AH95" s="16"/>
      <c r="AI95" s="26"/>
      <c r="AJ95" s="16"/>
      <c r="AK95" s="26"/>
      <c r="AL95" s="16"/>
      <c r="AM95" s="16"/>
      <c r="AN95" s="16"/>
      <c r="AO95" s="16"/>
      <c r="AP95" s="16"/>
      <c r="AQ95" s="16"/>
      <c r="AR95" s="16"/>
      <c r="AS95" s="26"/>
      <c r="AT95" s="16"/>
      <c r="AU95" s="2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row>
    <row r="96" spans="1:71" x14ac:dyDescent="0.3">
      <c r="A96" s="14" t="s">
        <v>245</v>
      </c>
      <c r="B96" s="16"/>
      <c r="C96" s="26"/>
      <c r="D96" s="16"/>
      <c r="E96" s="26"/>
      <c r="F96" s="16"/>
      <c r="G96" s="26"/>
      <c r="H96" s="16"/>
      <c r="I96" s="26"/>
      <c r="J96" s="26"/>
      <c r="K96" s="26"/>
      <c r="L96" s="27"/>
      <c r="M96" s="26"/>
      <c r="N96" s="27"/>
      <c r="O96" s="26"/>
      <c r="P96" s="26"/>
      <c r="Q96" s="26"/>
      <c r="R96" s="26"/>
      <c r="S96" s="26"/>
      <c r="T96" s="26"/>
      <c r="U96" s="26"/>
      <c r="V96" s="26"/>
      <c r="W96" s="26"/>
      <c r="X96" s="26"/>
      <c r="Y96" s="26"/>
      <c r="Z96" s="16"/>
      <c r="AA96" s="16"/>
      <c r="AB96" s="16"/>
      <c r="AC96" s="16"/>
      <c r="AD96" s="16"/>
      <c r="AE96" s="26"/>
      <c r="AF96" s="16"/>
      <c r="AG96" s="26"/>
      <c r="AH96" s="16"/>
      <c r="AI96" s="26"/>
      <c r="AJ96" s="16"/>
      <c r="AK96" s="26"/>
      <c r="AL96" s="16"/>
      <c r="AM96" s="16"/>
      <c r="AN96" s="16"/>
      <c r="AO96" s="16"/>
      <c r="AP96" s="16"/>
      <c r="AQ96" s="16"/>
      <c r="AR96" s="16"/>
      <c r="AS96" s="26"/>
      <c r="AT96" s="16"/>
      <c r="AU96" s="2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row>
    <row r="97" spans="1:71" x14ac:dyDescent="0.3">
      <c r="A97" s="14" t="s">
        <v>246</v>
      </c>
      <c r="B97" s="16"/>
      <c r="C97" s="26"/>
      <c r="D97" s="16"/>
      <c r="E97" s="26"/>
      <c r="F97" s="16"/>
      <c r="G97" s="26"/>
      <c r="H97" s="16"/>
      <c r="I97" s="26"/>
      <c r="J97" s="26"/>
      <c r="K97" s="26"/>
      <c r="L97" s="27"/>
      <c r="M97" s="26"/>
      <c r="N97" s="27"/>
      <c r="O97" s="26"/>
      <c r="P97" s="26"/>
      <c r="Q97" s="26"/>
      <c r="R97" s="26"/>
      <c r="S97" s="26"/>
      <c r="T97" s="26"/>
      <c r="U97" s="26"/>
      <c r="V97" s="26"/>
      <c r="W97" s="26"/>
      <c r="X97" s="26"/>
      <c r="Y97" s="26"/>
      <c r="Z97" s="16"/>
      <c r="AA97" s="16"/>
      <c r="AB97" s="16"/>
      <c r="AC97" s="16"/>
      <c r="AD97" s="16"/>
      <c r="AE97" s="26"/>
      <c r="AF97" s="16"/>
      <c r="AG97" s="26"/>
      <c r="AH97" s="16"/>
      <c r="AI97" s="26"/>
      <c r="AJ97" s="16"/>
      <c r="AK97" s="26"/>
      <c r="AL97" s="16"/>
      <c r="AM97" s="16"/>
      <c r="AN97" s="16"/>
      <c r="AO97" s="16"/>
      <c r="AP97" s="16"/>
      <c r="AQ97" s="16"/>
      <c r="AR97" s="16"/>
      <c r="AS97" s="26"/>
      <c r="AT97" s="16"/>
      <c r="AU97" s="2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row>
    <row r="98" spans="1:71" x14ac:dyDescent="0.3">
      <c r="A98" s="14" t="s">
        <v>247</v>
      </c>
      <c r="B98" s="16"/>
      <c r="C98" s="26"/>
      <c r="D98" s="16"/>
      <c r="E98" s="26"/>
      <c r="F98" s="16"/>
      <c r="G98" s="26"/>
      <c r="H98" s="16"/>
      <c r="I98" s="26"/>
      <c r="J98" s="26"/>
      <c r="K98" s="26"/>
      <c r="L98" s="27"/>
      <c r="M98" s="26"/>
      <c r="N98" s="27"/>
      <c r="O98" s="26"/>
      <c r="P98" s="26"/>
      <c r="Q98" s="26"/>
      <c r="R98" s="26"/>
      <c r="S98" s="26"/>
      <c r="T98" s="26"/>
      <c r="U98" s="26"/>
      <c r="V98" s="26"/>
      <c r="W98" s="26"/>
      <c r="X98" s="26"/>
      <c r="Y98" s="26"/>
      <c r="Z98" s="16"/>
      <c r="AA98" s="16"/>
      <c r="AB98" s="16"/>
      <c r="AC98" s="16"/>
      <c r="AD98" s="16"/>
      <c r="AE98" s="26"/>
      <c r="AF98" s="16"/>
      <c r="AG98" s="26"/>
      <c r="AH98" s="16"/>
      <c r="AI98" s="26"/>
      <c r="AJ98" s="16"/>
      <c r="AK98" s="26"/>
      <c r="AL98" s="16"/>
      <c r="AM98" s="16"/>
      <c r="AN98" s="16"/>
      <c r="AO98" s="16"/>
      <c r="AP98" s="16"/>
      <c r="AQ98" s="16"/>
      <c r="AR98" s="16"/>
      <c r="AS98" s="26"/>
      <c r="AT98" s="16"/>
      <c r="AU98" s="2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row>
    <row r="99" spans="1:71" x14ac:dyDescent="0.3">
      <c r="A99" s="14" t="s">
        <v>248</v>
      </c>
      <c r="B99" s="16"/>
      <c r="C99" s="26"/>
      <c r="D99" s="16"/>
      <c r="E99" s="26"/>
      <c r="F99" s="16"/>
      <c r="G99" s="26"/>
      <c r="H99" s="16"/>
      <c r="I99" s="26"/>
      <c r="J99" s="26"/>
      <c r="K99" s="26"/>
      <c r="L99" s="27"/>
      <c r="M99" s="26"/>
      <c r="N99" s="27"/>
      <c r="O99" s="26"/>
      <c r="P99" s="26"/>
      <c r="Q99" s="26"/>
      <c r="R99" s="26"/>
      <c r="S99" s="26"/>
      <c r="T99" s="26"/>
      <c r="U99" s="26"/>
      <c r="V99" s="26"/>
      <c r="W99" s="26"/>
      <c r="X99" s="26"/>
      <c r="Y99" s="26"/>
      <c r="Z99" s="16"/>
      <c r="AA99" s="16"/>
      <c r="AB99" s="16"/>
      <c r="AC99" s="16"/>
      <c r="AD99" s="16"/>
      <c r="AE99" s="26"/>
      <c r="AF99" s="16"/>
      <c r="AG99" s="26"/>
      <c r="AH99" s="16"/>
      <c r="AI99" s="26"/>
      <c r="AJ99" s="16"/>
      <c r="AK99" s="26"/>
      <c r="AL99" s="16"/>
      <c r="AM99" s="16"/>
      <c r="AN99" s="16"/>
      <c r="AO99" s="16"/>
      <c r="AP99" s="16"/>
      <c r="AQ99" s="16"/>
      <c r="AR99" s="16"/>
      <c r="AS99" s="26"/>
      <c r="AT99" s="16"/>
      <c r="AU99" s="2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row>
    <row r="100" spans="1:71" x14ac:dyDescent="0.3">
      <c r="A100" s="14" t="s">
        <v>249</v>
      </c>
      <c r="B100" s="16"/>
      <c r="C100" s="26"/>
      <c r="D100" s="16"/>
      <c r="E100" s="26"/>
      <c r="F100" s="16"/>
      <c r="G100" s="26"/>
      <c r="H100" s="16"/>
      <c r="I100" s="26"/>
      <c r="J100" s="26"/>
      <c r="K100" s="26"/>
      <c r="L100" s="27"/>
      <c r="M100" s="26"/>
      <c r="N100" s="27"/>
      <c r="O100" s="26"/>
      <c r="P100" s="26"/>
      <c r="Q100" s="26"/>
      <c r="R100" s="26"/>
      <c r="S100" s="26"/>
      <c r="T100" s="26"/>
      <c r="U100" s="26"/>
      <c r="V100" s="26"/>
      <c r="W100" s="26"/>
      <c r="X100" s="26"/>
      <c r="Y100" s="26"/>
      <c r="Z100" s="16"/>
      <c r="AA100" s="16"/>
      <c r="AB100" s="16"/>
      <c r="AC100" s="16"/>
      <c r="AD100" s="16"/>
      <c r="AE100" s="26"/>
      <c r="AF100" s="16"/>
      <c r="AG100" s="26"/>
      <c r="AH100" s="16"/>
      <c r="AI100" s="26"/>
      <c r="AJ100" s="16"/>
      <c r="AK100" s="26"/>
      <c r="AL100" s="16"/>
      <c r="AM100" s="16"/>
      <c r="AN100" s="16"/>
      <c r="AO100" s="16"/>
      <c r="AP100" s="16"/>
      <c r="AQ100" s="16"/>
      <c r="AR100" s="16"/>
      <c r="AS100" s="26"/>
      <c r="AT100" s="16"/>
      <c r="AU100" s="2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row>
    <row r="101" spans="1:71" x14ac:dyDescent="0.3">
      <c r="A101" s="14" t="s">
        <v>250</v>
      </c>
      <c r="B101" s="16"/>
      <c r="C101" s="26"/>
      <c r="D101" s="16"/>
      <c r="E101" s="26"/>
      <c r="F101" s="16"/>
      <c r="G101" s="26"/>
      <c r="H101" s="16"/>
      <c r="I101" s="26"/>
      <c r="J101" s="26"/>
      <c r="K101" s="26"/>
      <c r="L101" s="27"/>
      <c r="M101" s="26"/>
      <c r="N101" s="27"/>
      <c r="O101" s="26"/>
      <c r="P101" s="26"/>
      <c r="Q101" s="26"/>
      <c r="R101" s="26"/>
      <c r="S101" s="26"/>
      <c r="T101" s="26"/>
      <c r="U101" s="26"/>
      <c r="V101" s="26"/>
      <c r="W101" s="26"/>
      <c r="X101" s="26"/>
      <c r="Y101" s="26"/>
      <c r="Z101" s="16"/>
      <c r="AA101" s="16"/>
      <c r="AB101" s="16"/>
      <c r="AC101" s="16"/>
      <c r="AD101" s="16"/>
      <c r="AE101" s="26"/>
      <c r="AF101" s="16"/>
      <c r="AG101" s="26"/>
      <c r="AH101" s="16"/>
      <c r="AI101" s="26"/>
      <c r="AJ101" s="16"/>
      <c r="AK101" s="26"/>
      <c r="AL101" s="16"/>
      <c r="AM101" s="16"/>
      <c r="AN101" s="16"/>
      <c r="AO101" s="16"/>
      <c r="AP101" s="16"/>
      <c r="AQ101" s="16"/>
      <c r="AR101" s="16"/>
      <c r="AS101" s="26"/>
      <c r="AT101" s="16"/>
      <c r="AU101" s="2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row>
    <row r="102" spans="1:71" x14ac:dyDescent="0.3">
      <c r="A102" s="14" t="s">
        <v>251</v>
      </c>
      <c r="B102" s="16"/>
      <c r="C102" s="26"/>
      <c r="D102" s="16"/>
      <c r="E102" s="26"/>
      <c r="F102" s="16"/>
      <c r="G102" s="26"/>
      <c r="H102" s="16"/>
      <c r="I102" s="26"/>
      <c r="J102" s="26"/>
      <c r="K102" s="26"/>
      <c r="L102" s="27"/>
      <c r="M102" s="26"/>
      <c r="N102" s="27"/>
      <c r="O102" s="26"/>
      <c r="P102" s="26"/>
      <c r="Q102" s="26"/>
      <c r="R102" s="26"/>
      <c r="S102" s="26"/>
      <c r="T102" s="26"/>
      <c r="U102" s="26"/>
      <c r="V102" s="26"/>
      <c r="W102" s="26"/>
      <c r="X102" s="26"/>
      <c r="Y102" s="26"/>
      <c r="Z102" s="16"/>
      <c r="AA102" s="16"/>
      <c r="AB102" s="16"/>
      <c r="AC102" s="16"/>
      <c r="AD102" s="16"/>
      <c r="AE102" s="26"/>
      <c r="AF102" s="16"/>
      <c r="AG102" s="26"/>
      <c r="AH102" s="16"/>
      <c r="AI102" s="26"/>
      <c r="AJ102" s="16"/>
      <c r="AK102" s="26"/>
      <c r="AL102" s="16"/>
      <c r="AM102" s="16"/>
      <c r="AN102" s="16"/>
      <c r="AO102" s="16"/>
      <c r="AP102" s="16"/>
      <c r="AQ102" s="16"/>
      <c r="AR102" s="16"/>
      <c r="AS102" s="26"/>
      <c r="AT102" s="16"/>
      <c r="AU102" s="2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row>
    <row r="103" spans="1:71" x14ac:dyDescent="0.3">
      <c r="A103" s="14" t="s">
        <v>252</v>
      </c>
      <c r="B103" s="16"/>
      <c r="C103" s="26"/>
      <c r="D103" s="16"/>
      <c r="E103" s="26"/>
      <c r="F103" s="16"/>
      <c r="G103" s="26"/>
      <c r="H103" s="16"/>
      <c r="I103" s="26"/>
      <c r="J103" s="26"/>
      <c r="K103" s="26"/>
      <c r="L103" s="27"/>
      <c r="M103" s="26"/>
      <c r="N103" s="27"/>
      <c r="O103" s="26"/>
      <c r="P103" s="26"/>
      <c r="Q103" s="26"/>
      <c r="R103" s="26"/>
      <c r="S103" s="26"/>
      <c r="T103" s="26"/>
      <c r="U103" s="26"/>
      <c r="V103" s="26"/>
      <c r="W103" s="26"/>
      <c r="X103" s="26"/>
      <c r="Y103" s="26"/>
      <c r="Z103" s="16"/>
      <c r="AA103" s="16"/>
      <c r="AB103" s="16"/>
      <c r="AC103" s="16"/>
      <c r="AD103" s="16"/>
      <c r="AE103" s="26"/>
      <c r="AF103" s="16"/>
      <c r="AG103" s="26"/>
      <c r="AH103" s="16"/>
      <c r="AI103" s="26"/>
      <c r="AJ103" s="16"/>
      <c r="AK103" s="26"/>
      <c r="AL103" s="16"/>
      <c r="AM103" s="16"/>
      <c r="AN103" s="16"/>
      <c r="AO103" s="16"/>
      <c r="AP103" s="16"/>
      <c r="AQ103" s="16"/>
      <c r="AR103" s="16"/>
      <c r="AS103" s="26"/>
      <c r="AT103" s="16"/>
      <c r="AU103" s="2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row>
    <row r="104" spans="1:71" x14ac:dyDescent="0.3">
      <c r="A104" s="14" t="s">
        <v>253</v>
      </c>
      <c r="B104" s="16"/>
      <c r="C104" s="26"/>
      <c r="D104" s="16"/>
      <c r="E104" s="26"/>
      <c r="F104" s="16"/>
      <c r="G104" s="26"/>
      <c r="H104" s="16"/>
      <c r="I104" s="26"/>
      <c r="J104" s="26"/>
      <c r="K104" s="26"/>
      <c r="L104" s="27"/>
      <c r="M104" s="26"/>
      <c r="N104" s="27"/>
      <c r="O104" s="26"/>
      <c r="P104" s="26"/>
      <c r="Q104" s="26"/>
      <c r="R104" s="26"/>
      <c r="S104" s="26"/>
      <c r="T104" s="26"/>
      <c r="U104" s="26"/>
      <c r="V104" s="26"/>
      <c r="W104" s="26"/>
      <c r="X104" s="26"/>
      <c r="Y104" s="26"/>
      <c r="Z104" s="16"/>
      <c r="AA104" s="16"/>
      <c r="AB104" s="16"/>
      <c r="AC104" s="16"/>
      <c r="AD104" s="16"/>
      <c r="AE104" s="26"/>
      <c r="AF104" s="16"/>
      <c r="AG104" s="26"/>
      <c r="AH104" s="16"/>
      <c r="AI104" s="26"/>
      <c r="AJ104" s="16"/>
      <c r="AK104" s="26"/>
      <c r="AL104" s="16"/>
      <c r="AM104" s="16"/>
      <c r="AN104" s="16"/>
      <c r="AO104" s="16"/>
      <c r="AP104" s="16"/>
      <c r="AQ104" s="16"/>
      <c r="AR104" s="16"/>
      <c r="AS104" s="26"/>
      <c r="AT104" s="16"/>
      <c r="AU104" s="2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row>
    <row r="105" spans="1:71" x14ac:dyDescent="0.3">
      <c r="A105" s="14" t="s">
        <v>254</v>
      </c>
      <c r="B105" s="16"/>
      <c r="C105" s="26"/>
      <c r="D105" s="16"/>
      <c r="E105" s="26"/>
      <c r="F105" s="16"/>
      <c r="G105" s="26"/>
      <c r="H105" s="16"/>
      <c r="I105" s="26"/>
      <c r="J105" s="26"/>
      <c r="K105" s="26"/>
      <c r="L105" s="27"/>
      <c r="M105" s="26"/>
      <c r="N105" s="27"/>
      <c r="O105" s="26"/>
      <c r="P105" s="26"/>
      <c r="Q105" s="26"/>
      <c r="R105" s="26"/>
      <c r="S105" s="26"/>
      <c r="T105" s="26"/>
      <c r="U105" s="26"/>
      <c r="V105" s="26"/>
      <c r="W105" s="26"/>
      <c r="X105" s="26"/>
      <c r="Y105" s="26"/>
      <c r="Z105" s="16"/>
      <c r="AA105" s="16"/>
      <c r="AB105" s="16"/>
      <c r="AC105" s="16"/>
      <c r="AD105" s="16"/>
      <c r="AE105" s="26"/>
      <c r="AF105" s="16"/>
      <c r="AG105" s="26"/>
      <c r="AH105" s="16"/>
      <c r="AI105" s="26"/>
      <c r="AJ105" s="16"/>
      <c r="AK105" s="26"/>
      <c r="AL105" s="16"/>
      <c r="AM105" s="16"/>
      <c r="AN105" s="16"/>
      <c r="AO105" s="16"/>
      <c r="AP105" s="16"/>
      <c r="AQ105" s="16"/>
      <c r="AR105" s="16"/>
      <c r="AS105" s="26"/>
      <c r="AT105" s="16"/>
      <c r="AU105" s="2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row>
    <row r="106" spans="1:71" x14ac:dyDescent="0.3">
      <c r="A106" s="14" t="s">
        <v>255</v>
      </c>
      <c r="B106" s="16"/>
      <c r="C106" s="26"/>
      <c r="D106" s="16"/>
      <c r="E106" s="26"/>
      <c r="F106" s="16"/>
      <c r="G106" s="26"/>
      <c r="H106" s="16"/>
      <c r="I106" s="26"/>
      <c r="J106" s="26"/>
      <c r="K106" s="26"/>
      <c r="L106" s="27"/>
      <c r="M106" s="26"/>
      <c r="N106" s="27"/>
      <c r="O106" s="26"/>
      <c r="P106" s="26"/>
      <c r="Q106" s="26"/>
      <c r="R106" s="26"/>
      <c r="S106" s="26"/>
      <c r="T106" s="26"/>
      <c r="U106" s="26"/>
      <c r="V106" s="26"/>
      <c r="W106" s="26"/>
      <c r="X106" s="26"/>
      <c r="Y106" s="26"/>
      <c r="Z106" s="16"/>
      <c r="AA106" s="16"/>
      <c r="AB106" s="16"/>
      <c r="AC106" s="16"/>
      <c r="AD106" s="16"/>
      <c r="AE106" s="26"/>
      <c r="AF106" s="16"/>
      <c r="AG106" s="26"/>
      <c r="AH106" s="16"/>
      <c r="AI106" s="26"/>
      <c r="AJ106" s="16"/>
      <c r="AK106" s="26"/>
      <c r="AL106" s="16"/>
      <c r="AM106" s="16"/>
      <c r="AN106" s="16"/>
      <c r="AO106" s="16"/>
      <c r="AP106" s="16"/>
      <c r="AQ106" s="16"/>
      <c r="AR106" s="16"/>
      <c r="AS106" s="26"/>
      <c r="AT106" s="16"/>
      <c r="AU106" s="2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row>
    <row r="107" spans="1:71" x14ac:dyDescent="0.3">
      <c r="A107" s="14" t="s">
        <v>256</v>
      </c>
      <c r="B107" s="16"/>
      <c r="C107" s="26"/>
      <c r="D107" s="16"/>
      <c r="E107" s="26"/>
      <c r="F107" s="16"/>
      <c r="G107" s="26"/>
      <c r="H107" s="16"/>
      <c r="I107" s="26"/>
      <c r="J107" s="26"/>
      <c r="K107" s="26"/>
      <c r="L107" s="27"/>
      <c r="M107" s="26"/>
      <c r="N107" s="27"/>
      <c r="O107" s="26"/>
      <c r="P107" s="26"/>
      <c r="Q107" s="26"/>
      <c r="R107" s="26"/>
      <c r="S107" s="26"/>
      <c r="T107" s="26"/>
      <c r="U107" s="26"/>
      <c r="V107" s="26"/>
      <c r="W107" s="26"/>
      <c r="X107" s="26"/>
      <c r="Y107" s="26"/>
      <c r="Z107" s="16"/>
      <c r="AA107" s="16"/>
      <c r="AB107" s="16"/>
      <c r="AC107" s="16"/>
      <c r="AD107" s="16"/>
      <c r="AE107" s="26"/>
      <c r="AF107" s="16"/>
      <c r="AG107" s="26"/>
      <c r="AH107" s="16"/>
      <c r="AI107" s="26"/>
      <c r="AJ107" s="16"/>
      <c r="AK107" s="26"/>
      <c r="AL107" s="16"/>
      <c r="AM107" s="16"/>
      <c r="AN107" s="16"/>
      <c r="AO107" s="16"/>
      <c r="AP107" s="16"/>
      <c r="AQ107" s="16"/>
      <c r="AR107" s="16"/>
      <c r="AS107" s="26"/>
      <c r="AT107" s="16"/>
      <c r="AU107" s="2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row>
    <row r="108" spans="1:71" x14ac:dyDescent="0.3">
      <c r="A108" s="14" t="s">
        <v>257</v>
      </c>
      <c r="B108" s="16"/>
      <c r="C108" s="26"/>
      <c r="D108" s="16"/>
      <c r="E108" s="26"/>
      <c r="F108" s="16"/>
      <c r="G108" s="26"/>
      <c r="H108" s="16"/>
      <c r="I108" s="26"/>
      <c r="J108" s="26"/>
      <c r="K108" s="26"/>
      <c r="L108" s="27"/>
      <c r="M108" s="26"/>
      <c r="N108" s="27"/>
      <c r="O108" s="26"/>
      <c r="P108" s="26"/>
      <c r="Q108" s="26"/>
      <c r="R108" s="26"/>
      <c r="S108" s="26"/>
      <c r="T108" s="26"/>
      <c r="U108" s="26"/>
      <c r="V108" s="26"/>
      <c r="W108" s="26"/>
      <c r="X108" s="26"/>
      <c r="Y108" s="26"/>
      <c r="Z108" s="16"/>
      <c r="AA108" s="16"/>
      <c r="AB108" s="16"/>
      <c r="AC108" s="16"/>
      <c r="AD108" s="16"/>
      <c r="AE108" s="26"/>
      <c r="AF108" s="16"/>
      <c r="AG108" s="26"/>
      <c r="AH108" s="16"/>
      <c r="AI108" s="26"/>
      <c r="AJ108" s="16"/>
      <c r="AK108" s="26"/>
      <c r="AL108" s="16"/>
      <c r="AM108" s="16"/>
      <c r="AN108" s="16"/>
      <c r="AO108" s="16"/>
      <c r="AP108" s="16"/>
      <c r="AQ108" s="16"/>
      <c r="AR108" s="16"/>
      <c r="AS108" s="26"/>
      <c r="AT108" s="16"/>
      <c r="AU108" s="2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row>
    <row r="109" spans="1:71" x14ac:dyDescent="0.3">
      <c r="A109" s="14" t="s">
        <v>258</v>
      </c>
      <c r="B109" s="16"/>
      <c r="C109" s="26"/>
      <c r="D109" s="16"/>
      <c r="E109" s="26"/>
      <c r="F109" s="16"/>
      <c r="G109" s="26"/>
      <c r="H109" s="16"/>
      <c r="I109" s="26"/>
      <c r="J109" s="26"/>
      <c r="K109" s="26"/>
      <c r="L109" s="27"/>
      <c r="M109" s="26"/>
      <c r="N109" s="27"/>
      <c r="O109" s="26"/>
      <c r="P109" s="26"/>
      <c r="Q109" s="26"/>
      <c r="R109" s="26"/>
      <c r="S109" s="26"/>
      <c r="T109" s="26"/>
      <c r="U109" s="26"/>
      <c r="V109" s="26"/>
      <c r="W109" s="26"/>
      <c r="X109" s="26"/>
      <c r="Y109" s="26"/>
      <c r="Z109" s="16"/>
      <c r="AA109" s="16"/>
      <c r="AB109" s="16"/>
      <c r="AC109" s="16"/>
      <c r="AD109" s="16"/>
      <c r="AE109" s="26"/>
      <c r="AF109" s="16"/>
      <c r="AG109" s="26"/>
      <c r="AH109" s="16"/>
      <c r="AI109" s="26"/>
      <c r="AJ109" s="16"/>
      <c r="AK109" s="26"/>
      <c r="AL109" s="16"/>
      <c r="AM109" s="16"/>
      <c r="AN109" s="16"/>
      <c r="AO109" s="16"/>
      <c r="AP109" s="16"/>
      <c r="AQ109" s="16"/>
      <c r="AR109" s="16"/>
      <c r="AS109" s="26"/>
      <c r="AT109" s="16"/>
      <c r="AU109" s="2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row>
    <row r="110" spans="1:71" x14ac:dyDescent="0.3">
      <c r="A110" s="14" t="s">
        <v>259</v>
      </c>
      <c r="B110" s="16"/>
      <c r="C110" s="26"/>
      <c r="D110" s="16"/>
      <c r="E110" s="26"/>
      <c r="F110" s="16"/>
      <c r="G110" s="26"/>
      <c r="H110" s="16"/>
      <c r="I110" s="26"/>
      <c r="J110" s="26"/>
      <c r="K110" s="26"/>
      <c r="L110" s="27"/>
      <c r="M110" s="26"/>
      <c r="N110" s="27"/>
      <c r="O110" s="26"/>
      <c r="P110" s="26"/>
      <c r="Q110" s="26"/>
      <c r="R110" s="26"/>
      <c r="S110" s="26"/>
      <c r="T110" s="26"/>
      <c r="U110" s="26"/>
      <c r="V110" s="26"/>
      <c r="W110" s="26"/>
      <c r="X110" s="26"/>
      <c r="Y110" s="26"/>
      <c r="Z110" s="16"/>
      <c r="AA110" s="16"/>
      <c r="AB110" s="16"/>
      <c r="AC110" s="16"/>
      <c r="AD110" s="16"/>
      <c r="AE110" s="26"/>
      <c r="AF110" s="16"/>
      <c r="AG110" s="26"/>
      <c r="AH110" s="16"/>
      <c r="AI110" s="26"/>
      <c r="AJ110" s="16"/>
      <c r="AK110" s="26"/>
      <c r="AL110" s="16"/>
      <c r="AM110" s="16"/>
      <c r="AN110" s="16"/>
      <c r="AO110" s="16"/>
      <c r="AP110" s="16"/>
      <c r="AQ110" s="16"/>
      <c r="AR110" s="16"/>
      <c r="AS110" s="26"/>
      <c r="AT110" s="16"/>
      <c r="AU110" s="2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row>
    <row r="111" spans="1:71" x14ac:dyDescent="0.3">
      <c r="A111" s="14" t="s">
        <v>260</v>
      </c>
      <c r="B111" s="16"/>
      <c r="C111" s="26"/>
      <c r="D111" s="16"/>
      <c r="E111" s="26"/>
      <c r="F111" s="16"/>
      <c r="G111" s="26"/>
      <c r="H111" s="16"/>
      <c r="I111" s="26"/>
      <c r="J111" s="26"/>
      <c r="K111" s="26"/>
      <c r="L111" s="27"/>
      <c r="M111" s="26"/>
      <c r="N111" s="27"/>
      <c r="O111" s="26"/>
      <c r="P111" s="26"/>
      <c r="Q111" s="26"/>
      <c r="R111" s="26"/>
      <c r="S111" s="26"/>
      <c r="T111" s="26"/>
      <c r="U111" s="26"/>
      <c r="V111" s="26"/>
      <c r="W111" s="26"/>
      <c r="X111" s="26"/>
      <c r="Y111" s="26"/>
      <c r="Z111" s="16"/>
      <c r="AA111" s="16"/>
      <c r="AB111" s="16"/>
      <c r="AC111" s="16"/>
      <c r="AD111" s="16"/>
      <c r="AE111" s="26"/>
      <c r="AF111" s="16"/>
      <c r="AG111" s="26"/>
      <c r="AH111" s="16"/>
      <c r="AI111" s="26"/>
      <c r="AJ111" s="16"/>
      <c r="AK111" s="26"/>
      <c r="AL111" s="16"/>
      <c r="AM111" s="16"/>
      <c r="AN111" s="16"/>
      <c r="AO111" s="16"/>
      <c r="AP111" s="16"/>
      <c r="AQ111" s="16"/>
      <c r="AR111" s="16"/>
      <c r="AS111" s="26"/>
      <c r="AT111" s="16"/>
      <c r="AU111" s="2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row>
    <row r="112" spans="1:71" x14ac:dyDescent="0.3">
      <c r="A112" s="14" t="s">
        <v>261</v>
      </c>
      <c r="B112" s="16"/>
      <c r="C112" s="26"/>
      <c r="D112" s="16"/>
      <c r="E112" s="26"/>
      <c r="F112" s="16"/>
      <c r="G112" s="26"/>
      <c r="H112" s="16"/>
      <c r="I112" s="26"/>
      <c r="J112" s="26"/>
      <c r="K112" s="26"/>
      <c r="L112" s="27"/>
      <c r="M112" s="26"/>
      <c r="N112" s="27"/>
      <c r="O112" s="26"/>
      <c r="P112" s="26"/>
      <c r="Q112" s="26"/>
      <c r="R112" s="26"/>
      <c r="S112" s="26"/>
      <c r="T112" s="26"/>
      <c r="U112" s="26"/>
      <c r="V112" s="26"/>
      <c r="W112" s="26"/>
      <c r="X112" s="26"/>
      <c r="Y112" s="26"/>
      <c r="Z112" s="16"/>
      <c r="AA112" s="16"/>
      <c r="AB112" s="16"/>
      <c r="AC112" s="16"/>
      <c r="AD112" s="16"/>
      <c r="AE112" s="26"/>
      <c r="AF112" s="16"/>
      <c r="AG112" s="26"/>
      <c r="AH112" s="16"/>
      <c r="AI112" s="26"/>
      <c r="AJ112" s="16"/>
      <c r="AK112" s="26"/>
      <c r="AL112" s="16"/>
      <c r="AM112" s="16"/>
      <c r="AN112" s="16"/>
      <c r="AO112" s="16"/>
      <c r="AP112" s="16"/>
      <c r="AQ112" s="16"/>
      <c r="AR112" s="16"/>
      <c r="AS112" s="26"/>
      <c r="AT112" s="16"/>
      <c r="AU112" s="2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row>
    <row r="113" spans="1:71" x14ac:dyDescent="0.3">
      <c r="A113" s="14" t="s">
        <v>262</v>
      </c>
      <c r="B113" s="16"/>
      <c r="C113" s="26"/>
      <c r="D113" s="16"/>
      <c r="E113" s="26"/>
      <c r="F113" s="16"/>
      <c r="G113" s="26"/>
      <c r="H113" s="16"/>
      <c r="I113" s="26"/>
      <c r="J113" s="26"/>
      <c r="K113" s="26"/>
      <c r="L113" s="27"/>
      <c r="M113" s="26"/>
      <c r="N113" s="27"/>
      <c r="O113" s="26"/>
      <c r="P113" s="26"/>
      <c r="Q113" s="26"/>
      <c r="R113" s="26"/>
      <c r="S113" s="26"/>
      <c r="T113" s="26"/>
      <c r="U113" s="26"/>
      <c r="V113" s="26"/>
      <c r="W113" s="26"/>
      <c r="X113" s="26"/>
      <c r="Y113" s="26"/>
      <c r="Z113" s="16"/>
      <c r="AA113" s="16"/>
      <c r="AB113" s="16"/>
      <c r="AC113" s="16"/>
      <c r="AD113" s="16"/>
      <c r="AE113" s="26"/>
      <c r="AF113" s="16"/>
      <c r="AG113" s="26"/>
      <c r="AH113" s="16"/>
      <c r="AI113" s="26"/>
      <c r="AJ113" s="16"/>
      <c r="AK113" s="26"/>
      <c r="AL113" s="16"/>
      <c r="AM113" s="16"/>
      <c r="AN113" s="16"/>
      <c r="AO113" s="16"/>
      <c r="AP113" s="16"/>
      <c r="AQ113" s="16"/>
      <c r="AR113" s="16"/>
      <c r="AS113" s="26"/>
      <c r="AT113" s="16"/>
      <c r="AU113" s="2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row>
    <row r="114" spans="1:71" x14ac:dyDescent="0.3">
      <c r="A114" s="14" t="s">
        <v>263</v>
      </c>
      <c r="B114" s="16"/>
      <c r="C114" s="26"/>
      <c r="D114" s="16"/>
      <c r="E114" s="26"/>
      <c r="F114" s="16"/>
      <c r="G114" s="26"/>
      <c r="H114" s="16"/>
      <c r="I114" s="26"/>
      <c r="J114" s="26"/>
      <c r="K114" s="26"/>
      <c r="L114" s="27"/>
      <c r="M114" s="26"/>
      <c r="N114" s="27"/>
      <c r="O114" s="26"/>
      <c r="P114" s="26"/>
      <c r="Q114" s="26"/>
      <c r="R114" s="26"/>
      <c r="S114" s="26"/>
      <c r="T114" s="26"/>
      <c r="U114" s="26"/>
      <c r="V114" s="26"/>
      <c r="W114" s="26"/>
      <c r="X114" s="26"/>
      <c r="Y114" s="26"/>
      <c r="Z114" s="16"/>
      <c r="AA114" s="16"/>
      <c r="AB114" s="16"/>
      <c r="AC114" s="16"/>
      <c r="AD114" s="16"/>
      <c r="AE114" s="26"/>
      <c r="AF114" s="16"/>
      <c r="AG114" s="26"/>
      <c r="AH114" s="16"/>
      <c r="AI114" s="26"/>
      <c r="AJ114" s="16"/>
      <c r="AK114" s="26"/>
      <c r="AL114" s="16"/>
      <c r="AM114" s="16"/>
      <c r="AN114" s="16"/>
      <c r="AO114" s="16"/>
      <c r="AP114" s="16"/>
      <c r="AQ114" s="16"/>
      <c r="AR114" s="16"/>
      <c r="AS114" s="26"/>
      <c r="AT114" s="16"/>
      <c r="AU114" s="2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row>
    <row r="115" spans="1:71" x14ac:dyDescent="0.3">
      <c r="A115" s="14" t="s">
        <v>264</v>
      </c>
      <c r="B115" s="16"/>
      <c r="C115" s="26"/>
      <c r="D115" s="16"/>
      <c r="E115" s="26"/>
      <c r="F115" s="16"/>
      <c r="G115" s="26"/>
      <c r="H115" s="16"/>
      <c r="I115" s="26"/>
      <c r="J115" s="26"/>
      <c r="K115" s="26"/>
      <c r="L115" s="27"/>
      <c r="M115" s="26"/>
      <c r="N115" s="27"/>
      <c r="O115" s="26"/>
      <c r="P115" s="26"/>
      <c r="Q115" s="26"/>
      <c r="R115" s="26"/>
      <c r="S115" s="26"/>
      <c r="T115" s="26"/>
      <c r="U115" s="26"/>
      <c r="V115" s="26"/>
      <c r="W115" s="26"/>
      <c r="X115" s="26"/>
      <c r="Y115" s="26"/>
      <c r="Z115" s="16"/>
      <c r="AA115" s="16"/>
      <c r="AB115" s="16"/>
      <c r="AC115" s="16"/>
      <c r="AD115" s="16"/>
      <c r="AE115" s="26"/>
      <c r="AF115" s="16"/>
      <c r="AG115" s="26"/>
      <c r="AH115" s="16"/>
      <c r="AI115" s="26"/>
      <c r="AJ115" s="16"/>
      <c r="AK115" s="26"/>
      <c r="AL115" s="16"/>
      <c r="AM115" s="16"/>
      <c r="AN115" s="16"/>
      <c r="AO115" s="16"/>
      <c r="AP115" s="16"/>
      <c r="AQ115" s="16"/>
      <c r="AR115" s="16"/>
      <c r="AS115" s="26"/>
      <c r="AT115" s="16"/>
      <c r="AU115" s="2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row>
    <row r="116" spans="1:71" x14ac:dyDescent="0.3">
      <c r="A116" s="14" t="s">
        <v>265</v>
      </c>
      <c r="B116" s="16"/>
      <c r="C116" s="26"/>
      <c r="D116" s="16"/>
      <c r="E116" s="26"/>
      <c r="F116" s="16"/>
      <c r="G116" s="26"/>
      <c r="H116" s="16"/>
      <c r="I116" s="26"/>
      <c r="J116" s="26"/>
      <c r="K116" s="26"/>
      <c r="L116" s="27"/>
      <c r="M116" s="26"/>
      <c r="N116" s="27"/>
      <c r="O116" s="26"/>
      <c r="P116" s="26"/>
      <c r="Q116" s="26"/>
      <c r="R116" s="26"/>
      <c r="S116" s="26"/>
      <c r="T116" s="26"/>
      <c r="U116" s="26"/>
      <c r="V116" s="26"/>
      <c r="W116" s="26"/>
      <c r="X116" s="26"/>
      <c r="Y116" s="26"/>
      <c r="Z116" s="16"/>
      <c r="AA116" s="16"/>
      <c r="AB116" s="16"/>
      <c r="AC116" s="16"/>
      <c r="AD116" s="16"/>
      <c r="AE116" s="26"/>
      <c r="AF116" s="16"/>
      <c r="AG116" s="26"/>
      <c r="AH116" s="16"/>
      <c r="AI116" s="26"/>
      <c r="AJ116" s="16"/>
      <c r="AK116" s="26"/>
      <c r="AL116" s="16"/>
      <c r="AM116" s="16"/>
      <c r="AN116" s="16"/>
      <c r="AO116" s="16"/>
      <c r="AP116" s="16"/>
      <c r="AQ116" s="16"/>
      <c r="AR116" s="16"/>
      <c r="AS116" s="26"/>
      <c r="AT116" s="16"/>
      <c r="AU116" s="2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row>
    <row r="117" spans="1:71" x14ac:dyDescent="0.3">
      <c r="A117" s="14" t="s">
        <v>266</v>
      </c>
      <c r="B117" s="16"/>
      <c r="C117" s="26"/>
      <c r="D117" s="16"/>
      <c r="E117" s="26"/>
      <c r="F117" s="16"/>
      <c r="G117" s="26"/>
      <c r="H117" s="16"/>
      <c r="I117" s="26"/>
      <c r="J117" s="26"/>
      <c r="K117" s="26"/>
      <c r="L117" s="27"/>
      <c r="M117" s="26"/>
      <c r="N117" s="27"/>
      <c r="O117" s="26"/>
      <c r="P117" s="26"/>
      <c r="Q117" s="26"/>
      <c r="R117" s="26"/>
      <c r="S117" s="26"/>
      <c r="T117" s="26"/>
      <c r="U117" s="26"/>
      <c r="V117" s="26"/>
      <c r="W117" s="26"/>
      <c r="X117" s="26"/>
      <c r="Y117" s="26"/>
      <c r="Z117" s="16"/>
      <c r="AA117" s="16"/>
      <c r="AB117" s="16"/>
      <c r="AC117" s="16"/>
      <c r="AD117" s="16"/>
      <c r="AE117" s="26"/>
      <c r="AF117" s="16"/>
      <c r="AG117" s="26"/>
      <c r="AH117" s="16"/>
      <c r="AI117" s="26"/>
      <c r="AJ117" s="16"/>
      <c r="AK117" s="26"/>
      <c r="AL117" s="16"/>
      <c r="AM117" s="16"/>
      <c r="AN117" s="16"/>
      <c r="AO117" s="16"/>
      <c r="AP117" s="16"/>
      <c r="AQ117" s="16"/>
      <c r="AR117" s="16"/>
      <c r="AS117" s="26"/>
      <c r="AT117" s="16"/>
      <c r="AU117" s="2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row>
    <row r="118" spans="1:71" x14ac:dyDescent="0.3">
      <c r="A118" s="14" t="s">
        <v>267</v>
      </c>
      <c r="B118" s="16"/>
      <c r="C118" s="26"/>
      <c r="D118" s="16"/>
      <c r="E118" s="26"/>
      <c r="F118" s="16"/>
      <c r="G118" s="26"/>
      <c r="H118" s="16"/>
      <c r="I118" s="26"/>
      <c r="J118" s="26"/>
      <c r="K118" s="26"/>
      <c r="L118" s="27"/>
      <c r="M118" s="26"/>
      <c r="N118" s="27"/>
      <c r="O118" s="26"/>
      <c r="P118" s="26"/>
      <c r="Q118" s="26"/>
      <c r="R118" s="26"/>
      <c r="S118" s="26"/>
      <c r="T118" s="26"/>
      <c r="U118" s="26"/>
      <c r="V118" s="26"/>
      <c r="W118" s="26"/>
      <c r="X118" s="26"/>
      <c r="Y118" s="26"/>
      <c r="Z118" s="16"/>
      <c r="AA118" s="16"/>
      <c r="AB118" s="16"/>
      <c r="AC118" s="16"/>
      <c r="AD118" s="16"/>
      <c r="AE118" s="26"/>
      <c r="AF118" s="16"/>
      <c r="AG118" s="26"/>
      <c r="AH118" s="16"/>
      <c r="AI118" s="26"/>
      <c r="AJ118" s="16"/>
      <c r="AK118" s="26"/>
      <c r="AL118" s="16"/>
      <c r="AM118" s="16"/>
      <c r="AN118" s="16"/>
      <c r="AO118" s="16"/>
      <c r="AP118" s="16"/>
      <c r="AQ118" s="16"/>
      <c r="AR118" s="16"/>
      <c r="AS118" s="26"/>
      <c r="AT118" s="16"/>
      <c r="AU118" s="2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row>
  </sheetData>
  <sheetProtection selectLockedCells="1"/>
  <sortState xmlns:xlrd2="http://schemas.microsoft.com/office/spreadsheetml/2017/richdata2" ref="F20:F54">
    <sortCondition ref="F20:F54"/>
  </sortState>
  <mergeCells count="70">
    <mergeCell ref="B18:C18"/>
    <mergeCell ref="B19:C19"/>
    <mergeCell ref="D19:E19"/>
    <mergeCell ref="D18:E18"/>
    <mergeCell ref="F18:G18"/>
    <mergeCell ref="F19:G19"/>
    <mergeCell ref="H18:I18"/>
    <mergeCell ref="H19:I19"/>
    <mergeCell ref="J18:K18"/>
    <mergeCell ref="J19:K19"/>
    <mergeCell ref="L18:M18"/>
    <mergeCell ref="L19:M19"/>
    <mergeCell ref="N18:O18"/>
    <mergeCell ref="N19:O19"/>
    <mergeCell ref="P18:Q18"/>
    <mergeCell ref="P19:Q19"/>
    <mergeCell ref="R19:S19"/>
    <mergeCell ref="R18:S18"/>
    <mergeCell ref="T19:U19"/>
    <mergeCell ref="T18:U18"/>
    <mergeCell ref="V18:W18"/>
    <mergeCell ref="V19:W19"/>
    <mergeCell ref="X18:Y18"/>
    <mergeCell ref="X19:Y19"/>
    <mergeCell ref="Z19:AA19"/>
    <mergeCell ref="Z18:AA18"/>
    <mergeCell ref="AB19:AC19"/>
    <mergeCell ref="AB18:AC18"/>
    <mergeCell ref="AD19:AE19"/>
    <mergeCell ref="AD18:AE18"/>
    <mergeCell ref="AF18:AG18"/>
    <mergeCell ref="AF19:AG19"/>
    <mergeCell ref="AH18:AI18"/>
    <mergeCell ref="AH19:AI19"/>
    <mergeCell ref="AJ19:AK19"/>
    <mergeCell ref="AJ18:AK18"/>
    <mergeCell ref="AL19:AM19"/>
    <mergeCell ref="AL18:AM18"/>
    <mergeCell ref="AN19:AO19"/>
    <mergeCell ref="AN18:AO18"/>
    <mergeCell ref="AP19:AQ19"/>
    <mergeCell ref="AP18:AQ18"/>
    <mergeCell ref="AR18:AS18"/>
    <mergeCell ref="AR19:AS19"/>
    <mergeCell ref="AT19:AU19"/>
    <mergeCell ref="AT18:AU18"/>
    <mergeCell ref="AV19:AW19"/>
    <mergeCell ref="AV18:AW18"/>
    <mergeCell ref="AX19:AY19"/>
    <mergeCell ref="AX18:AY18"/>
    <mergeCell ref="AZ19:BA19"/>
    <mergeCell ref="AZ18:BA18"/>
    <mergeCell ref="BB19:BC19"/>
    <mergeCell ref="BB18:BC18"/>
    <mergeCell ref="BD18:BE18"/>
    <mergeCell ref="BD19:BE19"/>
    <mergeCell ref="BF18:BG18"/>
    <mergeCell ref="BF19:BG19"/>
    <mergeCell ref="BH19:BI19"/>
    <mergeCell ref="BH18:BI18"/>
    <mergeCell ref="BP18:BQ18"/>
    <mergeCell ref="BP19:BQ19"/>
    <mergeCell ref="BR18:BS18"/>
    <mergeCell ref="BR19:BS19"/>
    <mergeCell ref="BJ19:BK19"/>
    <mergeCell ref="BJ18:BK18"/>
    <mergeCell ref="BL19:BM19"/>
    <mergeCell ref="BL18:BM18"/>
    <mergeCell ref="BN19:BO19"/>
    <mergeCell ref="BN18:BO18"/>
  </mergeCells>
  <phoneticPr fontId="1" type="noConversion"/>
  <conditionalFormatting sqref="B20:BR118">
    <cfRule type="expression" dxfId="57" priority="101">
      <formula>COUNTIF(ÍTEMS,B20)&gt;0</formula>
    </cfRule>
    <cfRule type="cellIs" dxfId="56" priority="107" operator="equal">
      <formula>0</formula>
    </cfRule>
  </conditionalFormatting>
  <conditionalFormatting sqref="B20:B118">
    <cfRule type="duplicateValues" dxfId="55" priority="87"/>
  </conditionalFormatting>
  <conditionalFormatting sqref="D20:D118">
    <cfRule type="duplicateValues" dxfId="54" priority="86"/>
  </conditionalFormatting>
  <conditionalFormatting sqref="F20:F118">
    <cfRule type="duplicateValues" dxfId="53" priority="85"/>
  </conditionalFormatting>
  <conditionalFormatting sqref="H20:H118">
    <cfRule type="duplicateValues" dxfId="52" priority="84"/>
  </conditionalFormatting>
  <conditionalFormatting sqref="J20:J118">
    <cfRule type="duplicateValues" dxfId="51" priority="83"/>
  </conditionalFormatting>
  <conditionalFormatting sqref="L20:L118">
    <cfRule type="duplicateValues" dxfId="50" priority="82"/>
  </conditionalFormatting>
  <conditionalFormatting sqref="N20:N118">
    <cfRule type="duplicateValues" dxfId="49" priority="81"/>
  </conditionalFormatting>
  <conditionalFormatting sqref="P20:P118">
    <cfRule type="duplicateValues" dxfId="48" priority="80"/>
  </conditionalFormatting>
  <conditionalFormatting sqref="R20:R118">
    <cfRule type="duplicateValues" dxfId="47" priority="79"/>
  </conditionalFormatting>
  <conditionalFormatting sqref="T20:T118">
    <cfRule type="duplicateValues" dxfId="46" priority="78"/>
  </conditionalFormatting>
  <conditionalFormatting sqref="V20:V118">
    <cfRule type="duplicateValues" dxfId="45" priority="77"/>
  </conditionalFormatting>
  <conditionalFormatting sqref="X20:X118">
    <cfRule type="duplicateValues" dxfId="44" priority="75"/>
  </conditionalFormatting>
  <conditionalFormatting sqref="Z20:Z118">
    <cfRule type="duplicateValues" dxfId="43" priority="73"/>
  </conditionalFormatting>
  <conditionalFormatting sqref="AB20:AB118">
    <cfRule type="duplicateValues" dxfId="42" priority="71"/>
  </conditionalFormatting>
  <conditionalFormatting sqref="Z20:Z118">
    <cfRule type="duplicateValues" dxfId="41" priority="68"/>
  </conditionalFormatting>
  <conditionalFormatting sqref="AD20:AD118">
    <cfRule type="duplicateValues" dxfId="40" priority="66"/>
  </conditionalFormatting>
  <conditionalFormatting sqref="AF20:AF118">
    <cfRule type="duplicateValues" dxfId="39" priority="65"/>
  </conditionalFormatting>
  <conditionalFormatting sqref="AH20:AH118">
    <cfRule type="duplicateValues" dxfId="38" priority="64"/>
  </conditionalFormatting>
  <conditionalFormatting sqref="AJ20:AJ118">
    <cfRule type="duplicateValues" dxfId="37" priority="63"/>
  </conditionalFormatting>
  <conditionalFormatting sqref="AL20:AL118">
    <cfRule type="duplicateValues" dxfId="36" priority="62"/>
  </conditionalFormatting>
  <conditionalFormatting sqref="AN20:AN118">
    <cfRule type="duplicateValues" dxfId="35" priority="60"/>
  </conditionalFormatting>
  <conditionalFormatting sqref="AP20:AP118">
    <cfRule type="duplicateValues" dxfId="34" priority="58"/>
  </conditionalFormatting>
  <conditionalFormatting sqref="AL20:AL118">
    <cfRule type="duplicateValues" dxfId="33" priority="56"/>
  </conditionalFormatting>
  <conditionalFormatting sqref="AP20:AP118">
    <cfRule type="duplicateValues" dxfId="32" priority="54"/>
  </conditionalFormatting>
  <conditionalFormatting sqref="AR20:AR118">
    <cfRule type="duplicateValues" dxfId="31" priority="53"/>
  </conditionalFormatting>
  <conditionalFormatting sqref="AT20:AT118">
    <cfRule type="duplicateValues" dxfId="30" priority="52"/>
  </conditionalFormatting>
  <conditionalFormatting sqref="AV20:AV118">
    <cfRule type="duplicateValues" dxfId="29" priority="51"/>
  </conditionalFormatting>
  <conditionalFormatting sqref="AX20:AX118">
    <cfRule type="duplicateValues" dxfId="28" priority="49"/>
  </conditionalFormatting>
  <conditionalFormatting sqref="AY20:AY118">
    <cfRule type="duplicateValues" dxfId="27" priority="48"/>
  </conditionalFormatting>
  <conditionalFormatting sqref="AZ20:AZ118">
    <cfRule type="duplicateValues" dxfId="26" priority="47"/>
  </conditionalFormatting>
  <conditionalFormatting sqref="BA20:BA118">
    <cfRule type="duplicateValues" dxfId="25" priority="46"/>
  </conditionalFormatting>
  <conditionalFormatting sqref="BB20:BB118">
    <cfRule type="duplicateValues" dxfId="24" priority="45"/>
  </conditionalFormatting>
  <conditionalFormatting sqref="AV20:AV118">
    <cfRule type="duplicateValues" dxfId="23" priority="44"/>
  </conditionalFormatting>
  <conditionalFormatting sqref="AX20:AX118">
    <cfRule type="duplicateValues" dxfId="22" priority="43"/>
  </conditionalFormatting>
  <conditionalFormatting sqref="AZ20:AZ118">
    <cfRule type="duplicateValues" dxfId="21" priority="42"/>
  </conditionalFormatting>
  <conditionalFormatting sqref="BB20:BB118">
    <cfRule type="duplicateValues" dxfId="20" priority="41"/>
  </conditionalFormatting>
  <conditionalFormatting sqref="BD20:BD118">
    <cfRule type="duplicateValues" dxfId="19" priority="39"/>
  </conditionalFormatting>
  <conditionalFormatting sqref="BF20:BF118">
    <cfRule type="duplicateValues" dxfId="18" priority="37"/>
  </conditionalFormatting>
  <conditionalFormatting sqref="BD20:BD118">
    <cfRule type="duplicateValues" dxfId="17" priority="36"/>
  </conditionalFormatting>
  <conditionalFormatting sqref="BF20:BF118">
    <cfRule type="duplicateValues" dxfId="16" priority="35"/>
  </conditionalFormatting>
  <conditionalFormatting sqref="BH20:BH118">
    <cfRule type="duplicateValues" dxfId="15" priority="33"/>
  </conditionalFormatting>
  <conditionalFormatting sqref="BJ20:BJ118">
    <cfRule type="duplicateValues" dxfId="14" priority="31"/>
  </conditionalFormatting>
  <conditionalFormatting sqref="BL20:BL118">
    <cfRule type="duplicateValues" dxfId="13" priority="29"/>
  </conditionalFormatting>
  <conditionalFormatting sqref="BN20:BN118">
    <cfRule type="duplicateValues" dxfId="12" priority="27"/>
  </conditionalFormatting>
  <conditionalFormatting sqref="BP20:BP118">
    <cfRule type="duplicateValues" dxfId="11" priority="25"/>
  </conditionalFormatting>
  <conditionalFormatting sqref="BR20:BR118">
    <cfRule type="duplicateValues" dxfId="10" priority="23"/>
  </conditionalFormatting>
  <conditionalFormatting sqref="BH20:BH118">
    <cfRule type="duplicateValues" dxfId="9" priority="16"/>
  </conditionalFormatting>
  <conditionalFormatting sqref="BJ20:BJ118">
    <cfRule type="duplicateValues" dxfId="8" priority="15"/>
  </conditionalFormatting>
  <conditionalFormatting sqref="BL20:BL118">
    <cfRule type="duplicateValues" dxfId="7" priority="14"/>
  </conditionalFormatting>
  <conditionalFormatting sqref="BN20:BN118">
    <cfRule type="duplicateValues" dxfId="6" priority="13"/>
  </conditionalFormatting>
  <conditionalFormatting sqref="BP20:BP118">
    <cfRule type="duplicateValues" dxfId="5" priority="12"/>
  </conditionalFormatting>
  <conditionalFormatting sqref="BR20:BR118">
    <cfRule type="duplicateValues" dxfId="4" priority="11"/>
  </conditionalFormatting>
  <conditionalFormatting sqref="BS20:BS118">
    <cfRule type="expression" dxfId="3" priority="2">
      <formula>COUNTIF(ÍTEMS,BS20)&gt;0</formula>
    </cfRule>
    <cfRule type="cellIs" dxfId="2" priority="3" operator="equal">
      <formula>0</formula>
    </cfRule>
  </conditionalFormatting>
  <dataValidations xWindow="533" yWindow="620" count="2">
    <dataValidation type="textLength" operator="lessThan" allowBlank="1" showInputMessage="1" showErrorMessage="1" errorTitle="Máximo 50 caracteres" error="Ud. No debe superar los 50 caracteres en los títulos." sqref="B20:B118 D20:D118 F20:F118 H20:H118 J20:J118 L20:L118 N20:N118 P20:P118 R20:R118 T20:T118 V20:V118 X20:X118 Z20:Z118 AB20:AB118 AD20:AD118 AF20:AF118 AH20:AH118 AJ20:AJ118 AL20:AL118 AN20:AN118 AP20:AP118 AR20:AR118 AT20:AT118 AV20:AV118 AX20:AX118 AZ20:AZ118 BB20:BB118 BD20:BD118 BF20:BF118 BH20:BH118 BJ20:BJ118 BL20:BL118 BN20:BN118 BP20:BP118 BR20:BR118 E28:E36" xr:uid="{F0E7F8AE-B8E5-47E1-8366-A47A569A244B}">
      <formula1>50</formula1>
    </dataValidation>
    <dataValidation type="list" operator="lessThan" allowBlank="1" showInputMessage="1" showErrorMessage="1" errorTitle="Máximo 50 caracteres" error="Ud. No debe superar los 50 caracteres en los títulos." sqref="C20:C118 I20:I118 K20:K118 BG20:BG118 M20:M118 O20:O118 S20:S118 Q20:Q118 U20:U118 Y20:Y118 W20:W118 AA20:AA118 AI20:AI118 AC20:AC118 AE20:AE118 AG20:AG118 AK20:AK118 AM20:AM118 AQ20:AQ118 AO20:AO118 BI20:BI118 AS20:AS118 AU20:AU118 AW20:AW118 AY20:AY118 BA20:BA118 BC20:BC118 BE20:BE118 E37:E118 BS20:BS118 BK20:BK118 BM20:BM118 BO20:BO118 BQ20:BQ118 E20:E27 G20:G118" xr:uid="{F0066339-77B9-4F52-BB04-B770E920E090}">
      <formula1>Unidades</formula1>
    </dataValidation>
  </dataValidations>
  <pageMargins left="0.7" right="0.7" top="0.75" bottom="0.75" header="0.3" footer="0.3"/>
  <pageSetup paperSize="9" orientation="portrait" horizontalDpi="0" verticalDpi="0" r:id="rId1"/>
  <ignoredErrors>
    <ignoredError sqref="A20 A23:A24 A21:A22 A25:A53 A54:A11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9385-5362-4616-B5E3-9CECE64BD52F}">
  <sheetPr codeName="Hoja3"/>
  <dimension ref="A1:C7"/>
  <sheetViews>
    <sheetView workbookViewId="0">
      <selection activeCell="F15" sqref="F15"/>
    </sheetView>
  </sheetViews>
  <sheetFormatPr baseColWidth="10" defaultRowHeight="14.4" x14ac:dyDescent="0.3"/>
  <cols>
    <col min="1" max="1" width="15.21875" style="11" bestFit="1" customWidth="1"/>
    <col min="2" max="2" width="11.5546875" style="11"/>
    <col min="3" max="3" width="12.109375" style="11" bestFit="1" customWidth="1"/>
    <col min="4" max="16384" width="11.5546875" style="11"/>
  </cols>
  <sheetData>
    <row r="1" spans="1:3" x14ac:dyDescent="0.3">
      <c r="A1" s="2" t="s">
        <v>55</v>
      </c>
      <c r="C1" s="3" t="s">
        <v>91</v>
      </c>
    </row>
    <row r="2" spans="1:3" x14ac:dyDescent="0.3">
      <c r="A2" s="4" t="s">
        <v>56</v>
      </c>
      <c r="C2" s="4" t="s">
        <v>94</v>
      </c>
    </row>
    <row r="3" spans="1:3" ht="16.2" x14ac:dyDescent="0.3">
      <c r="A3" s="1" t="s">
        <v>57</v>
      </c>
      <c r="C3" s="6" t="s">
        <v>92</v>
      </c>
    </row>
    <row r="4" spans="1:3" ht="16.2" x14ac:dyDescent="0.3">
      <c r="C4" s="7" t="s">
        <v>93</v>
      </c>
    </row>
    <row r="5" spans="1:3" x14ac:dyDescent="0.3">
      <c r="C5" s="5" t="s">
        <v>95</v>
      </c>
    </row>
    <row r="6" spans="1:3" x14ac:dyDescent="0.3">
      <c r="C6" s="5" t="s">
        <v>297</v>
      </c>
    </row>
    <row r="7" spans="1:3" x14ac:dyDescent="0.3">
      <c r="C7" s="5" t="s">
        <v>298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41</vt:i4>
      </vt:variant>
    </vt:vector>
  </HeadingPairs>
  <TitlesOfParts>
    <vt:vector size="44" baseType="lpstr">
      <vt:lpstr>Tabla</vt:lpstr>
      <vt:lpstr>Alta</vt:lpstr>
      <vt:lpstr>Programables</vt:lpstr>
      <vt:lpstr>AISLACIONES_HIDROTÉRMICAS_Y_ACÚSTICAS</vt:lpstr>
      <vt:lpstr>BARANDAS_BALCONES_PASAMANOS_CUPERTINAS</vt:lpstr>
      <vt:lpstr>CALEFACCIÓN</vt:lpstr>
      <vt:lpstr>CARPINTERÍA_DE_MADERA</vt:lpstr>
      <vt:lpstr>CARPINTERÍA_DE_PVC</vt:lpstr>
      <vt:lpstr>CARPINTERÍA_METÁLICA_Y_HERRERÍA</vt:lpstr>
      <vt:lpstr>CARPINTERÍAS_COMBINADAS</vt:lpstr>
      <vt:lpstr>CIELOS_RASOS_INDEPENDIENTES</vt:lpstr>
      <vt:lpstr>CIRCULACIÓN_VERTICAL_MECÁNICA</vt:lpstr>
      <vt:lpstr>CONDUCTOS_HÚMEROS_Y_VENTILACIONES</vt:lpstr>
      <vt:lpstr>CONTRAPISOS</vt:lpstr>
      <vt:lpstr>DERECHOS_Y_SEGUROS</vt:lpstr>
      <vt:lpstr>DOMÓTICA</vt:lpstr>
      <vt:lpstr>ELIMINACIÓN_DE_RESIDUOS</vt:lpstr>
      <vt:lpstr>ESCALERAS_UMBRALES_SOLIAS_ALFÉIZARES</vt:lpstr>
      <vt:lpstr>ESTRUCTURA_RESISTENTE</vt:lpstr>
      <vt:lpstr>INMÓTICA</vt:lpstr>
      <vt:lpstr>INSTALACIÓN_CONTRA_INCENDIO</vt:lpstr>
      <vt:lpstr>INSTALACIÓN_DE_GAS</vt:lpstr>
      <vt:lpstr>INSTALACIÓN_ELÉCTRICA</vt:lpstr>
      <vt:lpstr>INSTALACIÓN_SANITARIA</vt:lpstr>
      <vt:lpstr>ÍTEMS</vt:lpstr>
      <vt:lpstr>MOV_TIE_UN</vt:lpstr>
      <vt:lpstr>MOVIMIENTOS_DE_TIERRA</vt:lpstr>
      <vt:lpstr>MUROS_Y_TABIQUES</vt:lpstr>
      <vt:lpstr>OBRAS_VARIAS</vt:lpstr>
      <vt:lpstr>OTROS_GASTOS_DIRECTOS_DE_OBRA</vt:lpstr>
      <vt:lpstr>PINTURA</vt:lpstr>
      <vt:lpstr>PISOS</vt:lpstr>
      <vt:lpstr>REFRIGERACIÓN</vt:lpstr>
      <vt:lpstr>REVESTIMIENTOS</vt:lpstr>
      <vt:lpstr>REVOQUES</vt:lpstr>
      <vt:lpstr>RUBRADO</vt:lpstr>
      <vt:lpstr>RUBRADO_SELECCIÓN</vt:lpstr>
      <vt:lpstr>TECHOS_Y_CUBIERTAS</vt:lpstr>
      <vt:lpstr>TRAB_PREP_UN</vt:lpstr>
      <vt:lpstr>TRABAJOS_PREPARATORIOS</vt:lpstr>
      <vt:lpstr>Unidades</vt:lpstr>
      <vt:lpstr>VIDRIOS_CRISTALES_ESPEJOS_ACRÍLICOS_POLICARBONATOS</vt:lpstr>
      <vt:lpstr>YESERÍA</vt:lpstr>
      <vt:lpstr>ZÓCALOS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dc:creator>
  <cp:lastModifiedBy>gusta</cp:lastModifiedBy>
  <dcterms:created xsi:type="dcterms:W3CDTF">2021-08-18T15:02:14Z</dcterms:created>
  <dcterms:modified xsi:type="dcterms:W3CDTF">2021-11-10T20:30:35Z</dcterms:modified>
</cp:coreProperties>
</file>