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1"/>
  </bookViews>
  <sheets>
    <sheet name="Datos de entrada" sheetId="1" r:id="rId1"/>
    <sheet name="Rw (ISO-717)" sheetId="3" r:id="rId2"/>
    <sheet name="STC (ISO-717)" sheetId="16" r:id="rId3"/>
    <sheet name="Rw" sheetId="4" r:id="rId4"/>
    <sheet name="STC" sheetId="5" r:id="rId5"/>
    <sheet name="Promedio" sheetId="17" r:id="rId6"/>
    <sheet name="Adaptación espectral Rw" sheetId="10" r:id="rId7"/>
  </sheets>
  <calcPr calcId="152511"/>
</workbook>
</file>

<file path=xl/calcChain.xml><?xml version="1.0" encoding="utf-8"?>
<calcChain xmlns="http://schemas.openxmlformats.org/spreadsheetml/2006/main">
  <c r="C2" i="17" l="1"/>
  <c r="D11" i="1" s="1"/>
  <c r="D2" i="17"/>
  <c r="E11" i="1" s="1"/>
  <c r="E2" i="17"/>
  <c r="F11" i="1" s="1"/>
  <c r="F2" i="17"/>
  <c r="G11" i="1" s="1"/>
  <c r="G2" i="17"/>
  <c r="H11" i="1" s="1"/>
  <c r="H2" i="17"/>
  <c r="I11" i="1" s="1"/>
  <c r="I2" i="17"/>
  <c r="J11" i="1" s="1"/>
  <c r="J2" i="17"/>
  <c r="K11" i="1" s="1"/>
  <c r="K2" i="17"/>
  <c r="L11" i="1" s="1"/>
  <c r="L2" i="17"/>
  <c r="M11" i="1" s="1"/>
  <c r="M2" i="17"/>
  <c r="N11" i="1" s="1"/>
  <c r="N2" i="17"/>
  <c r="O11" i="1" s="1"/>
  <c r="O2" i="17"/>
  <c r="P11" i="1" s="1"/>
  <c r="P2" i="17"/>
  <c r="Q11" i="1" s="1"/>
  <c r="Q2" i="17"/>
  <c r="R11" i="1" s="1"/>
  <c r="R2" i="17"/>
  <c r="S11" i="1" s="1"/>
  <c r="S2" i="17"/>
  <c r="T11" i="1" s="1"/>
  <c r="T2" i="17"/>
  <c r="U11" i="1" s="1"/>
  <c r="U2" i="17"/>
  <c r="V11" i="1" s="1"/>
  <c r="V2" i="17"/>
  <c r="W11" i="1" s="1"/>
  <c r="W2" i="17"/>
  <c r="X11" i="1" s="1"/>
  <c r="X2" i="17"/>
  <c r="Y11" i="1" s="1"/>
  <c r="Y2" i="17"/>
  <c r="Z11" i="1" s="1"/>
  <c r="Z2" i="17"/>
  <c r="AA11" i="1" s="1"/>
  <c r="AA2" i="17"/>
  <c r="AB11" i="1" s="1"/>
  <c r="AB2" i="17"/>
  <c r="AC11" i="1" s="1"/>
  <c r="AC2" i="17"/>
  <c r="AD11" i="1" s="1"/>
  <c r="AD2" i="17"/>
  <c r="AE11" i="1" s="1"/>
  <c r="B2" i="17"/>
  <c r="C11" i="1" s="1"/>
  <c r="A2" i="17"/>
  <c r="B11" i="1" s="1"/>
  <c r="C4" i="5" l="1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B4" i="5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E21" i="16" l="1"/>
  <c r="E18" i="10" l="1"/>
  <c r="E28" i="10" s="1"/>
  <c r="E21" i="3"/>
  <c r="E33" i="3"/>
  <c r="E36" i="3"/>
  <c r="E25" i="3"/>
  <c r="E23" i="3"/>
  <c r="E29" i="3"/>
  <c r="E35" i="3"/>
  <c r="E22" i="16"/>
  <c r="E22" i="3"/>
  <c r="E34" i="3"/>
  <c r="E26" i="3"/>
  <c r="E30" i="3"/>
  <c r="E20" i="16"/>
  <c r="E32" i="3"/>
  <c r="E31" i="3"/>
  <c r="E24" i="3"/>
  <c r="E28" i="3"/>
  <c r="E39" i="16"/>
  <c r="E37" i="3"/>
  <c r="E27" i="3"/>
  <c r="E19" i="16"/>
  <c r="E29" i="10" l="1"/>
  <c r="L9" i="5"/>
  <c r="AC14" i="5" s="1"/>
  <c r="E31" i="16"/>
  <c r="W18" i="10"/>
  <c r="W23" i="10" s="1"/>
  <c r="E39" i="3"/>
  <c r="M9" i="5"/>
  <c r="AD28" i="5" s="1"/>
  <c r="E32" i="16"/>
  <c r="O9" i="5"/>
  <c r="AF22" i="5" s="1"/>
  <c r="E34" i="16"/>
  <c r="D9" i="5"/>
  <c r="U39" i="5" s="1"/>
  <c r="E23" i="16"/>
  <c r="F9" i="5"/>
  <c r="W65" i="5" s="1"/>
  <c r="E25" i="16"/>
  <c r="J9" i="5"/>
  <c r="AA57" i="5" s="1"/>
  <c r="E29" i="16"/>
  <c r="D18" i="10"/>
  <c r="D28" i="10" s="1"/>
  <c r="E20" i="3"/>
  <c r="I9" i="5"/>
  <c r="Z67" i="5" s="1"/>
  <c r="E28" i="16"/>
  <c r="S9" i="5"/>
  <c r="AI13" i="5" s="1"/>
  <c r="E38" i="16"/>
  <c r="Q9" i="5"/>
  <c r="AH76" i="5" s="1"/>
  <c r="E36" i="16"/>
  <c r="R9" i="5"/>
  <c r="AJ42" i="5" s="1"/>
  <c r="E37" i="16"/>
  <c r="C18" i="10"/>
  <c r="C29" i="10" s="1"/>
  <c r="E19" i="3"/>
  <c r="V18" i="10"/>
  <c r="V24" i="10" s="1"/>
  <c r="E38" i="3"/>
  <c r="E23" i="10"/>
  <c r="G9" i="5"/>
  <c r="X16" i="5" s="1"/>
  <c r="E26" i="16"/>
  <c r="P9" i="5"/>
  <c r="AG13" i="5" s="1"/>
  <c r="E35" i="16"/>
  <c r="H9" i="5"/>
  <c r="Y20" i="5" s="1"/>
  <c r="E27" i="16"/>
  <c r="E9" i="5"/>
  <c r="V26" i="5" s="1"/>
  <c r="E24" i="16"/>
  <c r="K9" i="5"/>
  <c r="AB39" i="5" s="1"/>
  <c r="E30" i="16"/>
  <c r="E22" i="10"/>
  <c r="N9" i="5"/>
  <c r="AE81" i="5" s="1"/>
  <c r="E33" i="16"/>
  <c r="K18" i="10"/>
  <c r="H9" i="4"/>
  <c r="I9" i="4"/>
  <c r="L18" i="10"/>
  <c r="H18" i="10"/>
  <c r="E9" i="4"/>
  <c r="D9" i="4"/>
  <c r="G18" i="10"/>
  <c r="S18" i="10"/>
  <c r="P9" i="4"/>
  <c r="L9" i="4"/>
  <c r="O18" i="10"/>
  <c r="R18" i="10"/>
  <c r="O9" i="4"/>
  <c r="I18" i="10"/>
  <c r="F9" i="4"/>
  <c r="K9" i="4"/>
  <c r="N18" i="10"/>
  <c r="C9" i="4"/>
  <c r="F18" i="10"/>
  <c r="J9" i="4"/>
  <c r="M18" i="10"/>
  <c r="R9" i="4"/>
  <c r="U18" i="10"/>
  <c r="P18" i="10"/>
  <c r="M9" i="4"/>
  <c r="Q9" i="4"/>
  <c r="T18" i="10"/>
  <c r="Q18" i="10"/>
  <c r="N9" i="4"/>
  <c r="J18" i="10"/>
  <c r="G9" i="4"/>
  <c r="W75" i="5" l="1"/>
  <c r="AC63" i="5"/>
  <c r="W74" i="5"/>
  <c r="W73" i="5"/>
  <c r="AC30" i="5"/>
  <c r="W69" i="5"/>
  <c r="W50" i="5"/>
  <c r="W68" i="5"/>
  <c r="AA54" i="5"/>
  <c r="AA49" i="5"/>
  <c r="AC47" i="5"/>
  <c r="AA50" i="5"/>
  <c r="AA53" i="5"/>
  <c r="AH82" i="5"/>
  <c r="AH80" i="5"/>
  <c r="W61" i="5"/>
  <c r="W35" i="5"/>
  <c r="W37" i="5"/>
  <c r="W84" i="5"/>
  <c r="W60" i="5"/>
  <c r="W31" i="5"/>
  <c r="W44" i="5"/>
  <c r="W28" i="5"/>
  <c r="W21" i="5"/>
  <c r="W81" i="5"/>
  <c r="W71" i="5"/>
  <c r="AH66" i="5"/>
  <c r="AA25" i="5"/>
  <c r="W58" i="5"/>
  <c r="W18" i="5"/>
  <c r="W26" i="5"/>
  <c r="W62" i="5"/>
  <c r="W36" i="5"/>
  <c r="AH57" i="5"/>
  <c r="AA69" i="5"/>
  <c r="W59" i="5"/>
  <c r="W52" i="5"/>
  <c r="W41" i="5"/>
  <c r="W32" i="5"/>
  <c r="W47" i="5"/>
  <c r="AH81" i="5"/>
  <c r="AA76" i="5"/>
  <c r="W25" i="5"/>
  <c r="W42" i="5"/>
  <c r="W64" i="5"/>
  <c r="W22" i="5"/>
  <c r="W86" i="5"/>
  <c r="W48" i="5"/>
  <c r="W76" i="5"/>
  <c r="W15" i="5"/>
  <c r="AA73" i="5"/>
  <c r="W43" i="5"/>
  <c r="W40" i="5"/>
  <c r="W85" i="5"/>
  <c r="W53" i="5"/>
  <c r="W27" i="5"/>
  <c r="W83" i="5"/>
  <c r="AH48" i="5"/>
  <c r="AH46" i="5"/>
  <c r="AC61" i="5"/>
  <c r="Y56" i="5"/>
  <c r="Y42" i="5"/>
  <c r="AC64" i="5"/>
  <c r="Y74" i="5"/>
  <c r="AC80" i="5"/>
  <c r="Y78" i="5"/>
  <c r="AC46" i="5"/>
  <c r="Y43" i="5"/>
  <c r="AC31" i="5"/>
  <c r="Y59" i="5"/>
  <c r="W45" i="5"/>
  <c r="W19" i="5"/>
  <c r="W24" i="5"/>
  <c r="W80" i="5"/>
  <c r="W38" i="5"/>
  <c r="AC33" i="5"/>
  <c r="Y53" i="5"/>
  <c r="W20" i="5"/>
  <c r="W66" i="5"/>
  <c r="W78" i="5"/>
  <c r="W13" i="5"/>
  <c r="AC65" i="5"/>
  <c r="Y69" i="5"/>
  <c r="W49" i="5"/>
  <c r="W77" i="5"/>
  <c r="W57" i="5"/>
  <c r="W33" i="5"/>
  <c r="W39" i="5"/>
  <c r="AC37" i="5"/>
  <c r="Y28" i="5"/>
  <c r="AC78" i="5"/>
  <c r="AC86" i="5"/>
  <c r="AC13" i="5"/>
  <c r="AH75" i="5"/>
  <c r="AH56" i="5"/>
  <c r="U53" i="5"/>
  <c r="AA79" i="5"/>
  <c r="AA77" i="5"/>
  <c r="AC32" i="5"/>
  <c r="AC36" i="5"/>
  <c r="AC69" i="5"/>
  <c r="AH20" i="5"/>
  <c r="AH24" i="5"/>
  <c r="V64" i="5"/>
  <c r="AH64" i="5"/>
  <c r="AA29" i="5"/>
  <c r="AC57" i="5"/>
  <c r="AC70" i="5"/>
  <c r="AH17" i="5"/>
  <c r="AD37" i="5"/>
  <c r="AA81" i="5"/>
  <c r="AC66" i="5"/>
  <c r="AC38" i="5"/>
  <c r="AC56" i="5"/>
  <c r="AH45" i="5"/>
  <c r="AH63" i="5"/>
  <c r="AH71" i="5"/>
  <c r="AD39" i="5"/>
  <c r="AA65" i="5"/>
  <c r="AC84" i="5"/>
  <c r="AH69" i="5"/>
  <c r="AA36" i="5"/>
  <c r="AA32" i="5"/>
  <c r="AA13" i="5"/>
  <c r="AA21" i="5"/>
  <c r="AA56" i="5"/>
  <c r="AC60" i="5"/>
  <c r="AC51" i="5"/>
  <c r="AC67" i="5"/>
  <c r="AC27" i="5"/>
  <c r="AH33" i="5"/>
  <c r="AH73" i="5"/>
  <c r="AH72" i="5"/>
  <c r="AC39" i="5"/>
  <c r="AC68" i="5"/>
  <c r="AC15" i="5"/>
  <c r="AC41" i="5"/>
  <c r="AC21" i="5"/>
  <c r="U54" i="5"/>
  <c r="Y64" i="5"/>
  <c r="Y15" i="5"/>
  <c r="AC22" i="5"/>
  <c r="AC77" i="5"/>
  <c r="AC24" i="5"/>
  <c r="AC81" i="5"/>
  <c r="AC19" i="5"/>
  <c r="U78" i="5"/>
  <c r="Y81" i="5"/>
  <c r="Y21" i="5"/>
  <c r="AC17" i="5"/>
  <c r="AC16" i="5"/>
  <c r="AC59" i="5"/>
  <c r="AC50" i="5"/>
  <c r="AC26" i="5"/>
  <c r="V51" i="5"/>
  <c r="Y58" i="5"/>
  <c r="W24" i="10"/>
  <c r="V30" i="10"/>
  <c r="V29" i="10"/>
  <c r="W30" i="10"/>
  <c r="C23" i="10"/>
  <c r="C22" i="10"/>
  <c r="C28" i="10"/>
  <c r="AA83" i="5"/>
  <c r="AA19" i="5"/>
  <c r="AA23" i="5"/>
  <c r="AA28" i="5"/>
  <c r="AA74" i="5"/>
  <c r="AA70" i="5"/>
  <c r="AA60" i="5"/>
  <c r="AA43" i="5"/>
  <c r="AA35" i="5"/>
  <c r="AH31" i="5"/>
  <c r="AH65" i="5"/>
  <c r="AH84" i="5"/>
  <c r="AH34" i="5"/>
  <c r="AH36" i="5"/>
  <c r="AH43" i="5"/>
  <c r="AH68" i="5"/>
  <c r="AH49" i="5"/>
  <c r="AH54" i="5"/>
  <c r="AD50" i="5"/>
  <c r="AA45" i="5"/>
  <c r="AA64" i="5"/>
  <c r="AA66" i="5"/>
  <c r="AA34" i="5"/>
  <c r="AA14" i="5"/>
  <c r="AA51" i="5"/>
  <c r="AA18" i="5"/>
  <c r="AA85" i="5"/>
  <c r="AA46" i="5"/>
  <c r="AH59" i="5"/>
  <c r="AH62" i="5"/>
  <c r="AH25" i="5"/>
  <c r="AH78" i="5"/>
  <c r="AH77" i="5"/>
  <c r="AH79" i="5"/>
  <c r="AH21" i="5"/>
  <c r="AH51" i="5"/>
  <c r="AH23" i="5"/>
  <c r="AD71" i="5"/>
  <c r="AA72" i="5"/>
  <c r="AA71" i="5"/>
  <c r="AA68" i="5"/>
  <c r="AA30" i="5"/>
  <c r="AA55" i="5"/>
  <c r="AA38" i="5"/>
  <c r="AA22" i="5"/>
  <c r="AA16" i="5"/>
  <c r="AA15" i="5"/>
  <c r="AA58" i="5"/>
  <c r="AH53" i="5"/>
  <c r="AH47" i="5"/>
  <c r="AH19" i="5"/>
  <c r="AH16" i="5"/>
  <c r="AH86" i="5"/>
  <c r="AH85" i="5"/>
  <c r="AH18" i="5"/>
  <c r="AH22" i="5"/>
  <c r="AH35" i="5"/>
  <c r="AD45" i="5"/>
  <c r="AA42" i="5"/>
  <c r="AA24" i="5"/>
  <c r="AA52" i="5"/>
  <c r="AA20" i="5"/>
  <c r="AA62" i="5"/>
  <c r="AA67" i="5"/>
  <c r="AA40" i="5"/>
  <c r="AA17" i="5"/>
  <c r="AA41" i="5"/>
  <c r="AA80" i="5"/>
  <c r="AH44" i="5"/>
  <c r="AH61" i="5"/>
  <c r="AH29" i="5"/>
  <c r="AH13" i="5"/>
  <c r="AH39" i="5"/>
  <c r="AH38" i="5"/>
  <c r="AH42" i="5"/>
  <c r="AH60" i="5"/>
  <c r="AH30" i="5"/>
  <c r="AA27" i="5"/>
  <c r="AA61" i="5"/>
  <c r="AA78" i="5"/>
  <c r="AA47" i="5"/>
  <c r="AA84" i="5"/>
  <c r="AA31" i="5"/>
  <c r="AA33" i="5"/>
  <c r="AA48" i="5"/>
  <c r="AA37" i="5"/>
  <c r="AH32" i="5"/>
  <c r="AH83" i="5"/>
  <c r="AH52" i="5"/>
  <c r="AH26" i="5"/>
  <c r="AH14" i="5"/>
  <c r="AH37" i="5"/>
  <c r="AH50" i="5"/>
  <c r="AH58" i="5"/>
  <c r="AH67" i="5"/>
  <c r="AA63" i="5"/>
  <c r="AA86" i="5"/>
  <c r="AA26" i="5"/>
  <c r="AA82" i="5"/>
  <c r="AA44" i="5"/>
  <c r="AA75" i="5"/>
  <c r="AA39" i="5"/>
  <c r="AA59" i="5"/>
  <c r="AH27" i="5"/>
  <c r="AH70" i="5"/>
  <c r="AH74" i="5"/>
  <c r="AH28" i="5"/>
  <c r="AH40" i="5"/>
  <c r="AH15" i="5"/>
  <c r="AH41" i="5"/>
  <c r="AH55" i="5"/>
  <c r="Z63" i="5"/>
  <c r="Y86" i="5"/>
  <c r="Y19" i="5"/>
  <c r="Y79" i="5"/>
  <c r="Y65" i="5"/>
  <c r="U20" i="5"/>
  <c r="Z76" i="5"/>
  <c r="Y45" i="5"/>
  <c r="Y27" i="5"/>
  <c r="Y24" i="5"/>
  <c r="Y77" i="5"/>
  <c r="U72" i="5"/>
  <c r="Z53" i="5"/>
  <c r="Y22" i="5"/>
  <c r="Y16" i="5"/>
  <c r="Y18" i="5"/>
  <c r="Y71" i="5"/>
  <c r="Y49" i="5"/>
  <c r="Y35" i="5"/>
  <c r="Y17" i="5"/>
  <c r="Y39" i="5"/>
  <c r="Y70" i="5"/>
  <c r="Y29" i="5"/>
  <c r="Y37" i="5"/>
  <c r="Y31" i="5"/>
  <c r="Y76" i="5"/>
  <c r="Y14" i="5"/>
  <c r="AE15" i="5"/>
  <c r="W30" i="5"/>
  <c r="W14" i="5"/>
  <c r="W70" i="5"/>
  <c r="W72" i="5"/>
  <c r="W55" i="5"/>
  <c r="W51" i="5"/>
  <c r="AC82" i="5"/>
  <c r="AC43" i="5"/>
  <c r="AC25" i="5"/>
  <c r="AC76" i="5"/>
  <c r="AC75" i="5"/>
  <c r="AC62" i="5"/>
  <c r="AC53" i="5"/>
  <c r="AC73" i="5"/>
  <c r="V31" i="5"/>
  <c r="Z62" i="5"/>
  <c r="W16" i="5"/>
  <c r="W46" i="5"/>
  <c r="W79" i="5"/>
  <c r="W63" i="5"/>
  <c r="W82" i="5"/>
  <c r="W67" i="5"/>
  <c r="AC42" i="5"/>
  <c r="AC44" i="5"/>
  <c r="AC34" i="5"/>
  <c r="AC85" i="5"/>
  <c r="AC72" i="5"/>
  <c r="AC48" i="5"/>
  <c r="AC54" i="5"/>
  <c r="AC83" i="5"/>
  <c r="V23" i="10"/>
  <c r="V24" i="5"/>
  <c r="Z69" i="5"/>
  <c r="W54" i="5"/>
  <c r="W56" i="5"/>
  <c r="W29" i="5"/>
  <c r="W34" i="5"/>
  <c r="W23" i="5"/>
  <c r="W17" i="5"/>
  <c r="AC49" i="5"/>
  <c r="AC58" i="5"/>
  <c r="AC29" i="5"/>
  <c r="AC55" i="5"/>
  <c r="AC23" i="5"/>
  <c r="AC40" i="5"/>
  <c r="AC71" i="5"/>
  <c r="AC45" i="5"/>
  <c r="U30" i="5"/>
  <c r="V29" i="5"/>
  <c r="AC20" i="5"/>
  <c r="AC79" i="5"/>
  <c r="AC52" i="5"/>
  <c r="U21" i="5"/>
  <c r="U67" i="5"/>
  <c r="V38" i="5"/>
  <c r="Z50" i="5"/>
  <c r="AC18" i="5"/>
  <c r="AC28" i="5"/>
  <c r="AC74" i="5"/>
  <c r="U55" i="5"/>
  <c r="U45" i="5"/>
  <c r="Z74" i="5"/>
  <c r="Z85" i="5"/>
  <c r="AC35" i="5"/>
  <c r="W29" i="10"/>
  <c r="U68" i="5"/>
  <c r="V27" i="5"/>
  <c r="Z19" i="5"/>
  <c r="V81" i="5"/>
  <c r="AB81" i="5"/>
  <c r="V68" i="5"/>
  <c r="AB73" i="5"/>
  <c r="V34" i="5"/>
  <c r="AB19" i="5"/>
  <c r="V32" i="5"/>
  <c r="AB50" i="5"/>
  <c r="V44" i="5"/>
  <c r="V78" i="5"/>
  <c r="AB82" i="5"/>
  <c r="AB20" i="5"/>
  <c r="V35" i="5"/>
  <c r="V43" i="5"/>
  <c r="AF71" i="5"/>
  <c r="AB55" i="5"/>
  <c r="V66" i="5"/>
  <c r="V49" i="5"/>
  <c r="X13" i="5"/>
  <c r="AF77" i="5"/>
  <c r="U64" i="5"/>
  <c r="U26" i="5"/>
  <c r="U56" i="5"/>
  <c r="V22" i="5"/>
  <c r="V45" i="5"/>
  <c r="V37" i="5"/>
  <c r="V72" i="5"/>
  <c r="V85" i="5"/>
  <c r="V16" i="5"/>
  <c r="Z82" i="5"/>
  <c r="Z16" i="5"/>
  <c r="Z66" i="5"/>
  <c r="AE83" i="5"/>
  <c r="U80" i="5"/>
  <c r="U28" i="5"/>
  <c r="U32" i="5"/>
  <c r="U33" i="5"/>
  <c r="V36" i="5"/>
  <c r="V83" i="5"/>
  <c r="V20" i="5"/>
  <c r="V77" i="5"/>
  <c r="V18" i="5"/>
  <c r="V42" i="5"/>
  <c r="Z41" i="5"/>
  <c r="Z30" i="5"/>
  <c r="Z37" i="5"/>
  <c r="AE23" i="5"/>
  <c r="AI37" i="5"/>
  <c r="AE59" i="5"/>
  <c r="AI76" i="5"/>
  <c r="U13" i="5"/>
  <c r="U82" i="5"/>
  <c r="U76" i="5"/>
  <c r="U40" i="5"/>
  <c r="V70" i="5"/>
  <c r="V54" i="5"/>
  <c r="V55" i="5"/>
  <c r="V76" i="5"/>
  <c r="V30" i="5"/>
  <c r="V57" i="5"/>
  <c r="Z80" i="5"/>
  <c r="Z14" i="5"/>
  <c r="Z78" i="5"/>
  <c r="AE71" i="5"/>
  <c r="AJ81" i="5"/>
  <c r="U42" i="5"/>
  <c r="U17" i="5"/>
  <c r="U31" i="5"/>
  <c r="U16" i="5"/>
  <c r="V63" i="5"/>
  <c r="V13" i="5"/>
  <c r="V75" i="5"/>
  <c r="V48" i="5"/>
  <c r="V52" i="5"/>
  <c r="V79" i="5"/>
  <c r="Z70" i="5"/>
  <c r="Z71" i="5"/>
  <c r="AE80" i="5"/>
  <c r="AJ85" i="5"/>
  <c r="AJ19" i="5"/>
  <c r="U58" i="5"/>
  <c r="U37" i="5"/>
  <c r="U70" i="5"/>
  <c r="V65" i="5"/>
  <c r="V47" i="5"/>
  <c r="V58" i="5"/>
  <c r="V39" i="5"/>
  <c r="V74" i="5"/>
  <c r="V14" i="5"/>
  <c r="Z28" i="5"/>
  <c r="Z58" i="5"/>
  <c r="Z21" i="5"/>
  <c r="AF37" i="5"/>
  <c r="AF17" i="5"/>
  <c r="AF74" i="5"/>
  <c r="AI73" i="5"/>
  <c r="AI35" i="5"/>
  <c r="AJ48" i="5"/>
  <c r="AJ29" i="5"/>
  <c r="AJ34" i="5"/>
  <c r="U24" i="5"/>
  <c r="U23" i="5"/>
  <c r="U19" i="5"/>
  <c r="U57" i="5"/>
  <c r="U84" i="5"/>
  <c r="U35" i="5"/>
  <c r="Z72" i="5"/>
  <c r="Z43" i="5"/>
  <c r="Z60" i="5"/>
  <c r="Z54" i="5"/>
  <c r="AE38" i="5"/>
  <c r="AD36" i="5"/>
  <c r="AF36" i="5"/>
  <c r="AF47" i="5"/>
  <c r="AF19" i="5"/>
  <c r="AI82" i="5"/>
  <c r="AI70" i="5"/>
  <c r="AJ40" i="5"/>
  <c r="AJ21" i="5"/>
  <c r="AJ26" i="5"/>
  <c r="AF29" i="5"/>
  <c r="AF59" i="5"/>
  <c r="AI78" i="5"/>
  <c r="AI30" i="5"/>
  <c r="AJ17" i="5"/>
  <c r="AJ84" i="5"/>
  <c r="U15" i="5"/>
  <c r="U29" i="5"/>
  <c r="U62" i="5"/>
  <c r="U85" i="5"/>
  <c r="U22" i="5"/>
  <c r="U48" i="5"/>
  <c r="Z42" i="5"/>
  <c r="Z36" i="5"/>
  <c r="Z81" i="5"/>
  <c r="Z39" i="5"/>
  <c r="Z32" i="5"/>
  <c r="AE67" i="5"/>
  <c r="AD38" i="5"/>
  <c r="AF64" i="5"/>
  <c r="AF81" i="5"/>
  <c r="AI79" i="5"/>
  <c r="AI63" i="5"/>
  <c r="AJ71" i="5"/>
  <c r="AJ76" i="5"/>
  <c r="AF80" i="5"/>
  <c r="AF72" i="5"/>
  <c r="AI42" i="5"/>
  <c r="AI57" i="5"/>
  <c r="AI54" i="5"/>
  <c r="AJ54" i="5"/>
  <c r="AJ20" i="5"/>
  <c r="U59" i="5"/>
  <c r="U27" i="5"/>
  <c r="U65" i="5"/>
  <c r="U25" i="5"/>
  <c r="U14" i="5"/>
  <c r="U69" i="5"/>
  <c r="Z17" i="5"/>
  <c r="Z84" i="5"/>
  <c r="Z27" i="5"/>
  <c r="Z55" i="5"/>
  <c r="Z68" i="5"/>
  <c r="AE30" i="5"/>
  <c r="AF41" i="5"/>
  <c r="AF60" i="5"/>
  <c r="AI43" i="5"/>
  <c r="AI44" i="5"/>
  <c r="AI40" i="5"/>
  <c r="AJ46" i="5"/>
  <c r="AJ83" i="5"/>
  <c r="AF18" i="5"/>
  <c r="AF26" i="5"/>
  <c r="AI41" i="5"/>
  <c r="AI67" i="5"/>
  <c r="AI83" i="5"/>
  <c r="AJ31" i="5"/>
  <c r="AJ35" i="5"/>
  <c r="U49" i="5"/>
  <c r="U41" i="5"/>
  <c r="U52" i="5"/>
  <c r="U46" i="5"/>
  <c r="U86" i="5"/>
  <c r="U50" i="5"/>
  <c r="U36" i="5"/>
  <c r="U43" i="5"/>
  <c r="U63" i="5"/>
  <c r="U73" i="5"/>
  <c r="V46" i="5"/>
  <c r="V56" i="5"/>
  <c r="V41" i="5"/>
  <c r="V21" i="5"/>
  <c r="V15" i="5"/>
  <c r="V17" i="5"/>
  <c r="V84" i="5"/>
  <c r="V80" i="5"/>
  <c r="V59" i="5"/>
  <c r="Z33" i="5"/>
  <c r="Z44" i="5"/>
  <c r="Z25" i="5"/>
  <c r="Z75" i="5"/>
  <c r="Z61" i="5"/>
  <c r="Z20" i="5"/>
  <c r="Z45" i="5"/>
  <c r="Y38" i="5"/>
  <c r="Y23" i="5"/>
  <c r="Y68" i="5"/>
  <c r="Y63" i="5"/>
  <c r="Y82" i="5"/>
  <c r="Y67" i="5"/>
  <c r="Y75" i="5"/>
  <c r="Y41" i="5"/>
  <c r="AE22" i="5"/>
  <c r="AD52" i="5"/>
  <c r="AD14" i="5"/>
  <c r="U74" i="5"/>
  <c r="U60" i="5"/>
  <c r="U61" i="5"/>
  <c r="U47" i="5"/>
  <c r="U34" i="5"/>
  <c r="U38" i="5"/>
  <c r="U44" i="5"/>
  <c r="U71" i="5"/>
  <c r="V50" i="5"/>
  <c r="V53" i="5"/>
  <c r="V60" i="5"/>
  <c r="V19" i="5"/>
  <c r="V28" i="5"/>
  <c r="V23" i="5"/>
  <c r="V25" i="5"/>
  <c r="V71" i="5"/>
  <c r="V61" i="5"/>
  <c r="Z59" i="5"/>
  <c r="Z51" i="5"/>
  <c r="Z31" i="5"/>
  <c r="Z46" i="5"/>
  <c r="Z83" i="5"/>
  <c r="Z15" i="5"/>
  <c r="Z22" i="5"/>
  <c r="Y30" i="5"/>
  <c r="Y40" i="5"/>
  <c r="Y50" i="5"/>
  <c r="Y44" i="5"/>
  <c r="Y80" i="5"/>
  <c r="Y32" i="5"/>
  <c r="Y52" i="5"/>
  <c r="Y13" i="5"/>
  <c r="AE78" i="5"/>
  <c r="AD83" i="5"/>
  <c r="AD51" i="5"/>
  <c r="U79" i="5"/>
  <c r="U51" i="5"/>
  <c r="U81" i="5"/>
  <c r="U18" i="5"/>
  <c r="U77" i="5"/>
  <c r="U75" i="5"/>
  <c r="U66" i="5"/>
  <c r="U83" i="5"/>
  <c r="V82" i="5"/>
  <c r="V33" i="5"/>
  <c r="V73" i="5"/>
  <c r="V62" i="5"/>
  <c r="V69" i="5"/>
  <c r="V67" i="5"/>
  <c r="V86" i="5"/>
  <c r="V40" i="5"/>
  <c r="Z23" i="5"/>
  <c r="Z49" i="5"/>
  <c r="Z52" i="5"/>
  <c r="Z48" i="5"/>
  <c r="Z13" i="5"/>
  <c r="Z73" i="5"/>
  <c r="Z18" i="5"/>
  <c r="Z65" i="5"/>
  <c r="Y61" i="5"/>
  <c r="Y55" i="5"/>
  <c r="Y36" i="5"/>
  <c r="Y57" i="5"/>
  <c r="Y84" i="5"/>
  <c r="Y26" i="5"/>
  <c r="Y83" i="5"/>
  <c r="AE31" i="5"/>
  <c r="AE50" i="5"/>
  <c r="AD18" i="5"/>
  <c r="AD31" i="5"/>
  <c r="Z26" i="5"/>
  <c r="Z29" i="5"/>
  <c r="Z86" i="5"/>
  <c r="Z57" i="5"/>
  <c r="Z35" i="5"/>
  <c r="Y51" i="5"/>
  <c r="Y25" i="5"/>
  <c r="Y66" i="5"/>
  <c r="Y73" i="5"/>
  <c r="Y48" i="5"/>
  <c r="AE54" i="5"/>
  <c r="AE62" i="5"/>
  <c r="AE20" i="5"/>
  <c r="AE65" i="5"/>
  <c r="X63" i="5"/>
  <c r="AD63" i="5"/>
  <c r="AD61" i="5"/>
  <c r="AD13" i="5"/>
  <c r="AD65" i="5"/>
  <c r="AE47" i="5"/>
  <c r="AE72" i="5"/>
  <c r="AE46" i="5"/>
  <c r="AE58" i="5"/>
  <c r="AD40" i="5"/>
  <c r="AD23" i="5"/>
  <c r="AD84" i="5"/>
  <c r="AD80" i="5"/>
  <c r="AD27" i="5"/>
  <c r="Z38" i="5"/>
  <c r="Z40" i="5"/>
  <c r="Z56" i="5"/>
  <c r="Z34" i="5"/>
  <c r="Y34" i="5"/>
  <c r="Y60" i="5"/>
  <c r="Y85" i="5"/>
  <c r="Y46" i="5"/>
  <c r="Y47" i="5"/>
  <c r="AE18" i="5"/>
  <c r="AE29" i="5"/>
  <c r="AE36" i="5"/>
  <c r="AE86" i="5"/>
  <c r="AE27" i="5"/>
  <c r="AD60" i="5"/>
  <c r="AD19" i="5"/>
  <c r="AD26" i="5"/>
  <c r="AD57" i="5"/>
  <c r="AD32" i="5"/>
  <c r="Z64" i="5"/>
  <c r="Z47" i="5"/>
  <c r="Z79" i="5"/>
  <c r="Z24" i="5"/>
  <c r="Z77" i="5"/>
  <c r="Y62" i="5"/>
  <c r="Y54" i="5"/>
  <c r="Y72" i="5"/>
  <c r="Y33" i="5"/>
  <c r="AE14" i="5"/>
  <c r="AE19" i="5"/>
  <c r="AE26" i="5"/>
  <c r="AE40" i="5"/>
  <c r="AE39" i="5"/>
  <c r="AD48" i="5"/>
  <c r="AD56" i="5"/>
  <c r="AD42" i="5"/>
  <c r="AD22" i="5"/>
  <c r="AD59" i="5"/>
  <c r="AE52" i="5"/>
  <c r="AE43" i="5"/>
  <c r="AE60" i="5"/>
  <c r="AE13" i="5"/>
  <c r="AE57" i="5"/>
  <c r="AD35" i="5"/>
  <c r="AD25" i="5"/>
  <c r="AD77" i="5"/>
  <c r="AD58" i="5"/>
  <c r="AG62" i="5"/>
  <c r="AF68" i="5"/>
  <c r="AF32" i="5"/>
  <c r="AF48" i="5"/>
  <c r="AF55" i="5"/>
  <c r="AF20" i="5"/>
  <c r="AF51" i="5"/>
  <c r="AF67" i="5"/>
  <c r="AF54" i="5"/>
  <c r="AF16" i="5"/>
  <c r="AI51" i="5"/>
  <c r="AI24" i="5"/>
  <c r="AI45" i="5"/>
  <c r="AI69" i="5"/>
  <c r="AI71" i="5"/>
  <c r="AI55" i="5"/>
  <c r="AI59" i="5"/>
  <c r="AI31" i="5"/>
  <c r="AI32" i="5"/>
  <c r="AJ41" i="5"/>
  <c r="AJ32" i="5"/>
  <c r="AJ47" i="5"/>
  <c r="AJ38" i="5"/>
  <c r="AJ77" i="5"/>
  <c r="AJ73" i="5"/>
  <c r="AJ68" i="5"/>
  <c r="AJ67" i="5"/>
  <c r="AJ82" i="5"/>
  <c r="AJ18" i="5"/>
  <c r="AE33" i="5"/>
  <c r="AE34" i="5"/>
  <c r="AE32" i="5"/>
  <c r="AE84" i="5"/>
  <c r="AE24" i="5"/>
  <c r="AE44" i="5"/>
  <c r="AE28" i="5"/>
  <c r="AE49" i="5"/>
  <c r="AE37" i="5"/>
  <c r="AD66" i="5"/>
  <c r="AD54" i="5"/>
  <c r="AD55" i="5"/>
  <c r="AD34" i="5"/>
  <c r="AD16" i="5"/>
  <c r="AD49" i="5"/>
  <c r="AD79" i="5"/>
  <c r="AD62" i="5"/>
  <c r="AD44" i="5"/>
  <c r="AF56" i="5"/>
  <c r="AF57" i="5"/>
  <c r="AF83" i="5"/>
  <c r="AF79" i="5"/>
  <c r="AF66" i="5"/>
  <c r="AF14" i="5"/>
  <c r="AF76" i="5"/>
  <c r="AF63" i="5"/>
  <c r="AF24" i="5"/>
  <c r="AI52" i="5"/>
  <c r="AI49" i="5"/>
  <c r="AI48" i="5"/>
  <c r="AI18" i="5"/>
  <c r="AI77" i="5"/>
  <c r="AI86" i="5"/>
  <c r="AI56" i="5"/>
  <c r="AI62" i="5"/>
  <c r="AI33" i="5"/>
  <c r="AJ13" i="5"/>
  <c r="AJ24" i="5"/>
  <c r="AJ23" i="5"/>
  <c r="AJ30" i="5"/>
  <c r="AJ69" i="5"/>
  <c r="AJ33" i="5"/>
  <c r="AJ60" i="5"/>
  <c r="AJ43" i="5"/>
  <c r="AJ74" i="5"/>
  <c r="D23" i="10"/>
  <c r="AF31" i="5"/>
  <c r="AF61" i="5"/>
  <c r="AF62" i="5"/>
  <c r="AF35" i="5"/>
  <c r="AF82" i="5"/>
  <c r="AF40" i="5"/>
  <c r="AF53" i="5"/>
  <c r="AF25" i="5"/>
  <c r="AF75" i="5"/>
  <c r="AF58" i="5"/>
  <c r="AI84" i="5"/>
  <c r="AI17" i="5"/>
  <c r="AI50" i="5"/>
  <c r="AI19" i="5"/>
  <c r="AI26" i="5"/>
  <c r="AI85" i="5"/>
  <c r="AI81" i="5"/>
  <c r="AI64" i="5"/>
  <c r="AI39" i="5"/>
  <c r="AJ80" i="5"/>
  <c r="AJ16" i="5"/>
  <c r="AJ86" i="5"/>
  <c r="AJ22" i="5"/>
  <c r="AJ61" i="5"/>
  <c r="AJ79" i="5"/>
  <c r="AJ52" i="5"/>
  <c r="AJ27" i="5"/>
  <c r="AJ66" i="5"/>
  <c r="AE17" i="5"/>
  <c r="AE76" i="5"/>
  <c r="AE45" i="5"/>
  <c r="AE48" i="5"/>
  <c r="AE55" i="5"/>
  <c r="AE66" i="5"/>
  <c r="AE85" i="5"/>
  <c r="AE74" i="5"/>
  <c r="AE64" i="5"/>
  <c r="AD41" i="5"/>
  <c r="AD81" i="5"/>
  <c r="AD74" i="5"/>
  <c r="AD75" i="5"/>
  <c r="AD64" i="5"/>
  <c r="AD69" i="5"/>
  <c r="AD24" i="5"/>
  <c r="AD20" i="5"/>
  <c r="AD82" i="5"/>
  <c r="AD67" i="5"/>
  <c r="D22" i="10"/>
  <c r="AF85" i="5"/>
  <c r="AF70" i="5"/>
  <c r="AF78" i="5"/>
  <c r="AF86" i="5"/>
  <c r="AF73" i="5"/>
  <c r="AF34" i="5"/>
  <c r="AF69" i="5"/>
  <c r="AF38" i="5"/>
  <c r="AF84" i="5"/>
  <c r="AF43" i="5"/>
  <c r="AI23" i="5"/>
  <c r="AI47" i="5"/>
  <c r="AI25" i="5"/>
  <c r="AI14" i="5"/>
  <c r="AI34" i="5"/>
  <c r="AI29" i="5"/>
  <c r="AI72" i="5"/>
  <c r="AI58" i="5"/>
  <c r="AI46" i="5"/>
  <c r="AJ72" i="5"/>
  <c r="AJ65" i="5"/>
  <c r="AJ78" i="5"/>
  <c r="AJ14" i="5"/>
  <c r="AJ53" i="5"/>
  <c r="AJ55" i="5"/>
  <c r="AJ44" i="5"/>
  <c r="AJ75" i="5"/>
  <c r="AJ58" i="5"/>
  <c r="AE41" i="5"/>
  <c r="AE16" i="5"/>
  <c r="AE77" i="5"/>
  <c r="AE51" i="5"/>
  <c r="AE70" i="5"/>
  <c r="AE63" i="5"/>
  <c r="AE69" i="5"/>
  <c r="AE75" i="5"/>
  <c r="AE73" i="5"/>
  <c r="AE82" i="5"/>
  <c r="AD33" i="5"/>
  <c r="AD53" i="5"/>
  <c r="AD68" i="5"/>
  <c r="AD86" i="5"/>
  <c r="AD85" i="5"/>
  <c r="AD78" i="5"/>
  <c r="AD46" i="5"/>
  <c r="AD21" i="5"/>
  <c r="AD47" i="5"/>
  <c r="AD73" i="5"/>
  <c r="D29" i="10"/>
  <c r="AF42" i="5"/>
  <c r="AF49" i="5"/>
  <c r="AF15" i="5"/>
  <c r="AF27" i="5"/>
  <c r="AF23" i="5"/>
  <c r="AF52" i="5"/>
  <c r="AF33" i="5"/>
  <c r="AF13" i="5"/>
  <c r="AF50" i="5"/>
  <c r="AI74" i="5"/>
  <c r="AI61" i="5"/>
  <c r="AI60" i="5"/>
  <c r="AI20" i="5"/>
  <c r="AI22" i="5"/>
  <c r="AI36" i="5"/>
  <c r="AI21" i="5"/>
  <c r="AI80" i="5"/>
  <c r="AI75" i="5"/>
  <c r="AJ64" i="5"/>
  <c r="AJ25" i="5"/>
  <c r="AJ70" i="5"/>
  <c r="AJ57" i="5"/>
  <c r="AJ45" i="5"/>
  <c r="AJ39" i="5"/>
  <c r="AJ36" i="5"/>
  <c r="AJ59" i="5"/>
  <c r="AJ50" i="5"/>
  <c r="AE21" i="5"/>
  <c r="AE68" i="5"/>
  <c r="AE56" i="5"/>
  <c r="AE53" i="5"/>
  <c r="AE79" i="5"/>
  <c r="AE61" i="5"/>
  <c r="AE42" i="5"/>
  <c r="AE35" i="5"/>
  <c r="AE25" i="5"/>
  <c r="AD70" i="5"/>
  <c r="AD15" i="5"/>
  <c r="AD17" i="5"/>
  <c r="AD76" i="5"/>
  <c r="AD72" i="5"/>
  <c r="AD43" i="5"/>
  <c r="AD30" i="5"/>
  <c r="AD29" i="5"/>
  <c r="AG66" i="5"/>
  <c r="AF21" i="5"/>
  <c r="AF28" i="5"/>
  <c r="AF65" i="5"/>
  <c r="AF44" i="5"/>
  <c r="AF30" i="5"/>
  <c r="AF45" i="5"/>
  <c r="AF46" i="5"/>
  <c r="AF39" i="5"/>
  <c r="AI16" i="5"/>
  <c r="AI53" i="5"/>
  <c r="AI68" i="5"/>
  <c r="AI65" i="5"/>
  <c r="AI27" i="5"/>
  <c r="AI28" i="5"/>
  <c r="AI38" i="5"/>
  <c r="AI15" i="5"/>
  <c r="AI66" i="5"/>
  <c r="AJ56" i="5"/>
  <c r="AJ49" i="5"/>
  <c r="AJ62" i="5"/>
  <c r="AJ63" i="5"/>
  <c r="AJ37" i="5"/>
  <c r="AJ15" i="5"/>
  <c r="AJ28" i="5"/>
  <c r="AJ51" i="5"/>
  <c r="AG74" i="5"/>
  <c r="AB31" i="5"/>
  <c r="AB75" i="5"/>
  <c r="AG65" i="5"/>
  <c r="AG56" i="5"/>
  <c r="AG44" i="5"/>
  <c r="X55" i="5"/>
  <c r="AG75" i="5"/>
  <c r="AG27" i="5"/>
  <c r="AB42" i="5"/>
  <c r="AB57" i="5"/>
  <c r="AG16" i="5"/>
  <c r="AG35" i="5"/>
  <c r="X73" i="5"/>
  <c r="X27" i="5"/>
  <c r="AG29" i="5"/>
  <c r="AB22" i="5"/>
  <c r="AB60" i="5"/>
  <c r="AG42" i="5"/>
  <c r="AG64" i="5"/>
  <c r="X44" i="5"/>
  <c r="AG83" i="5"/>
  <c r="AG38" i="5"/>
  <c r="X40" i="5"/>
  <c r="AB79" i="5"/>
  <c r="AB35" i="5"/>
  <c r="AB68" i="5"/>
  <c r="AG28" i="5"/>
  <c r="AG52" i="5"/>
  <c r="X46" i="5"/>
  <c r="AB45" i="5"/>
  <c r="AB83" i="5"/>
  <c r="AG69" i="5"/>
  <c r="AG72" i="5"/>
  <c r="X34" i="5"/>
  <c r="AB23" i="5"/>
  <c r="AB40" i="5"/>
  <c r="AB14" i="5"/>
  <c r="AB33" i="5"/>
  <c r="AB13" i="5"/>
  <c r="AB77" i="5"/>
  <c r="AB52" i="5"/>
  <c r="AB86" i="5"/>
  <c r="AB25" i="5"/>
  <c r="AG34" i="5"/>
  <c r="AG19" i="5"/>
  <c r="AG85" i="5"/>
  <c r="AG24" i="5"/>
  <c r="AG58" i="5"/>
  <c r="AG76" i="5"/>
  <c r="AG86" i="5"/>
  <c r="AG68" i="5"/>
  <c r="AG53" i="5"/>
  <c r="AG23" i="5"/>
  <c r="X20" i="5"/>
  <c r="X32" i="5"/>
  <c r="X69" i="5"/>
  <c r="X85" i="5"/>
  <c r="X72" i="5"/>
  <c r="X61" i="5"/>
  <c r="X64" i="5"/>
  <c r="X53" i="5"/>
  <c r="X24" i="5"/>
  <c r="X33" i="5"/>
  <c r="X47" i="5"/>
  <c r="AB16" i="5"/>
  <c r="AB78" i="5"/>
  <c r="AB28" i="5"/>
  <c r="AB30" i="5"/>
  <c r="AB46" i="5"/>
  <c r="AB21" i="5"/>
  <c r="AB85" i="5"/>
  <c r="AB53" i="5"/>
  <c r="AB56" i="5"/>
  <c r="AG33" i="5"/>
  <c r="AG55" i="5"/>
  <c r="AG30" i="5"/>
  <c r="AG54" i="5"/>
  <c r="AG78" i="5"/>
  <c r="AG26" i="5"/>
  <c r="AG60" i="5"/>
  <c r="AG81" i="5"/>
  <c r="AG71" i="5"/>
  <c r="X36" i="5"/>
  <c r="X28" i="5"/>
  <c r="X58" i="5"/>
  <c r="X84" i="5"/>
  <c r="X75" i="5"/>
  <c r="X60" i="5"/>
  <c r="X57" i="5"/>
  <c r="X14" i="5"/>
  <c r="X68" i="5"/>
  <c r="X38" i="5"/>
  <c r="AB29" i="5"/>
  <c r="AB62" i="5"/>
  <c r="AB84" i="5"/>
  <c r="AB36" i="5"/>
  <c r="AB38" i="5"/>
  <c r="AB37" i="5"/>
  <c r="AB34" i="5"/>
  <c r="AB63" i="5"/>
  <c r="AB43" i="5"/>
  <c r="AG61" i="5"/>
  <c r="AG49" i="5"/>
  <c r="AG17" i="5"/>
  <c r="AG50" i="5"/>
  <c r="AG25" i="5"/>
  <c r="AG39" i="5"/>
  <c r="AG22" i="5"/>
  <c r="AG15" i="5"/>
  <c r="AG80" i="5"/>
  <c r="X76" i="5"/>
  <c r="X86" i="5"/>
  <c r="X59" i="5"/>
  <c r="X15" i="5"/>
  <c r="X74" i="5"/>
  <c r="X83" i="5"/>
  <c r="X50" i="5"/>
  <c r="X39" i="5"/>
  <c r="X78" i="5"/>
  <c r="X77" i="5"/>
  <c r="AB64" i="5"/>
  <c r="AB32" i="5"/>
  <c r="AB70" i="5"/>
  <c r="AB67" i="5"/>
  <c r="AB58" i="5"/>
  <c r="AB48" i="5"/>
  <c r="AB47" i="5"/>
  <c r="AB27" i="5"/>
  <c r="AB80" i="5"/>
  <c r="AB72" i="5"/>
  <c r="AG73" i="5"/>
  <c r="AG43" i="5"/>
  <c r="AG32" i="5"/>
  <c r="AG70" i="5"/>
  <c r="AG40" i="5"/>
  <c r="AG41" i="5"/>
  <c r="AG57" i="5"/>
  <c r="AG20" i="5"/>
  <c r="AG21" i="5"/>
  <c r="X66" i="5"/>
  <c r="X35" i="5"/>
  <c r="X81" i="5"/>
  <c r="X29" i="5"/>
  <c r="X52" i="5"/>
  <c r="X23" i="5"/>
  <c r="X30" i="5"/>
  <c r="X42" i="5"/>
  <c r="X25" i="5"/>
  <c r="X80" i="5"/>
  <c r="X70" i="5"/>
  <c r="AB59" i="5"/>
  <c r="AB18" i="5"/>
  <c r="AB66" i="5"/>
  <c r="AB76" i="5"/>
  <c r="AB41" i="5"/>
  <c r="AB65" i="5"/>
  <c r="AB44" i="5"/>
  <c r="AB61" i="5"/>
  <c r="AB15" i="5"/>
  <c r="AB71" i="5"/>
  <c r="AG84" i="5"/>
  <c r="AG77" i="5"/>
  <c r="AG48" i="5"/>
  <c r="AG31" i="5"/>
  <c r="AG47" i="5"/>
  <c r="AG82" i="5"/>
  <c r="AG51" i="5"/>
  <c r="AG36" i="5"/>
  <c r="AG46" i="5"/>
  <c r="X45" i="5"/>
  <c r="X41" i="5"/>
  <c r="X31" i="5"/>
  <c r="X22" i="5"/>
  <c r="X48" i="5"/>
  <c r="X17" i="5"/>
  <c r="X54" i="5"/>
  <c r="X26" i="5"/>
  <c r="X37" i="5"/>
  <c r="X71" i="5"/>
  <c r="X67" i="5"/>
  <c r="X19" i="5"/>
  <c r="X65" i="5"/>
  <c r="X51" i="5"/>
  <c r="AB51" i="5"/>
  <c r="AB24" i="5"/>
  <c r="AB26" i="5"/>
  <c r="AB74" i="5"/>
  <c r="AB69" i="5"/>
  <c r="AB49" i="5"/>
  <c r="AB54" i="5"/>
  <c r="AB17" i="5"/>
  <c r="AG63" i="5"/>
  <c r="AG79" i="5"/>
  <c r="AG18" i="5"/>
  <c r="AG37" i="5"/>
  <c r="AG67" i="5"/>
  <c r="AG59" i="5"/>
  <c r="AG45" i="5"/>
  <c r="AG14" i="5"/>
  <c r="X79" i="5"/>
  <c r="X21" i="5"/>
  <c r="X56" i="5"/>
  <c r="X62" i="5"/>
  <c r="X18" i="5"/>
  <c r="X43" i="5"/>
  <c r="X82" i="5"/>
  <c r="X49" i="5"/>
  <c r="Z20" i="4"/>
  <c r="Z28" i="4"/>
  <c r="Z36" i="4"/>
  <c r="Z44" i="4"/>
  <c r="Z52" i="4"/>
  <c r="Z60" i="4"/>
  <c r="Z68" i="4"/>
  <c r="Z76" i="4"/>
  <c r="Z84" i="4"/>
  <c r="Z21" i="4"/>
  <c r="Z29" i="4"/>
  <c r="Z37" i="4"/>
  <c r="Z45" i="4"/>
  <c r="Z53" i="4"/>
  <c r="Z61" i="4"/>
  <c r="Z69" i="4"/>
  <c r="Z77" i="4"/>
  <c r="Z85" i="4"/>
  <c r="Z14" i="4"/>
  <c r="Z22" i="4"/>
  <c r="Z30" i="4"/>
  <c r="Z38" i="4"/>
  <c r="Z46" i="4"/>
  <c r="Z54" i="4"/>
  <c r="Z62" i="4"/>
  <c r="Z70" i="4"/>
  <c r="Z78" i="4"/>
  <c r="Z86" i="4"/>
  <c r="Z15" i="4"/>
  <c r="Z23" i="4"/>
  <c r="Z31" i="4"/>
  <c r="Z39" i="4"/>
  <c r="Z47" i="4"/>
  <c r="Z55" i="4"/>
  <c r="Z63" i="4"/>
  <c r="Z71" i="4"/>
  <c r="Z79" i="4"/>
  <c r="Z16" i="4"/>
  <c r="Z24" i="4"/>
  <c r="Z32" i="4"/>
  <c r="Z40" i="4"/>
  <c r="Z48" i="4"/>
  <c r="Z56" i="4"/>
  <c r="Z64" i="4"/>
  <c r="Z72" i="4"/>
  <c r="Z80" i="4"/>
  <c r="Z17" i="4"/>
  <c r="Z25" i="4"/>
  <c r="Z33" i="4"/>
  <c r="Z41" i="4"/>
  <c r="Z49" i="4"/>
  <c r="Z57" i="4"/>
  <c r="Z65" i="4"/>
  <c r="Z73" i="4"/>
  <c r="Z81" i="4"/>
  <c r="Z18" i="4"/>
  <c r="Z26" i="4"/>
  <c r="Z34" i="4"/>
  <c r="Z42" i="4"/>
  <c r="Z50" i="4"/>
  <c r="Z58" i="4"/>
  <c r="Z66" i="4"/>
  <c r="Z74" i="4"/>
  <c r="Z82" i="4"/>
  <c r="Z59" i="4"/>
  <c r="Z67" i="4"/>
  <c r="Z75" i="4"/>
  <c r="Z19" i="4"/>
  <c r="Z83" i="4"/>
  <c r="Z27" i="4"/>
  <c r="Z13" i="4"/>
  <c r="Z35" i="4"/>
  <c r="Z43" i="4"/>
  <c r="Z51" i="4"/>
  <c r="T30" i="10"/>
  <c r="T28" i="10"/>
  <c r="T27" i="10"/>
  <c r="T29" i="10"/>
  <c r="T21" i="10"/>
  <c r="T23" i="10"/>
  <c r="T22" i="10"/>
  <c r="T24" i="10"/>
  <c r="AH14" i="4"/>
  <c r="AH22" i="4"/>
  <c r="AH30" i="4"/>
  <c r="AH38" i="4"/>
  <c r="AH46" i="4"/>
  <c r="AH54" i="4"/>
  <c r="AH62" i="4"/>
  <c r="AH70" i="4"/>
  <c r="AH78" i="4"/>
  <c r="AH86" i="4"/>
  <c r="AH15" i="4"/>
  <c r="AH23" i="4"/>
  <c r="AH31" i="4"/>
  <c r="AH39" i="4"/>
  <c r="AH47" i="4"/>
  <c r="AH55" i="4"/>
  <c r="AH63" i="4"/>
  <c r="AH71" i="4"/>
  <c r="AH79" i="4"/>
  <c r="AH16" i="4"/>
  <c r="AH24" i="4"/>
  <c r="AH32" i="4"/>
  <c r="AH40" i="4"/>
  <c r="AH48" i="4"/>
  <c r="AH56" i="4"/>
  <c r="AH64" i="4"/>
  <c r="AH72" i="4"/>
  <c r="AH80" i="4"/>
  <c r="AH17" i="4"/>
  <c r="AH25" i="4"/>
  <c r="AH33" i="4"/>
  <c r="AH41" i="4"/>
  <c r="AH49" i="4"/>
  <c r="AH57" i="4"/>
  <c r="AH65" i="4"/>
  <c r="AH73" i="4"/>
  <c r="AH81" i="4"/>
  <c r="AH18" i="4"/>
  <c r="AH26" i="4"/>
  <c r="AH34" i="4"/>
  <c r="AH42" i="4"/>
  <c r="AH50" i="4"/>
  <c r="AH58" i="4"/>
  <c r="AH66" i="4"/>
  <c r="AH74" i="4"/>
  <c r="AH82" i="4"/>
  <c r="AH19" i="4"/>
  <c r="AH27" i="4"/>
  <c r="AH35" i="4"/>
  <c r="AH43" i="4"/>
  <c r="AH51" i="4"/>
  <c r="AH59" i="4"/>
  <c r="AH67" i="4"/>
  <c r="AH75" i="4"/>
  <c r="AH83" i="4"/>
  <c r="AH20" i="4"/>
  <c r="AH28" i="4"/>
  <c r="AH36" i="4"/>
  <c r="AH44" i="4"/>
  <c r="AH52" i="4"/>
  <c r="AH60" i="4"/>
  <c r="AH68" i="4"/>
  <c r="AH76" i="4"/>
  <c r="AH84" i="4"/>
  <c r="AH45" i="4"/>
  <c r="AH53" i="4"/>
  <c r="AH61" i="4"/>
  <c r="AH69" i="4"/>
  <c r="AH77" i="4"/>
  <c r="AH21" i="4"/>
  <c r="AH85" i="4"/>
  <c r="AH29" i="4"/>
  <c r="AH13" i="4"/>
  <c r="AH37" i="4"/>
  <c r="AB20" i="4"/>
  <c r="AB28" i="4"/>
  <c r="AB36" i="4"/>
  <c r="AB44" i="4"/>
  <c r="AB52" i="4"/>
  <c r="AB60" i="4"/>
  <c r="AB68" i="4"/>
  <c r="AB76" i="4"/>
  <c r="AB84" i="4"/>
  <c r="AB21" i="4"/>
  <c r="AB29" i="4"/>
  <c r="AB37" i="4"/>
  <c r="AB45" i="4"/>
  <c r="AB53" i="4"/>
  <c r="AB61" i="4"/>
  <c r="AB69" i="4"/>
  <c r="AB77" i="4"/>
  <c r="AB85" i="4"/>
  <c r="AB14" i="4"/>
  <c r="AB22" i="4"/>
  <c r="AB30" i="4"/>
  <c r="AB38" i="4"/>
  <c r="AB46" i="4"/>
  <c r="AB54" i="4"/>
  <c r="AB62" i="4"/>
  <c r="AB70" i="4"/>
  <c r="AB78" i="4"/>
  <c r="AB86" i="4"/>
  <c r="AB15" i="4"/>
  <c r="AB23" i="4"/>
  <c r="AB31" i="4"/>
  <c r="AB39" i="4"/>
  <c r="AB47" i="4"/>
  <c r="AB55" i="4"/>
  <c r="AB63" i="4"/>
  <c r="AB71" i="4"/>
  <c r="AB79" i="4"/>
  <c r="AB16" i="4"/>
  <c r="AB24" i="4"/>
  <c r="AB32" i="4"/>
  <c r="AB40" i="4"/>
  <c r="AB48" i="4"/>
  <c r="AB56" i="4"/>
  <c r="AB64" i="4"/>
  <c r="AB72" i="4"/>
  <c r="AB80" i="4"/>
  <c r="AB17" i="4"/>
  <c r="AB25" i="4"/>
  <c r="AB33" i="4"/>
  <c r="AB41" i="4"/>
  <c r="AB49" i="4"/>
  <c r="AB57" i="4"/>
  <c r="AB65" i="4"/>
  <c r="AB73" i="4"/>
  <c r="AB81" i="4"/>
  <c r="AB18" i="4"/>
  <c r="AB26" i="4"/>
  <c r="AB34" i="4"/>
  <c r="AB42" i="4"/>
  <c r="AB50" i="4"/>
  <c r="AB58" i="4"/>
  <c r="AB66" i="4"/>
  <c r="AB74" i="4"/>
  <c r="AB82" i="4"/>
  <c r="AB75" i="4"/>
  <c r="AB19" i="4"/>
  <c r="AB83" i="4"/>
  <c r="AB27" i="4"/>
  <c r="AB13" i="4"/>
  <c r="AB35" i="4"/>
  <c r="AB43" i="4"/>
  <c r="AB51" i="4"/>
  <c r="AB59" i="4"/>
  <c r="AB67" i="4"/>
  <c r="AF20" i="4"/>
  <c r="AF28" i="4"/>
  <c r="AF36" i="4"/>
  <c r="AF44" i="4"/>
  <c r="AF52" i="4"/>
  <c r="AF60" i="4"/>
  <c r="AF68" i="4"/>
  <c r="AF76" i="4"/>
  <c r="AF84" i="4"/>
  <c r="AF21" i="4"/>
  <c r="AF29" i="4"/>
  <c r="AF37" i="4"/>
  <c r="AF45" i="4"/>
  <c r="AF53" i="4"/>
  <c r="AF61" i="4"/>
  <c r="AF69" i="4"/>
  <c r="AF77" i="4"/>
  <c r="AF85" i="4"/>
  <c r="AF14" i="4"/>
  <c r="AF22" i="4"/>
  <c r="AF30" i="4"/>
  <c r="AF38" i="4"/>
  <c r="AF46" i="4"/>
  <c r="AF54" i="4"/>
  <c r="AF62" i="4"/>
  <c r="AF70" i="4"/>
  <c r="AF78" i="4"/>
  <c r="AF86" i="4"/>
  <c r="AF15" i="4"/>
  <c r="AF23" i="4"/>
  <c r="AF31" i="4"/>
  <c r="AF39" i="4"/>
  <c r="AF47" i="4"/>
  <c r="AF55" i="4"/>
  <c r="AF63" i="4"/>
  <c r="AF71" i="4"/>
  <c r="AF79" i="4"/>
  <c r="AF16" i="4"/>
  <c r="AF24" i="4"/>
  <c r="AF32" i="4"/>
  <c r="AF40" i="4"/>
  <c r="AF48" i="4"/>
  <c r="AF56" i="4"/>
  <c r="AF64" i="4"/>
  <c r="AF72" i="4"/>
  <c r="AF80" i="4"/>
  <c r="AF17" i="4"/>
  <c r="AF25" i="4"/>
  <c r="AF33" i="4"/>
  <c r="AF41" i="4"/>
  <c r="AF49" i="4"/>
  <c r="AF57" i="4"/>
  <c r="AF65" i="4"/>
  <c r="AF73" i="4"/>
  <c r="AF81" i="4"/>
  <c r="AF18" i="4"/>
  <c r="AF26" i="4"/>
  <c r="AF34" i="4"/>
  <c r="AF42" i="4"/>
  <c r="AF50" i="4"/>
  <c r="AF58" i="4"/>
  <c r="AF66" i="4"/>
  <c r="AF74" i="4"/>
  <c r="AF82" i="4"/>
  <c r="AF27" i="4"/>
  <c r="AF35" i="4"/>
  <c r="AF43" i="4"/>
  <c r="AF51" i="4"/>
  <c r="AF59" i="4"/>
  <c r="AF67" i="4"/>
  <c r="AF75" i="4"/>
  <c r="AF83" i="4"/>
  <c r="AF13" i="4"/>
  <c r="AF19" i="4"/>
  <c r="AG21" i="4"/>
  <c r="AG29" i="4"/>
  <c r="AG37" i="4"/>
  <c r="AG45" i="4"/>
  <c r="AG53" i="4"/>
  <c r="AG61" i="4"/>
  <c r="AG69" i="4"/>
  <c r="AG77" i="4"/>
  <c r="AG85" i="4"/>
  <c r="AG14" i="4"/>
  <c r="AG22" i="4"/>
  <c r="AG30" i="4"/>
  <c r="AG38" i="4"/>
  <c r="AG46" i="4"/>
  <c r="AG54" i="4"/>
  <c r="AG62" i="4"/>
  <c r="AG70" i="4"/>
  <c r="AG78" i="4"/>
  <c r="AG86" i="4"/>
  <c r="AG15" i="4"/>
  <c r="AG23" i="4"/>
  <c r="AG31" i="4"/>
  <c r="AG39" i="4"/>
  <c r="AG47" i="4"/>
  <c r="AG55" i="4"/>
  <c r="AG63" i="4"/>
  <c r="AG71" i="4"/>
  <c r="AG79" i="4"/>
  <c r="AG16" i="4"/>
  <c r="AG24" i="4"/>
  <c r="AG32" i="4"/>
  <c r="AG40" i="4"/>
  <c r="AG48" i="4"/>
  <c r="AG56" i="4"/>
  <c r="AG64" i="4"/>
  <c r="AG72" i="4"/>
  <c r="AG80" i="4"/>
  <c r="AG17" i="4"/>
  <c r="AG25" i="4"/>
  <c r="AG33" i="4"/>
  <c r="AG41" i="4"/>
  <c r="AG49" i="4"/>
  <c r="AG57" i="4"/>
  <c r="AG65" i="4"/>
  <c r="AG73" i="4"/>
  <c r="AG81" i="4"/>
  <c r="AG18" i="4"/>
  <c r="AG26" i="4"/>
  <c r="AG34" i="4"/>
  <c r="AG42" i="4"/>
  <c r="AG50" i="4"/>
  <c r="AG58" i="4"/>
  <c r="AG66" i="4"/>
  <c r="AG74" i="4"/>
  <c r="AG82" i="4"/>
  <c r="AG19" i="4"/>
  <c r="AG27" i="4"/>
  <c r="AG35" i="4"/>
  <c r="AG43" i="4"/>
  <c r="AG51" i="4"/>
  <c r="AG59" i="4"/>
  <c r="AG67" i="4"/>
  <c r="AG75" i="4"/>
  <c r="AG83" i="4"/>
  <c r="AG36" i="4"/>
  <c r="AG44" i="4"/>
  <c r="AG52" i="4"/>
  <c r="AG60" i="4"/>
  <c r="AG68" i="4"/>
  <c r="AG76" i="4"/>
  <c r="AG20" i="4"/>
  <c r="AG84" i="4"/>
  <c r="AG13" i="4"/>
  <c r="AG28" i="4"/>
  <c r="R28" i="10"/>
  <c r="R27" i="10"/>
  <c r="R29" i="10"/>
  <c r="R30" i="10"/>
  <c r="R23" i="10"/>
  <c r="R22" i="10"/>
  <c r="R24" i="10"/>
  <c r="R21" i="10"/>
  <c r="S30" i="10"/>
  <c r="S28" i="10"/>
  <c r="S27" i="10"/>
  <c r="S29" i="10"/>
  <c r="S23" i="10"/>
  <c r="S24" i="10"/>
  <c r="S22" i="10"/>
  <c r="S21" i="10"/>
  <c r="Q28" i="10"/>
  <c r="Q27" i="10"/>
  <c r="Q29" i="10"/>
  <c r="Q30" i="10"/>
  <c r="Q24" i="10"/>
  <c r="Q22" i="10"/>
  <c r="Q21" i="10"/>
  <c r="Q23" i="10"/>
  <c r="O29" i="10"/>
  <c r="O30" i="10"/>
  <c r="O28" i="10"/>
  <c r="O27" i="10"/>
  <c r="O24" i="10"/>
  <c r="O23" i="10"/>
  <c r="O22" i="10"/>
  <c r="O21" i="10"/>
  <c r="Y19" i="4"/>
  <c r="Y27" i="4"/>
  <c r="Y35" i="4"/>
  <c r="Y43" i="4"/>
  <c r="Y51" i="4"/>
  <c r="Y59" i="4"/>
  <c r="Y67" i="4"/>
  <c r="Y75" i="4"/>
  <c r="Y83" i="4"/>
  <c r="Y20" i="4"/>
  <c r="Y28" i="4"/>
  <c r="Y36" i="4"/>
  <c r="Y44" i="4"/>
  <c r="Y52" i="4"/>
  <c r="Y60" i="4"/>
  <c r="Y68" i="4"/>
  <c r="Y76" i="4"/>
  <c r="Y84" i="4"/>
  <c r="Y21" i="4"/>
  <c r="Y29" i="4"/>
  <c r="Y37" i="4"/>
  <c r="Y45" i="4"/>
  <c r="Y53" i="4"/>
  <c r="Y61" i="4"/>
  <c r="Y69" i="4"/>
  <c r="Y77" i="4"/>
  <c r="Y85" i="4"/>
  <c r="Y14" i="4"/>
  <c r="Y22" i="4"/>
  <c r="Y30" i="4"/>
  <c r="Y38" i="4"/>
  <c r="Y46" i="4"/>
  <c r="Y54" i="4"/>
  <c r="Y62" i="4"/>
  <c r="Y70" i="4"/>
  <c r="Y78" i="4"/>
  <c r="Y86" i="4"/>
  <c r="Y15" i="4"/>
  <c r="Y23" i="4"/>
  <c r="Y31" i="4"/>
  <c r="Y39" i="4"/>
  <c r="Y47" i="4"/>
  <c r="Y55" i="4"/>
  <c r="Y63" i="4"/>
  <c r="Y71" i="4"/>
  <c r="Y79" i="4"/>
  <c r="Y16" i="4"/>
  <c r="Y24" i="4"/>
  <c r="Y32" i="4"/>
  <c r="Y40" i="4"/>
  <c r="Y48" i="4"/>
  <c r="Y56" i="4"/>
  <c r="Y64" i="4"/>
  <c r="Y72" i="4"/>
  <c r="Y80" i="4"/>
  <c r="Y17" i="4"/>
  <c r="Y25" i="4"/>
  <c r="Y33" i="4"/>
  <c r="Y41" i="4"/>
  <c r="Y49" i="4"/>
  <c r="Y57" i="4"/>
  <c r="Y65" i="4"/>
  <c r="Y73" i="4"/>
  <c r="Y81" i="4"/>
  <c r="Y50" i="4"/>
  <c r="Y58" i="4"/>
  <c r="Y66" i="4"/>
  <c r="Y74" i="4"/>
  <c r="Y18" i="4"/>
  <c r="Y82" i="4"/>
  <c r="Y26" i="4"/>
  <c r="Y13" i="4"/>
  <c r="Y34" i="4"/>
  <c r="Y42" i="4"/>
  <c r="AD18" i="4"/>
  <c r="AD26" i="4"/>
  <c r="AD34" i="4"/>
  <c r="AD42" i="4"/>
  <c r="AD50" i="4"/>
  <c r="AD58" i="4"/>
  <c r="AD66" i="4"/>
  <c r="AD74" i="4"/>
  <c r="AD82" i="4"/>
  <c r="AD19" i="4"/>
  <c r="AD27" i="4"/>
  <c r="AD35" i="4"/>
  <c r="AD43" i="4"/>
  <c r="AD51" i="4"/>
  <c r="AD59" i="4"/>
  <c r="AD67" i="4"/>
  <c r="AD75" i="4"/>
  <c r="AD83" i="4"/>
  <c r="AD20" i="4"/>
  <c r="AD28" i="4"/>
  <c r="AD36" i="4"/>
  <c r="AD44" i="4"/>
  <c r="AD52" i="4"/>
  <c r="AD60" i="4"/>
  <c r="AD68" i="4"/>
  <c r="AD76" i="4"/>
  <c r="AD84" i="4"/>
  <c r="AD21" i="4"/>
  <c r="AD29" i="4"/>
  <c r="AD37" i="4"/>
  <c r="AD45" i="4"/>
  <c r="AD53" i="4"/>
  <c r="AD61" i="4"/>
  <c r="AD69" i="4"/>
  <c r="AD77" i="4"/>
  <c r="AD85" i="4"/>
  <c r="AD14" i="4"/>
  <c r="AD22" i="4"/>
  <c r="AD30" i="4"/>
  <c r="AD38" i="4"/>
  <c r="AD46" i="4"/>
  <c r="AD54" i="4"/>
  <c r="AD62" i="4"/>
  <c r="AD70" i="4"/>
  <c r="AD78" i="4"/>
  <c r="AD86" i="4"/>
  <c r="AD15" i="4"/>
  <c r="AD23" i="4"/>
  <c r="AD31" i="4"/>
  <c r="AD39" i="4"/>
  <c r="AD47" i="4"/>
  <c r="AD55" i="4"/>
  <c r="AD63" i="4"/>
  <c r="AD71" i="4"/>
  <c r="AD79" i="4"/>
  <c r="AD16" i="4"/>
  <c r="AD24" i="4"/>
  <c r="AD32" i="4"/>
  <c r="AD40" i="4"/>
  <c r="AD48" i="4"/>
  <c r="AD56" i="4"/>
  <c r="AD64" i="4"/>
  <c r="AD72" i="4"/>
  <c r="AD80" i="4"/>
  <c r="AD73" i="4"/>
  <c r="AD17" i="4"/>
  <c r="AD81" i="4"/>
  <c r="AD25" i="4"/>
  <c r="AD33" i="4"/>
  <c r="AD41" i="4"/>
  <c r="AD49" i="4"/>
  <c r="AD57" i="4"/>
  <c r="AD13" i="4"/>
  <c r="AD65" i="4"/>
  <c r="M30" i="10"/>
  <c r="M29" i="10"/>
  <c r="M28" i="10"/>
  <c r="M27" i="10"/>
  <c r="M22" i="10"/>
  <c r="M21" i="10"/>
  <c r="M23" i="10"/>
  <c r="M24" i="10"/>
  <c r="AC17" i="4"/>
  <c r="AC25" i="4"/>
  <c r="AC33" i="4"/>
  <c r="AC41" i="4"/>
  <c r="AC18" i="4"/>
  <c r="AC26" i="4"/>
  <c r="AC34" i="4"/>
  <c r="AC19" i="4"/>
  <c r="AC27" i="4"/>
  <c r="AC35" i="4"/>
  <c r="AC43" i="4"/>
  <c r="AC20" i="4"/>
  <c r="AC28" i="4"/>
  <c r="AC36" i="4"/>
  <c r="AC21" i="4"/>
  <c r="AC29" i="4"/>
  <c r="AC37" i="4"/>
  <c r="AC14" i="4"/>
  <c r="AC22" i="4"/>
  <c r="AC30" i="4"/>
  <c r="AC38" i="4"/>
  <c r="AC15" i="4"/>
  <c r="AC23" i="4"/>
  <c r="AC31" i="4"/>
  <c r="AC39" i="4"/>
  <c r="AC45" i="4"/>
  <c r="AC53" i="4"/>
  <c r="AC61" i="4"/>
  <c r="AC69" i="4"/>
  <c r="AC77" i="4"/>
  <c r="AC85" i="4"/>
  <c r="AC46" i="4"/>
  <c r="AC54" i="4"/>
  <c r="AC62" i="4"/>
  <c r="AC70" i="4"/>
  <c r="AC78" i="4"/>
  <c r="AC86" i="4"/>
  <c r="AC16" i="4"/>
  <c r="AC47" i="4"/>
  <c r="AC55" i="4"/>
  <c r="AC63" i="4"/>
  <c r="AC71" i="4"/>
  <c r="AC79" i="4"/>
  <c r="AC24" i="4"/>
  <c r="AC48" i="4"/>
  <c r="AC56" i="4"/>
  <c r="AC64" i="4"/>
  <c r="AC72" i="4"/>
  <c r="AC80" i="4"/>
  <c r="AC32" i="4"/>
  <c r="AC49" i="4"/>
  <c r="AC57" i="4"/>
  <c r="AC65" i="4"/>
  <c r="AC73" i="4"/>
  <c r="AC81" i="4"/>
  <c r="AC40" i="4"/>
  <c r="AC50" i="4"/>
  <c r="AC58" i="4"/>
  <c r="AC66" i="4"/>
  <c r="AC74" i="4"/>
  <c r="AC82" i="4"/>
  <c r="AC42" i="4"/>
  <c r="AC51" i="4"/>
  <c r="AC59" i="4"/>
  <c r="AC67" i="4"/>
  <c r="AC75" i="4"/>
  <c r="AC83" i="4"/>
  <c r="AC84" i="4"/>
  <c r="AC13" i="4"/>
  <c r="AC44" i="4"/>
  <c r="AC52" i="4"/>
  <c r="AC60" i="4"/>
  <c r="AC68" i="4"/>
  <c r="AC76" i="4"/>
  <c r="K30" i="10"/>
  <c r="K27" i="10"/>
  <c r="K28" i="10"/>
  <c r="K29" i="10"/>
  <c r="K23" i="10"/>
  <c r="K24" i="10"/>
  <c r="K22" i="10"/>
  <c r="K21" i="10"/>
  <c r="X18" i="4"/>
  <c r="X26" i="4"/>
  <c r="X34" i="4"/>
  <c r="X42" i="4"/>
  <c r="X50" i="4"/>
  <c r="X58" i="4"/>
  <c r="X66" i="4"/>
  <c r="X74" i="4"/>
  <c r="X82" i="4"/>
  <c r="X19" i="4"/>
  <c r="X27" i="4"/>
  <c r="X35" i="4"/>
  <c r="X43" i="4"/>
  <c r="X51" i="4"/>
  <c r="X59" i="4"/>
  <c r="X67" i="4"/>
  <c r="X75" i="4"/>
  <c r="X83" i="4"/>
  <c r="X20" i="4"/>
  <c r="X28" i="4"/>
  <c r="X36" i="4"/>
  <c r="X44" i="4"/>
  <c r="X52" i="4"/>
  <c r="X60" i="4"/>
  <c r="X68" i="4"/>
  <c r="X76" i="4"/>
  <c r="X84" i="4"/>
  <c r="X21" i="4"/>
  <c r="X29" i="4"/>
  <c r="X37" i="4"/>
  <c r="X45" i="4"/>
  <c r="X53" i="4"/>
  <c r="X61" i="4"/>
  <c r="X69" i="4"/>
  <c r="X77" i="4"/>
  <c r="X85" i="4"/>
  <c r="X14" i="4"/>
  <c r="X22" i="4"/>
  <c r="X30" i="4"/>
  <c r="X38" i="4"/>
  <c r="X46" i="4"/>
  <c r="X54" i="4"/>
  <c r="X62" i="4"/>
  <c r="X70" i="4"/>
  <c r="X78" i="4"/>
  <c r="X86" i="4"/>
  <c r="X15" i="4"/>
  <c r="X23" i="4"/>
  <c r="X31" i="4"/>
  <c r="X39" i="4"/>
  <c r="X47" i="4"/>
  <c r="X55" i="4"/>
  <c r="X63" i="4"/>
  <c r="X71" i="4"/>
  <c r="X79" i="4"/>
  <c r="X16" i="4"/>
  <c r="X24" i="4"/>
  <c r="X32" i="4"/>
  <c r="X40" i="4"/>
  <c r="X48" i="4"/>
  <c r="X56" i="4"/>
  <c r="X64" i="4"/>
  <c r="X72" i="4"/>
  <c r="X80" i="4"/>
  <c r="X41" i="4"/>
  <c r="X49" i="4"/>
  <c r="X57" i="4"/>
  <c r="X81" i="4"/>
  <c r="X65" i="4"/>
  <c r="X73" i="4"/>
  <c r="X17" i="4"/>
  <c r="X25" i="4"/>
  <c r="X13" i="4"/>
  <c r="X33" i="4"/>
  <c r="P28" i="10"/>
  <c r="P29" i="10"/>
  <c r="P30" i="10"/>
  <c r="P27" i="10"/>
  <c r="P24" i="10"/>
  <c r="P22" i="10"/>
  <c r="P21" i="10"/>
  <c r="P23" i="10"/>
  <c r="AA15" i="4"/>
  <c r="AA58" i="4"/>
  <c r="AA20" i="4"/>
  <c r="AA28" i="4"/>
  <c r="AA36" i="4"/>
  <c r="AA44" i="4"/>
  <c r="AA52" i="4"/>
  <c r="AA61" i="4"/>
  <c r="AA69" i="4"/>
  <c r="AA77" i="4"/>
  <c r="AA85" i="4"/>
  <c r="AA21" i="4"/>
  <c r="AA29" i="4"/>
  <c r="AA37" i="4"/>
  <c r="AA45" i="4"/>
  <c r="AA53" i="4"/>
  <c r="AA62" i="4"/>
  <c r="AA70" i="4"/>
  <c r="AA78" i="4"/>
  <c r="AA86" i="4"/>
  <c r="AA22" i="4"/>
  <c r="AA30" i="4"/>
  <c r="AA38" i="4"/>
  <c r="AA46" i="4"/>
  <c r="AA54" i="4"/>
  <c r="AA63" i="4"/>
  <c r="AA71" i="4"/>
  <c r="AA79" i="4"/>
  <c r="AA14" i="4"/>
  <c r="AA23" i="4"/>
  <c r="AA31" i="4"/>
  <c r="AA39" i="4"/>
  <c r="AA47" i="4"/>
  <c r="AA55" i="4"/>
  <c r="AA64" i="4"/>
  <c r="AA72" i="4"/>
  <c r="AA80" i="4"/>
  <c r="AA16" i="4"/>
  <c r="AA24" i="4"/>
  <c r="AA32" i="4"/>
  <c r="AA40" i="4"/>
  <c r="AA48" i="4"/>
  <c r="AA56" i="4"/>
  <c r="AA65" i="4"/>
  <c r="AA73" i="4"/>
  <c r="AA81" i="4"/>
  <c r="AA17" i="4"/>
  <c r="AA25" i="4"/>
  <c r="AA33" i="4"/>
  <c r="AA41" i="4"/>
  <c r="AA49" i="4"/>
  <c r="AA57" i="4"/>
  <c r="AA66" i="4"/>
  <c r="AA74" i="4"/>
  <c r="AA82" i="4"/>
  <c r="AA18" i="4"/>
  <c r="AA26" i="4"/>
  <c r="AA34" i="4"/>
  <c r="AA42" i="4"/>
  <c r="AA50" i="4"/>
  <c r="AA59" i="4"/>
  <c r="AA67" i="4"/>
  <c r="AA75" i="4"/>
  <c r="AA83" i="4"/>
  <c r="AA68" i="4"/>
  <c r="AA76" i="4"/>
  <c r="AA19" i="4"/>
  <c r="AA84" i="4"/>
  <c r="AA27" i="4"/>
  <c r="AA13" i="4"/>
  <c r="AA35" i="4"/>
  <c r="AA43" i="4"/>
  <c r="AA51" i="4"/>
  <c r="AA60" i="4"/>
  <c r="W17" i="4"/>
  <c r="W25" i="4"/>
  <c r="W33" i="4"/>
  <c r="W41" i="4"/>
  <c r="W49" i="4"/>
  <c r="W57" i="4"/>
  <c r="W65" i="4"/>
  <c r="W73" i="4"/>
  <c r="W81" i="4"/>
  <c r="W18" i="4"/>
  <c r="W26" i="4"/>
  <c r="W34" i="4"/>
  <c r="W42" i="4"/>
  <c r="W50" i="4"/>
  <c r="W58" i="4"/>
  <c r="W66" i="4"/>
  <c r="W74" i="4"/>
  <c r="W82" i="4"/>
  <c r="W19" i="4"/>
  <c r="W27" i="4"/>
  <c r="W35" i="4"/>
  <c r="W43" i="4"/>
  <c r="W51" i="4"/>
  <c r="W59" i="4"/>
  <c r="W67" i="4"/>
  <c r="W75" i="4"/>
  <c r="W83" i="4"/>
  <c r="W20" i="4"/>
  <c r="W28" i="4"/>
  <c r="W36" i="4"/>
  <c r="W44" i="4"/>
  <c r="W52" i="4"/>
  <c r="W60" i="4"/>
  <c r="W68" i="4"/>
  <c r="W76" i="4"/>
  <c r="W84" i="4"/>
  <c r="W21" i="4"/>
  <c r="W29" i="4"/>
  <c r="W37" i="4"/>
  <c r="W45" i="4"/>
  <c r="W53" i="4"/>
  <c r="W61" i="4"/>
  <c r="W69" i="4"/>
  <c r="W77" i="4"/>
  <c r="W85" i="4"/>
  <c r="W14" i="4"/>
  <c r="W22" i="4"/>
  <c r="W30" i="4"/>
  <c r="W38" i="4"/>
  <c r="W46" i="4"/>
  <c r="W54" i="4"/>
  <c r="W62" i="4"/>
  <c r="W70" i="4"/>
  <c r="W78" i="4"/>
  <c r="W86" i="4"/>
  <c r="W15" i="4"/>
  <c r="W23" i="4"/>
  <c r="W31" i="4"/>
  <c r="W39" i="4"/>
  <c r="W47" i="4"/>
  <c r="W55" i="4"/>
  <c r="W63" i="4"/>
  <c r="W71" i="4"/>
  <c r="W79" i="4"/>
  <c r="W32" i="4"/>
  <c r="W40" i="4"/>
  <c r="W48" i="4"/>
  <c r="W56" i="4"/>
  <c r="W64" i="4"/>
  <c r="W72" i="4"/>
  <c r="W16" i="4"/>
  <c r="W80" i="4"/>
  <c r="W24" i="4"/>
  <c r="W13" i="4"/>
  <c r="G29" i="10"/>
  <c r="G30" i="10"/>
  <c r="G28" i="10"/>
  <c r="G27" i="10"/>
  <c r="G24" i="10"/>
  <c r="G22" i="10"/>
  <c r="G21" i="10"/>
  <c r="G23" i="10"/>
  <c r="V16" i="4"/>
  <c r="V24" i="4"/>
  <c r="V32" i="4"/>
  <c r="V40" i="4"/>
  <c r="V48" i="4"/>
  <c r="V56" i="4"/>
  <c r="V64" i="4"/>
  <c r="V72" i="4"/>
  <c r="V80" i="4"/>
  <c r="V17" i="4"/>
  <c r="V25" i="4"/>
  <c r="V33" i="4"/>
  <c r="V41" i="4"/>
  <c r="V49" i="4"/>
  <c r="V57" i="4"/>
  <c r="V65" i="4"/>
  <c r="V73" i="4"/>
  <c r="V81" i="4"/>
  <c r="V18" i="4"/>
  <c r="V26" i="4"/>
  <c r="V34" i="4"/>
  <c r="V42" i="4"/>
  <c r="V50" i="4"/>
  <c r="V58" i="4"/>
  <c r="V66" i="4"/>
  <c r="V74" i="4"/>
  <c r="V82" i="4"/>
  <c r="V19" i="4"/>
  <c r="V27" i="4"/>
  <c r="V35" i="4"/>
  <c r="V43" i="4"/>
  <c r="V51" i="4"/>
  <c r="V59" i="4"/>
  <c r="V67" i="4"/>
  <c r="V75" i="4"/>
  <c r="V83" i="4"/>
  <c r="V20" i="4"/>
  <c r="V28" i="4"/>
  <c r="V36" i="4"/>
  <c r="V44" i="4"/>
  <c r="V52" i="4"/>
  <c r="V60" i="4"/>
  <c r="V68" i="4"/>
  <c r="V76" i="4"/>
  <c r="V84" i="4"/>
  <c r="V21" i="4"/>
  <c r="V29" i="4"/>
  <c r="V37" i="4"/>
  <c r="V45" i="4"/>
  <c r="V53" i="4"/>
  <c r="V61" i="4"/>
  <c r="V69" i="4"/>
  <c r="V77" i="4"/>
  <c r="V85" i="4"/>
  <c r="V14" i="4"/>
  <c r="V22" i="4"/>
  <c r="V30" i="4"/>
  <c r="V38" i="4"/>
  <c r="V46" i="4"/>
  <c r="V54" i="4"/>
  <c r="V62" i="4"/>
  <c r="V70" i="4"/>
  <c r="V78" i="4"/>
  <c r="V86" i="4"/>
  <c r="V23" i="4"/>
  <c r="V13" i="4"/>
  <c r="V31" i="4"/>
  <c r="V39" i="4"/>
  <c r="V47" i="4"/>
  <c r="V63" i="4"/>
  <c r="V55" i="4"/>
  <c r="V71" i="4"/>
  <c r="V15" i="4"/>
  <c r="V79" i="4"/>
  <c r="J28" i="10"/>
  <c r="J27" i="10"/>
  <c r="J29" i="10"/>
  <c r="J30" i="10"/>
  <c r="J23" i="10"/>
  <c r="J24" i="10"/>
  <c r="J21" i="10"/>
  <c r="J22" i="10"/>
  <c r="U30" i="10"/>
  <c r="U29" i="10"/>
  <c r="U28" i="10"/>
  <c r="U27" i="10"/>
  <c r="U22" i="10"/>
  <c r="U21" i="10"/>
  <c r="U23" i="10"/>
  <c r="U24" i="10"/>
  <c r="F29" i="10"/>
  <c r="F30" i="10"/>
  <c r="F28" i="10"/>
  <c r="F27" i="10"/>
  <c r="F24" i="10"/>
  <c r="F22" i="10"/>
  <c r="F21" i="10"/>
  <c r="F23" i="10"/>
  <c r="I28" i="10"/>
  <c r="I27" i="10"/>
  <c r="I29" i="10"/>
  <c r="I30" i="10"/>
  <c r="I24" i="10"/>
  <c r="I22" i="10"/>
  <c r="I21" i="10"/>
  <c r="I23" i="10"/>
  <c r="U15" i="4"/>
  <c r="U23" i="4"/>
  <c r="U31" i="4"/>
  <c r="U39" i="4"/>
  <c r="U47" i="4"/>
  <c r="U55" i="4"/>
  <c r="U16" i="4"/>
  <c r="U24" i="4"/>
  <c r="U32" i="4"/>
  <c r="U40" i="4"/>
  <c r="U48" i="4"/>
  <c r="U56" i="4"/>
  <c r="U17" i="4"/>
  <c r="U25" i="4"/>
  <c r="U33" i="4"/>
  <c r="U41" i="4"/>
  <c r="U49" i="4"/>
  <c r="U57" i="4"/>
  <c r="U18" i="4"/>
  <c r="U26" i="4"/>
  <c r="U34" i="4"/>
  <c r="U42" i="4"/>
  <c r="U50" i="4"/>
  <c r="U19" i="4"/>
  <c r="U27" i="4"/>
  <c r="U35" i="4"/>
  <c r="U43" i="4"/>
  <c r="U51" i="4"/>
  <c r="U20" i="4"/>
  <c r="U28" i="4"/>
  <c r="U36" i="4"/>
  <c r="U44" i="4"/>
  <c r="U52" i="4"/>
  <c r="U21" i="4"/>
  <c r="U29" i="4"/>
  <c r="U37" i="4"/>
  <c r="U45" i="4"/>
  <c r="U53" i="4"/>
  <c r="U14" i="4"/>
  <c r="U60" i="4"/>
  <c r="U68" i="4"/>
  <c r="U76" i="4"/>
  <c r="U84" i="4"/>
  <c r="U22" i="4"/>
  <c r="U69" i="4"/>
  <c r="U77" i="4"/>
  <c r="U61" i="4"/>
  <c r="U85" i="4"/>
  <c r="U13" i="4"/>
  <c r="U30" i="4"/>
  <c r="U62" i="4"/>
  <c r="U70" i="4"/>
  <c r="U78" i="4"/>
  <c r="U86" i="4"/>
  <c r="U81" i="4"/>
  <c r="U38" i="4"/>
  <c r="U63" i="4"/>
  <c r="U71" i="4"/>
  <c r="U79" i="4"/>
  <c r="U46" i="4"/>
  <c r="U64" i="4"/>
  <c r="U72" i="4"/>
  <c r="U80" i="4"/>
  <c r="U54" i="4"/>
  <c r="U73" i="4"/>
  <c r="U65" i="4"/>
  <c r="U58" i="4"/>
  <c r="U66" i="4"/>
  <c r="U74" i="4"/>
  <c r="U82" i="4"/>
  <c r="U59" i="4"/>
  <c r="U67" i="4"/>
  <c r="U75" i="4"/>
  <c r="U83" i="4"/>
  <c r="H29" i="10"/>
  <c r="H27" i="10"/>
  <c r="H30" i="10"/>
  <c r="H28" i="10"/>
  <c r="H24" i="10"/>
  <c r="H22" i="10"/>
  <c r="H21" i="10"/>
  <c r="H23" i="10"/>
  <c r="N29" i="10"/>
  <c r="N28" i="10"/>
  <c r="N27" i="10"/>
  <c r="N30" i="10"/>
  <c r="N22" i="10"/>
  <c r="N21" i="10"/>
  <c r="N23" i="10"/>
  <c r="N24" i="10"/>
  <c r="AE19" i="4"/>
  <c r="AE27" i="4"/>
  <c r="AE35" i="4"/>
  <c r="AE43" i="4"/>
  <c r="AE51" i="4"/>
  <c r="AE59" i="4"/>
  <c r="AE67" i="4"/>
  <c r="AE75" i="4"/>
  <c r="AE83" i="4"/>
  <c r="AE20" i="4"/>
  <c r="AE28" i="4"/>
  <c r="AE36" i="4"/>
  <c r="AE44" i="4"/>
  <c r="AE52" i="4"/>
  <c r="AE60" i="4"/>
  <c r="AE68" i="4"/>
  <c r="AE76" i="4"/>
  <c r="AE84" i="4"/>
  <c r="AE21" i="4"/>
  <c r="AE29" i="4"/>
  <c r="AE37" i="4"/>
  <c r="AE45" i="4"/>
  <c r="AE53" i="4"/>
  <c r="AE61" i="4"/>
  <c r="AE69" i="4"/>
  <c r="AE77" i="4"/>
  <c r="AE85" i="4"/>
  <c r="AE14" i="4"/>
  <c r="AE22" i="4"/>
  <c r="AE30" i="4"/>
  <c r="AE38" i="4"/>
  <c r="AE46" i="4"/>
  <c r="AE54" i="4"/>
  <c r="AE62" i="4"/>
  <c r="AE70" i="4"/>
  <c r="AE78" i="4"/>
  <c r="AE86" i="4"/>
  <c r="AE15" i="4"/>
  <c r="AE23" i="4"/>
  <c r="AE31" i="4"/>
  <c r="AE39" i="4"/>
  <c r="AE47" i="4"/>
  <c r="AE55" i="4"/>
  <c r="AE63" i="4"/>
  <c r="AE71" i="4"/>
  <c r="AE79" i="4"/>
  <c r="AE16" i="4"/>
  <c r="AE24" i="4"/>
  <c r="AE32" i="4"/>
  <c r="AE40" i="4"/>
  <c r="AE48" i="4"/>
  <c r="AE56" i="4"/>
  <c r="AE64" i="4"/>
  <c r="AE72" i="4"/>
  <c r="AE80" i="4"/>
  <c r="AE17" i="4"/>
  <c r="AE25" i="4"/>
  <c r="AE33" i="4"/>
  <c r="AE41" i="4"/>
  <c r="AE49" i="4"/>
  <c r="AE57" i="4"/>
  <c r="AE65" i="4"/>
  <c r="AE73" i="4"/>
  <c r="AE81" i="4"/>
  <c r="AE18" i="4"/>
  <c r="AE82" i="4"/>
  <c r="AE26" i="4"/>
  <c r="AE34" i="4"/>
  <c r="AE42" i="4"/>
  <c r="AE50" i="4"/>
  <c r="AE58" i="4"/>
  <c r="AE66" i="4"/>
  <c r="AE74" i="4"/>
  <c r="AE13" i="4"/>
  <c r="AI15" i="4"/>
  <c r="AI23" i="4"/>
  <c r="AI31" i="4"/>
  <c r="AI39" i="4"/>
  <c r="AI47" i="4"/>
  <c r="AI55" i="4"/>
  <c r="AI63" i="4"/>
  <c r="AI71" i="4"/>
  <c r="AI79" i="4"/>
  <c r="AI16" i="4"/>
  <c r="AI24" i="4"/>
  <c r="AI32" i="4"/>
  <c r="AI40" i="4"/>
  <c r="AI48" i="4"/>
  <c r="AI56" i="4"/>
  <c r="AI64" i="4"/>
  <c r="AI72" i="4"/>
  <c r="AI80" i="4"/>
  <c r="AI17" i="4"/>
  <c r="AI25" i="4"/>
  <c r="AI33" i="4"/>
  <c r="AI41" i="4"/>
  <c r="AI49" i="4"/>
  <c r="AI57" i="4"/>
  <c r="AI65" i="4"/>
  <c r="AI73" i="4"/>
  <c r="AI81" i="4"/>
  <c r="AI18" i="4"/>
  <c r="AI26" i="4"/>
  <c r="AI34" i="4"/>
  <c r="AI42" i="4"/>
  <c r="AI50" i="4"/>
  <c r="AI58" i="4"/>
  <c r="AI66" i="4"/>
  <c r="AI74" i="4"/>
  <c r="AI82" i="4"/>
  <c r="AI19" i="4"/>
  <c r="AI27" i="4"/>
  <c r="AI35" i="4"/>
  <c r="AI43" i="4"/>
  <c r="AI51" i="4"/>
  <c r="AI59" i="4"/>
  <c r="AI67" i="4"/>
  <c r="AI75" i="4"/>
  <c r="AI83" i="4"/>
  <c r="AI20" i="4"/>
  <c r="AI28" i="4"/>
  <c r="AI36" i="4"/>
  <c r="AI44" i="4"/>
  <c r="AI52" i="4"/>
  <c r="AI60" i="4"/>
  <c r="AI68" i="4"/>
  <c r="AI76" i="4"/>
  <c r="AI84" i="4"/>
  <c r="AI21" i="4"/>
  <c r="AI29" i="4"/>
  <c r="AI37" i="4"/>
  <c r="AI45" i="4"/>
  <c r="AI53" i="4"/>
  <c r="AI61" i="4"/>
  <c r="AI69" i="4"/>
  <c r="AI77" i="4"/>
  <c r="AI85" i="4"/>
  <c r="AI54" i="4"/>
  <c r="AI62" i="4"/>
  <c r="AI70" i="4"/>
  <c r="AI14" i="4"/>
  <c r="AI78" i="4"/>
  <c r="AI22" i="4"/>
  <c r="AI86" i="4"/>
  <c r="AI30" i="4"/>
  <c r="AI38" i="4"/>
  <c r="AI13" i="4"/>
  <c r="AI46" i="4"/>
  <c r="T20" i="4"/>
  <c r="T28" i="4"/>
  <c r="T36" i="4"/>
  <c r="T44" i="4"/>
  <c r="T52" i="4"/>
  <c r="T60" i="4"/>
  <c r="T68" i="4"/>
  <c r="T76" i="4"/>
  <c r="T84" i="4"/>
  <c r="T21" i="4"/>
  <c r="T37" i="4"/>
  <c r="T45" i="4"/>
  <c r="T61" i="4"/>
  <c r="T77" i="4"/>
  <c r="T29" i="4"/>
  <c r="T53" i="4"/>
  <c r="T69" i="4"/>
  <c r="T85" i="4"/>
  <c r="T14" i="4"/>
  <c r="T22" i="4"/>
  <c r="T30" i="4"/>
  <c r="T38" i="4"/>
  <c r="T46" i="4"/>
  <c r="T54" i="4"/>
  <c r="T62" i="4"/>
  <c r="T70" i="4"/>
  <c r="T78" i="4"/>
  <c r="T86" i="4"/>
  <c r="T17" i="4"/>
  <c r="T41" i="4"/>
  <c r="T65" i="4"/>
  <c r="T35" i="4"/>
  <c r="T83" i="4"/>
  <c r="T15" i="4"/>
  <c r="T23" i="4"/>
  <c r="T31" i="4"/>
  <c r="T39" i="4"/>
  <c r="T47" i="4"/>
  <c r="T55" i="4"/>
  <c r="T63" i="4"/>
  <c r="T71" i="4"/>
  <c r="T79" i="4"/>
  <c r="T13" i="4"/>
  <c r="T33" i="4"/>
  <c r="T73" i="4"/>
  <c r="T19" i="4"/>
  <c r="T75" i="4"/>
  <c r="T16" i="4"/>
  <c r="T24" i="4"/>
  <c r="T32" i="4"/>
  <c r="T40" i="4"/>
  <c r="T48" i="4"/>
  <c r="T56" i="4"/>
  <c r="T64" i="4"/>
  <c r="T72" i="4"/>
  <c r="T80" i="4"/>
  <c r="T25" i="4"/>
  <c r="T49" i="4"/>
  <c r="T81" i="4"/>
  <c r="T27" i="4"/>
  <c r="T67" i="4"/>
  <c r="T57" i="4"/>
  <c r="T59" i="4"/>
  <c r="T18" i="4"/>
  <c r="T26" i="4"/>
  <c r="T34" i="4"/>
  <c r="T42" i="4"/>
  <c r="T50" i="4"/>
  <c r="T58" i="4"/>
  <c r="T66" i="4"/>
  <c r="T74" i="4"/>
  <c r="T82" i="4"/>
  <c r="T43" i="4"/>
  <c r="T51" i="4"/>
  <c r="L30" i="10"/>
  <c r="L28" i="10"/>
  <c r="L27" i="10"/>
  <c r="L29" i="10"/>
  <c r="L23" i="10"/>
  <c r="L21" i="10"/>
  <c r="L24" i="10"/>
  <c r="L22" i="10"/>
  <c r="AK15" i="5" l="1"/>
  <c r="AL15" i="5" s="1"/>
  <c r="AK37" i="5"/>
  <c r="AL37" i="5" s="1"/>
  <c r="AK64" i="5"/>
  <c r="AL64" i="5" s="1"/>
  <c r="AK54" i="5"/>
  <c r="AL54" i="5" s="1"/>
  <c r="AK71" i="5"/>
  <c r="AL71" i="5" s="1"/>
  <c r="AK27" i="5"/>
  <c r="AL27" i="5" s="1"/>
  <c r="AK77" i="5"/>
  <c r="AL77" i="5" s="1"/>
  <c r="AK36" i="5"/>
  <c r="AL36" i="5" s="1"/>
  <c r="AK69" i="5"/>
  <c r="AL69" i="5" s="1"/>
  <c r="AK82" i="5"/>
  <c r="AL82" i="5" s="1"/>
  <c r="AK44" i="5"/>
  <c r="AL44" i="5" s="1"/>
  <c r="AK42" i="5"/>
  <c r="AL42" i="5" s="1"/>
  <c r="AK14" i="5"/>
  <c r="AL14" i="5" s="1"/>
  <c r="AK78" i="5"/>
  <c r="AL78" i="5" s="1"/>
  <c r="AK22" i="5"/>
  <c r="AL22" i="5" s="1"/>
  <c r="AK53" i="5"/>
  <c r="AL53" i="5" s="1"/>
  <c r="AK19" i="5"/>
  <c r="AL19" i="5" s="1"/>
  <c r="AK23" i="5"/>
  <c r="AL23" i="5" s="1"/>
  <c r="AK85" i="5"/>
  <c r="AL85" i="5" s="1"/>
  <c r="AK52" i="5"/>
  <c r="AL52" i="5" s="1"/>
  <c r="AK79" i="5"/>
  <c r="AL79" i="5" s="1"/>
  <c r="AK70" i="5"/>
  <c r="AL70" i="5" s="1"/>
  <c r="AK32" i="5"/>
  <c r="AL32" i="5" s="1"/>
  <c r="AK58" i="5"/>
  <c r="AL58" i="5" s="1"/>
  <c r="AK63" i="5"/>
  <c r="AL63" i="5" s="1"/>
  <c r="AK18" i="5"/>
  <c r="AL18" i="5" s="1"/>
  <c r="AK55" i="5"/>
  <c r="AL55" i="5" s="1"/>
  <c r="AK46" i="5"/>
  <c r="AL46" i="5" s="1"/>
  <c r="AK28" i="5"/>
  <c r="AL28" i="5" s="1"/>
  <c r="AK45" i="5"/>
  <c r="AL45" i="5" s="1"/>
  <c r="AK80" i="5"/>
  <c r="AL80" i="5" s="1"/>
  <c r="AK73" i="5"/>
  <c r="AL73" i="5" s="1"/>
  <c r="AK41" i="5"/>
  <c r="AL41" i="5" s="1"/>
  <c r="AK30" i="5"/>
  <c r="AL30" i="5" s="1"/>
  <c r="AK25" i="5"/>
  <c r="AL25" i="5" s="1"/>
  <c r="AK48" i="5"/>
  <c r="AL48" i="5" s="1"/>
  <c r="AK86" i="5"/>
  <c r="AL86" i="5" s="1"/>
  <c r="B86" i="5" s="1"/>
  <c r="AK49" i="5"/>
  <c r="AL49" i="5" s="1"/>
  <c r="AK51" i="5"/>
  <c r="AL51" i="5" s="1"/>
  <c r="AK59" i="5"/>
  <c r="AL59" i="5" s="1"/>
  <c r="AK29" i="5"/>
  <c r="AL29" i="5" s="1"/>
  <c r="AK76" i="5"/>
  <c r="AL76" i="5" s="1"/>
  <c r="AK84" i="5"/>
  <c r="AL84" i="5" s="1"/>
  <c r="AK75" i="5"/>
  <c r="AL75" i="5" s="1"/>
  <c r="AK33" i="5"/>
  <c r="AL33" i="5" s="1"/>
  <c r="AK13" i="5"/>
  <c r="AL13" i="5" s="1"/>
  <c r="AK66" i="5"/>
  <c r="AL66" i="5" s="1"/>
  <c r="AK21" i="5"/>
  <c r="AL21" i="5" s="1"/>
  <c r="AK56" i="5"/>
  <c r="AL56" i="5" s="1"/>
  <c r="AK57" i="5"/>
  <c r="AL57" i="5" s="1"/>
  <c r="AK81" i="5"/>
  <c r="AL81" i="5" s="1"/>
  <c r="AK74" i="5"/>
  <c r="AL74" i="5" s="1"/>
  <c r="AK34" i="5"/>
  <c r="AL34" i="5" s="1"/>
  <c r="AK24" i="5"/>
  <c r="AL24" i="5" s="1"/>
  <c r="AK16" i="5"/>
  <c r="AL16" i="5" s="1"/>
  <c r="AK68" i="5"/>
  <c r="AL68" i="5" s="1"/>
  <c r="AK39" i="5"/>
  <c r="AL39" i="5" s="1"/>
  <c r="AK62" i="5"/>
  <c r="AL62" i="5" s="1"/>
  <c r="AK26" i="5"/>
  <c r="AL26" i="5" s="1"/>
  <c r="AK47" i="5"/>
  <c r="AL47" i="5" s="1"/>
  <c r="AK38" i="5"/>
  <c r="AL38" i="5" s="1"/>
  <c r="AK72" i="5"/>
  <c r="AL72" i="5" s="1"/>
  <c r="AK20" i="5"/>
  <c r="AL20" i="5" s="1"/>
  <c r="AK35" i="5"/>
  <c r="AL35" i="5" s="1"/>
  <c r="AK31" i="5"/>
  <c r="AL31" i="5" s="1"/>
  <c r="AK65" i="5"/>
  <c r="AL65" i="5" s="1"/>
  <c r="AK40" i="5"/>
  <c r="AL40" i="5" s="1"/>
  <c r="AK83" i="5"/>
  <c r="AL83" i="5" s="1"/>
  <c r="AK50" i="5"/>
  <c r="AL50" i="5" s="1"/>
  <c r="AK60" i="5"/>
  <c r="AL60" i="5" s="1"/>
  <c r="AK61" i="5"/>
  <c r="AL61" i="5" s="1"/>
  <c r="AK67" i="5"/>
  <c r="AL67" i="5" s="1"/>
  <c r="AK17" i="5"/>
  <c r="AL17" i="5" s="1"/>
  <c r="AK43" i="5"/>
  <c r="AL43" i="5" s="1"/>
  <c r="C38" i="10"/>
  <c r="C39" i="10"/>
  <c r="AK81" i="4"/>
  <c r="AL81" i="4" s="1"/>
  <c r="AK14" i="4"/>
  <c r="AL14" i="4" s="1"/>
  <c r="AK37" i="4"/>
  <c r="AL37" i="4" s="1"/>
  <c r="AK36" i="4"/>
  <c r="AL36" i="4" s="1"/>
  <c r="C35" i="10"/>
  <c r="AK78" i="4"/>
  <c r="AL78" i="4" s="1"/>
  <c r="AK42" i="4"/>
  <c r="AL42" i="4" s="1"/>
  <c r="AK62" i="4"/>
  <c r="AL62" i="4" s="1"/>
  <c r="AK84" i="4"/>
  <c r="AL84" i="4" s="1"/>
  <c r="AK20" i="4"/>
  <c r="AL20" i="4" s="1"/>
  <c r="AK13" i="4"/>
  <c r="AL13" i="4" s="1"/>
  <c r="AK40" i="4"/>
  <c r="AL40" i="4" s="1"/>
  <c r="AK75" i="4"/>
  <c r="AL75" i="4" s="1"/>
  <c r="C34" i="10"/>
  <c r="AK23" i="4"/>
  <c r="AL23" i="4" s="1"/>
  <c r="AK51" i="4"/>
  <c r="AL51" i="4" s="1"/>
  <c r="AK34" i="4"/>
  <c r="AL34" i="4" s="1"/>
  <c r="AK49" i="4"/>
  <c r="AL49" i="4" s="1"/>
  <c r="AK32" i="4"/>
  <c r="AL32" i="4" s="1"/>
  <c r="AK79" i="4"/>
  <c r="AL79" i="4" s="1"/>
  <c r="AK15" i="4"/>
  <c r="AL15" i="4" s="1"/>
  <c r="AK70" i="4"/>
  <c r="AL70" i="4" s="1"/>
  <c r="AK85" i="4"/>
  <c r="AL85" i="4" s="1"/>
  <c r="AK21" i="4"/>
  <c r="AL21" i="4" s="1"/>
  <c r="AK28" i="4"/>
  <c r="AL28" i="4" s="1"/>
  <c r="C40" i="10"/>
  <c r="AK43" i="4"/>
  <c r="AL43" i="4" s="1"/>
  <c r="AK26" i="4"/>
  <c r="AL26" i="4" s="1"/>
  <c r="AK25" i="4"/>
  <c r="AL25" i="4" s="1"/>
  <c r="AK24" i="4"/>
  <c r="AL24" i="4" s="1"/>
  <c r="AK71" i="4"/>
  <c r="AL71" i="4" s="1"/>
  <c r="AK83" i="4"/>
  <c r="AL83" i="4" s="1"/>
  <c r="AK69" i="4"/>
  <c r="AL69" i="4" s="1"/>
  <c r="AK54" i="4"/>
  <c r="AL54" i="4" s="1"/>
  <c r="C33" i="10"/>
  <c r="AK16" i="4"/>
  <c r="AL16" i="4" s="1"/>
  <c r="AK53" i="4"/>
  <c r="AL53" i="4" s="1"/>
  <c r="AK74" i="4"/>
  <c r="AL74" i="4" s="1"/>
  <c r="AK59" i="4"/>
  <c r="AL59" i="4" s="1"/>
  <c r="AK72" i="4"/>
  <c r="AL72" i="4" s="1"/>
  <c r="AK55" i="4"/>
  <c r="AL55" i="4" s="1"/>
  <c r="AK65" i="4"/>
  <c r="AL65" i="4" s="1"/>
  <c r="AK46" i="4"/>
  <c r="AL46" i="4" s="1"/>
  <c r="AK29" i="4"/>
  <c r="AL29" i="4" s="1"/>
  <c r="AK68" i="4"/>
  <c r="AL68" i="4" s="1"/>
  <c r="AK82" i="4"/>
  <c r="AL82" i="4" s="1"/>
  <c r="AK63" i="4"/>
  <c r="AL63" i="4" s="1"/>
  <c r="AK66" i="4"/>
  <c r="AL66" i="4" s="1"/>
  <c r="AK57" i="4"/>
  <c r="AL57" i="4" s="1"/>
  <c r="AK64" i="4"/>
  <c r="AL64" i="4" s="1"/>
  <c r="AK19" i="4"/>
  <c r="AL19" i="4" s="1"/>
  <c r="AK47" i="4"/>
  <c r="AL47" i="4" s="1"/>
  <c r="AK41" i="4"/>
  <c r="AL41" i="4" s="1"/>
  <c r="AK38" i="4"/>
  <c r="AL38" i="4" s="1"/>
  <c r="AK77" i="4"/>
  <c r="AL77" i="4" s="1"/>
  <c r="AK60" i="4"/>
  <c r="AL60" i="4" s="1"/>
  <c r="C36" i="10"/>
  <c r="AK18" i="4"/>
  <c r="AL18" i="4" s="1"/>
  <c r="AK35" i="4"/>
  <c r="AL35" i="4" s="1"/>
  <c r="AK58" i="4"/>
  <c r="AL58" i="4" s="1"/>
  <c r="AK67" i="4"/>
  <c r="AL67" i="4" s="1"/>
  <c r="AK56" i="4"/>
  <c r="AL56" i="4" s="1"/>
  <c r="AK73" i="4"/>
  <c r="AL73" i="4" s="1"/>
  <c r="AK39" i="4"/>
  <c r="AL39" i="4" s="1"/>
  <c r="AK17" i="4"/>
  <c r="AL17" i="4" s="1"/>
  <c r="AK30" i="4"/>
  <c r="AL30" i="4" s="1"/>
  <c r="AK61" i="4"/>
  <c r="AL61" i="4" s="1"/>
  <c r="AK52" i="4"/>
  <c r="AL52" i="4" s="1"/>
  <c r="C37" i="10"/>
  <c r="AK80" i="4"/>
  <c r="AL80" i="4" s="1"/>
  <c r="AK76" i="4"/>
  <c r="AL76" i="4" s="1"/>
  <c r="AK50" i="4"/>
  <c r="AL50" i="4" s="1"/>
  <c r="AK27" i="4"/>
  <c r="AL27" i="4" s="1"/>
  <c r="AK48" i="4"/>
  <c r="AL48" i="4" s="1"/>
  <c r="AK33" i="4"/>
  <c r="AL33" i="4" s="1"/>
  <c r="AK31" i="4"/>
  <c r="AL31" i="4" s="1"/>
  <c r="AK86" i="4"/>
  <c r="AL86" i="4" s="1"/>
  <c r="B86" i="4" s="1"/>
  <c r="AK22" i="4"/>
  <c r="AL22" i="4" s="1"/>
  <c r="AK45" i="4"/>
  <c r="AL45" i="4" s="1"/>
  <c r="AK44" i="4"/>
  <c r="AL44" i="4" s="1"/>
  <c r="B14" i="5" l="1"/>
  <c r="B49" i="5"/>
  <c r="B27" i="5"/>
  <c r="B76" i="5"/>
  <c r="B82" i="5"/>
  <c r="B46" i="5"/>
  <c r="B48" i="5"/>
  <c r="B85" i="5"/>
  <c r="B44" i="5"/>
  <c r="B83" i="5"/>
  <c r="B74" i="5"/>
  <c r="B40" i="5"/>
  <c r="B26" i="5"/>
  <c r="B66" i="5"/>
  <c r="B84" i="5"/>
  <c r="B81" i="5"/>
  <c r="B73" i="5"/>
  <c r="B36" i="5"/>
  <c r="B80" i="5"/>
  <c r="B72" i="5"/>
  <c r="B25" i="5"/>
  <c r="B51" i="5"/>
  <c r="B62" i="5"/>
  <c r="B77" i="5"/>
  <c r="B17" i="5"/>
  <c r="B31" i="5"/>
  <c r="B39" i="5"/>
  <c r="B52" i="5"/>
  <c r="B29" i="5"/>
  <c r="B13" i="5"/>
  <c r="B50" i="5"/>
  <c r="B61" i="5"/>
  <c r="B19" i="5"/>
  <c r="B41" i="5"/>
  <c r="B64" i="5"/>
  <c r="B42" i="5"/>
  <c r="B82" i="4"/>
  <c r="B43" i="5"/>
  <c r="B35" i="5"/>
  <c r="B33" i="5"/>
  <c r="B60" i="5"/>
  <c r="B20" i="5"/>
  <c r="B23" i="5"/>
  <c r="B58" i="5"/>
  <c r="B69" i="5"/>
  <c r="B59" i="5"/>
  <c r="B45" i="5"/>
  <c r="B30" i="5"/>
  <c r="B16" i="5"/>
  <c r="B68" i="5"/>
  <c r="B24" i="5"/>
  <c r="B57" i="5"/>
  <c r="B55" i="5"/>
  <c r="B15" i="5"/>
  <c r="B56" i="5"/>
  <c r="B38" i="5"/>
  <c r="B32" i="5"/>
  <c r="B54" i="5"/>
  <c r="B18" i="5"/>
  <c r="B47" i="5"/>
  <c r="B53" i="5"/>
  <c r="B79" i="5"/>
  <c r="B71" i="5"/>
  <c r="B28" i="5"/>
  <c r="B22" i="5"/>
  <c r="B63" i="5"/>
  <c r="B65" i="5"/>
  <c r="B78" i="5"/>
  <c r="B75" i="5"/>
  <c r="B21" i="5"/>
  <c r="B37" i="5"/>
  <c r="B34" i="5"/>
  <c r="B67" i="5"/>
  <c r="B70" i="5"/>
  <c r="B76" i="4"/>
  <c r="B22" i="4"/>
  <c r="B40" i="4"/>
  <c r="B42" i="4"/>
  <c r="B36" i="4"/>
  <c r="B17" i="4"/>
  <c r="B65" i="4"/>
  <c r="B16" i="4"/>
  <c r="B54" i="4"/>
  <c r="B62" i="4"/>
  <c r="B79" i="4"/>
  <c r="B47" i="4"/>
  <c r="B55" i="4"/>
  <c r="B83" i="4"/>
  <c r="B32" i="4"/>
  <c r="B31" i="4"/>
  <c r="B73" i="4"/>
  <c r="B14" i="4"/>
  <c r="B19" i="4"/>
  <c r="B75" i="4"/>
  <c r="B71" i="4"/>
  <c r="B37" i="4"/>
  <c r="B49" i="4"/>
  <c r="B41" i="4"/>
  <c r="B80" i="4"/>
  <c r="B33" i="4"/>
  <c r="B78" i="4"/>
  <c r="B56" i="4"/>
  <c r="B64" i="4"/>
  <c r="B72" i="4"/>
  <c r="B24" i="4"/>
  <c r="B28" i="4"/>
  <c r="B34" i="4"/>
  <c r="B48" i="4"/>
  <c r="B67" i="4"/>
  <c r="B57" i="4"/>
  <c r="B59" i="4"/>
  <c r="B25" i="4"/>
  <c r="B21" i="4"/>
  <c r="B51" i="4"/>
  <c r="B27" i="4"/>
  <c r="B52" i="4"/>
  <c r="B58" i="4"/>
  <c r="B60" i="4"/>
  <c r="B66" i="4"/>
  <c r="B13" i="4"/>
  <c r="B68" i="4"/>
  <c r="B74" i="4"/>
  <c r="B20" i="4"/>
  <c r="B26" i="4"/>
  <c r="B85" i="4"/>
  <c r="B18" i="4"/>
  <c r="B39" i="4"/>
  <c r="B44" i="4"/>
  <c r="B50" i="4"/>
  <c r="B61" i="4"/>
  <c r="B77" i="4"/>
  <c r="B29" i="4"/>
  <c r="B81" i="4"/>
  <c r="B84" i="4"/>
  <c r="B43" i="4"/>
  <c r="B70" i="4"/>
  <c r="B45" i="4"/>
  <c r="B30" i="4"/>
  <c r="B35" i="4"/>
  <c r="B38" i="4"/>
  <c r="B63" i="4"/>
  <c r="B46" i="4"/>
  <c r="B53" i="4"/>
  <c r="B69" i="4"/>
  <c r="B15" i="4"/>
  <c r="B23" i="4"/>
  <c r="L94" i="5" l="1"/>
  <c r="D89" i="5"/>
  <c r="E43" i="16" s="1"/>
  <c r="S94" i="5"/>
  <c r="H94" i="5"/>
  <c r="P94" i="5"/>
  <c r="G94" i="5"/>
  <c r="D94" i="5"/>
  <c r="N94" i="5"/>
  <c r="M94" i="5"/>
  <c r="R94" i="5"/>
  <c r="Q94" i="5"/>
  <c r="E94" i="5"/>
  <c r="F94" i="5"/>
  <c r="J94" i="5"/>
  <c r="O94" i="5"/>
  <c r="I94" i="5"/>
  <c r="K94" i="5"/>
  <c r="C104" i="4"/>
  <c r="C105" i="4"/>
  <c r="C97" i="4"/>
  <c r="C112" i="4"/>
  <c r="C103" i="4"/>
  <c r="C111" i="4"/>
  <c r="C102" i="4"/>
  <c r="C100" i="4"/>
  <c r="C110" i="4"/>
  <c r="C101" i="4"/>
  <c r="C109" i="4"/>
  <c r="C98" i="4"/>
  <c r="C108" i="4"/>
  <c r="C99" i="4"/>
  <c r="C107" i="4"/>
  <c r="E94" i="4"/>
  <c r="C106" i="4"/>
  <c r="O94" i="4"/>
  <c r="C94" i="4"/>
  <c r="N94" i="4"/>
  <c r="F94" i="4"/>
  <c r="D94" i="4"/>
  <c r="R94" i="4"/>
  <c r="G94" i="4"/>
  <c r="K94" i="4"/>
  <c r="J94" i="4"/>
  <c r="M94" i="4"/>
  <c r="Q94" i="4"/>
  <c r="D89" i="4"/>
  <c r="E43" i="3" s="1"/>
  <c r="P94" i="4"/>
  <c r="I94" i="4"/>
  <c r="L94" i="4"/>
  <c r="H94" i="4"/>
  <c r="G40" i="10" l="1"/>
  <c r="S46" i="3" s="1"/>
  <c r="G33" i="10"/>
  <c r="G43" i="3" s="1"/>
  <c r="G36" i="10"/>
  <c r="S43" i="3" s="1"/>
  <c r="G38" i="10"/>
  <c r="M46" i="3" s="1"/>
  <c r="G39" i="10"/>
  <c r="P46" i="3" s="1"/>
  <c r="G34" i="10"/>
  <c r="M43" i="3" s="1"/>
  <c r="G37" i="10"/>
  <c r="I43" i="3" s="1"/>
  <c r="G35" i="10"/>
  <c r="P43" i="3" s="1"/>
</calcChain>
</file>

<file path=xl/sharedStrings.xml><?xml version="1.0" encoding="utf-8"?>
<sst xmlns="http://schemas.openxmlformats.org/spreadsheetml/2006/main" count="151" uniqueCount="70">
  <si>
    <t>Redondeo a un decimal</t>
  </si>
  <si>
    <t>Algoritmo de comparación con curva de referencia</t>
  </si>
  <si>
    <t>Suma</t>
  </si>
  <si>
    <t>R'w</t>
  </si>
  <si>
    <t>Desviación</t>
  </si>
  <si>
    <t>Evaluación</t>
  </si>
  <si>
    <t>Curva de referencia que mejor ajusta</t>
  </si>
  <si>
    <t>Hz.</t>
  </si>
  <si>
    <t>dB</t>
  </si>
  <si>
    <t>Redondeo a cero decimal</t>
  </si>
  <si>
    <t>STC</t>
  </si>
  <si>
    <t>C</t>
  </si>
  <si>
    <t>C50-3150</t>
  </si>
  <si>
    <t>C50-5000</t>
  </si>
  <si>
    <t>C100-5000</t>
  </si>
  <si>
    <t>Referencias C y Ctr</t>
  </si>
  <si>
    <t>Ctr</t>
  </si>
  <si>
    <t>Ctr50-3150</t>
  </si>
  <si>
    <t>Ctr50-5000</t>
  </si>
  <si>
    <t>Ctr100-5000</t>
  </si>
  <si>
    <r>
      <t>10^</t>
    </r>
    <r>
      <rPr>
        <vertAlign val="superscript"/>
        <sz val="12"/>
        <color theme="1"/>
        <rFont val="Calibri"/>
        <family val="2"/>
        <scheme val="minor"/>
      </rPr>
      <t>(Lij-Xi)/10</t>
    </r>
  </si>
  <si>
    <r>
      <t>X</t>
    </r>
    <r>
      <rPr>
        <b/>
        <vertAlign val="subscript"/>
        <sz val="12"/>
        <color theme="1"/>
        <rFont val="Calibri"/>
        <family val="2"/>
        <scheme val="minor"/>
      </rPr>
      <t>Aj</t>
    </r>
  </si>
  <si>
    <t>Resultados</t>
  </si>
  <si>
    <t>Cliente:</t>
  </si>
  <si>
    <t>Fecha del ensayo:</t>
  </si>
  <si>
    <r>
      <t xml:space="preserve">Frecuencia
</t>
    </r>
    <r>
      <rPr>
        <sz val="9"/>
        <color theme="1"/>
        <rFont val="Monotype Corsiva"/>
        <family val="4"/>
      </rPr>
      <t>f</t>
    </r>
    <r>
      <rPr>
        <sz val="9"/>
        <color theme="1"/>
        <rFont val="Times New Roman"/>
        <family val="1"/>
      </rPr>
      <t xml:space="preserve">
Hz</t>
    </r>
  </si>
  <si>
    <t>Rango de frecuencia según los valores de 
la curva de referencia (ISO 717-1)</t>
  </si>
  <si>
    <t>Valoración según la Norma ISO 717-1:</t>
  </si>
  <si>
    <t>N° de informe:</t>
  </si>
  <si>
    <t>Fecha:</t>
  </si>
  <si>
    <t>Nombre del instituto de ensayo:</t>
  </si>
  <si>
    <t>Firma:</t>
  </si>
  <si>
    <t>(</t>
  </si>
  <si>
    <t>dB;</t>
  </si>
  <si>
    <t>;</t>
  </si>
  <si>
    <r>
      <rPr>
        <sz val="10"/>
        <color theme="1"/>
        <rFont val="Times New Roman"/>
        <family val="1"/>
      </rPr>
      <t>C</t>
    </r>
    <r>
      <rPr>
        <vertAlign val="subscript"/>
        <sz val="9"/>
        <color theme="1"/>
        <rFont val="Times New Roman"/>
        <family val="1"/>
      </rPr>
      <t>50-3150</t>
    </r>
    <r>
      <rPr>
        <sz val="9"/>
        <color theme="1"/>
        <rFont val="Times New Roman"/>
        <family val="1"/>
      </rPr>
      <t xml:space="preserve"> =</t>
    </r>
  </si>
  <si>
    <t>)</t>
  </si>
  <si>
    <r>
      <rPr>
        <sz val="10"/>
        <color theme="1"/>
        <rFont val="Times New Roman"/>
        <family val="1"/>
      </rPr>
      <t>C</t>
    </r>
    <r>
      <rPr>
        <vertAlign val="subscript"/>
        <sz val="9"/>
        <color theme="1"/>
        <rFont val="Times New Roman"/>
        <family val="1"/>
      </rPr>
      <t>50-5000</t>
    </r>
    <r>
      <rPr>
        <sz val="9"/>
        <color theme="1"/>
        <rFont val="Times New Roman"/>
        <family val="1"/>
      </rPr>
      <t xml:space="preserve"> =</t>
    </r>
  </si>
  <si>
    <r>
      <rPr>
        <sz val="10"/>
        <color theme="1"/>
        <rFont val="Times New Roman"/>
        <family val="1"/>
      </rPr>
      <t>C</t>
    </r>
    <r>
      <rPr>
        <vertAlign val="subscript"/>
        <sz val="9"/>
        <color theme="1"/>
        <rFont val="Times New Roman"/>
        <family val="1"/>
      </rPr>
      <t>100-5000</t>
    </r>
    <r>
      <rPr>
        <sz val="9"/>
        <color theme="1"/>
        <rFont val="Times New Roman"/>
        <family val="1"/>
      </rPr>
      <t xml:space="preserve"> =</t>
    </r>
  </si>
  <si>
    <r>
      <rPr>
        <sz val="10"/>
        <color theme="1"/>
        <rFont val="Times New Roman"/>
        <family val="1"/>
      </rPr>
      <t>C</t>
    </r>
    <r>
      <rPr>
        <vertAlign val="subscript"/>
        <sz val="10"/>
        <color theme="1"/>
        <rFont val="Times New Roman"/>
        <family val="1"/>
      </rPr>
      <t>tr,50-3150</t>
    </r>
    <r>
      <rPr>
        <sz val="9"/>
        <color theme="1"/>
        <rFont val="Times New Roman"/>
        <family val="1"/>
      </rPr>
      <t xml:space="preserve"> =</t>
    </r>
  </si>
  <si>
    <r>
      <rPr>
        <sz val="10"/>
        <color theme="1"/>
        <rFont val="Times New Roman"/>
        <family val="1"/>
      </rPr>
      <t>C</t>
    </r>
    <r>
      <rPr>
        <vertAlign val="subscript"/>
        <sz val="10"/>
        <color theme="1"/>
        <rFont val="Times New Roman"/>
        <family val="1"/>
      </rPr>
      <t>tr,50-5000</t>
    </r>
    <r>
      <rPr>
        <sz val="9"/>
        <color theme="1"/>
        <rFont val="Times New Roman"/>
        <family val="1"/>
      </rPr>
      <t xml:space="preserve"> =</t>
    </r>
  </si>
  <si>
    <r>
      <rPr>
        <sz val="10"/>
        <color theme="1"/>
        <rFont val="Times New Roman"/>
        <family val="1"/>
      </rPr>
      <t>C</t>
    </r>
    <r>
      <rPr>
        <vertAlign val="subscript"/>
        <sz val="10"/>
        <color theme="1"/>
        <rFont val="Times New Roman"/>
        <family val="1"/>
      </rPr>
      <t>tr,100-5000</t>
    </r>
    <r>
      <rPr>
        <sz val="9"/>
        <color theme="1"/>
        <rFont val="Times New Roman"/>
        <family val="1"/>
      </rPr>
      <t xml:space="preserve"> =</t>
    </r>
  </si>
  <si>
    <r>
      <t xml:space="preserve">STC </t>
    </r>
    <r>
      <rPr>
        <vertAlign val="subscript"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(C;C</t>
    </r>
    <r>
      <rPr>
        <vertAlign val="subscript"/>
        <sz val="10"/>
        <color theme="1"/>
        <rFont val="Times New Roman"/>
        <family val="1"/>
      </rPr>
      <t>tr</t>
    </r>
    <r>
      <rPr>
        <sz val="10"/>
        <color theme="1"/>
        <rFont val="Times New Roman"/>
        <family val="1"/>
      </rPr>
      <t>) =</t>
    </r>
  </si>
  <si>
    <r>
      <t xml:space="preserve">STC
</t>
    </r>
    <r>
      <rPr>
        <sz val="8"/>
        <color theme="1"/>
        <rFont val="Times New Roman"/>
        <family val="1"/>
      </rPr>
      <t>(Tercio de octava)</t>
    </r>
    <r>
      <rPr>
        <sz val="9"/>
        <color theme="1"/>
        <rFont val="Times New Roman"/>
        <family val="1"/>
      </rPr>
      <t xml:space="preserve">
dB</t>
    </r>
  </si>
  <si>
    <t>R</t>
  </si>
  <si>
    <t>R (dB)</t>
  </si>
  <si>
    <r>
      <t xml:space="preserve">R
</t>
    </r>
    <r>
      <rPr>
        <sz val="8"/>
        <color theme="1"/>
        <rFont val="Times New Roman"/>
        <family val="1"/>
      </rPr>
      <t>(Tercio de octava)</t>
    </r>
    <r>
      <rPr>
        <sz val="9"/>
        <color theme="1"/>
        <rFont val="Times New Roman"/>
        <family val="1"/>
      </rPr>
      <t xml:space="preserve">
dB</t>
    </r>
  </si>
  <si>
    <r>
      <t>R</t>
    </r>
    <r>
      <rPr>
        <vertAlign val="subscript"/>
        <sz val="10"/>
        <color theme="1"/>
        <rFont val="Times New Roman"/>
        <family val="1"/>
      </rPr>
      <t xml:space="preserve">w </t>
    </r>
    <r>
      <rPr>
        <sz val="10"/>
        <color theme="1"/>
        <rFont val="Times New Roman"/>
        <family val="1"/>
      </rPr>
      <t>(C;C</t>
    </r>
    <r>
      <rPr>
        <vertAlign val="subscript"/>
        <sz val="10"/>
        <color theme="1"/>
        <rFont val="Times New Roman"/>
        <family val="1"/>
      </rPr>
      <t>tr</t>
    </r>
    <r>
      <rPr>
        <sz val="10"/>
        <color theme="1"/>
        <rFont val="Times New Roman"/>
        <family val="1"/>
      </rPr>
      <t>) =</t>
    </r>
  </si>
  <si>
    <t>Descripción e identificación del elemento de construcción:</t>
  </si>
  <si>
    <t>Datos exportados: Índice de reduccion sonora por distintos metodos de predicción - MATLAB</t>
  </si>
  <si>
    <t>Material</t>
  </si>
  <si>
    <t>Largo</t>
  </si>
  <si>
    <t xml:space="preserve">Alto </t>
  </si>
  <si>
    <t>Espesor</t>
  </si>
  <si>
    <t>Fc</t>
  </si>
  <si>
    <t>ISO</t>
  </si>
  <si>
    <t>SHARP</t>
  </si>
  <si>
    <t>DAVY</t>
  </si>
  <si>
    <t>TEORICO</t>
  </si>
  <si>
    <t>Elija el método a visualizar para Rw y STC</t>
  </si>
  <si>
    <t>Rw</t>
  </si>
  <si>
    <t>Teórico</t>
  </si>
  <si>
    <t>Sharp</t>
  </si>
  <si>
    <t>Davy</t>
  </si>
  <si>
    <t>Promedio</t>
  </si>
  <si>
    <t>Rw con adaptación espectral a partir de un índice de reducción sonora calculado por método de predición.</t>
  </si>
  <si>
    <t>Evaluación basada a partir de un índice de reducción sonora calculado por métodos de predicción.</t>
  </si>
  <si>
    <t>STC a partir de un índice de reducción sonora calculado por distintos métodos de predicción.</t>
  </si>
  <si>
    <t>Evaluación basada a partir de un índice de reducción sonora calculado por distintos métodos de predicción.</t>
  </si>
  <si>
    <t>Ladrillo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</si>
</sst>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Monotype Corsiva"/>
      <family val="4"/>
    </font>
    <font>
      <vertAlign val="subscript"/>
      <sz val="9"/>
      <color theme="1"/>
      <name val="Times New Roman"/>
      <family val="1"/>
    </font>
    <font>
      <vertAlign val="subscript"/>
      <sz val="10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5F5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8" borderId="2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2" xfId="0" applyBorder="1"/>
    <xf numFmtId="0" fontId="0" fillId="5" borderId="1" xfId="0" applyFill="1" applyBorder="1"/>
    <xf numFmtId="0" fontId="0" fillId="0" borderId="5" xfId="0" applyBorder="1"/>
    <xf numFmtId="0" fontId="0" fillId="5" borderId="6" xfId="0" applyFill="1" applyBorder="1"/>
    <xf numFmtId="0" fontId="0" fillId="0" borderId="7" xfId="0" applyBorder="1"/>
    <xf numFmtId="0" fontId="0" fillId="0" borderId="13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0" xfId="0" applyAlignment="1"/>
    <xf numFmtId="0" fontId="7" fillId="6" borderId="22" xfId="0" applyFont="1" applyFill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3" xfId="0" applyBorder="1"/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0" borderId="18" xfId="0" applyBorder="1"/>
    <xf numFmtId="0" fontId="0" fillId="11" borderId="7" xfId="0" applyFill="1" applyBorder="1" applyAlignment="1">
      <alignment horizontal="center" vertical="center"/>
    </xf>
    <xf numFmtId="0" fontId="0" fillId="9" borderId="0" xfId="0" applyFill="1"/>
    <xf numFmtId="0" fontId="0" fillId="10" borderId="0" xfId="0" applyFill="1" applyAlignment="1"/>
    <xf numFmtId="0" fontId="0" fillId="10" borderId="0" xfId="0" applyFont="1" applyFill="1" applyBorder="1" applyAlignment="1">
      <alignment horizontal="center"/>
    </xf>
    <xf numFmtId="0" fontId="0" fillId="8" borderId="10" xfId="0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7" xfId="0" applyFill="1" applyBorder="1"/>
    <xf numFmtId="0" fontId="0" fillId="13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indent="1"/>
    </xf>
    <xf numFmtId="0" fontId="12" fillId="0" borderId="0" xfId="0" applyFont="1" applyBorder="1" applyAlignment="1"/>
    <xf numFmtId="0" fontId="14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right"/>
    </xf>
    <xf numFmtId="0" fontId="14" fillId="0" borderId="39" xfId="0" applyFont="1" applyBorder="1" applyAlignment="1"/>
    <xf numFmtId="0" fontId="14" fillId="0" borderId="38" xfId="0" applyFont="1" applyBorder="1" applyAlignment="1">
      <alignment horizontal="left" indent="1"/>
    </xf>
    <xf numFmtId="0" fontId="14" fillId="0" borderId="38" xfId="0" applyFont="1" applyBorder="1" applyAlignment="1"/>
    <xf numFmtId="0" fontId="14" fillId="0" borderId="0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3" borderId="18" xfId="0" applyFont="1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1" fillId="11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16" borderId="19" xfId="0" applyFont="1" applyFill="1" applyBorder="1" applyAlignment="1">
      <alignment horizontal="center"/>
    </xf>
    <xf numFmtId="0" fontId="1" fillId="17" borderId="19" xfId="0" applyFont="1" applyFill="1" applyBorder="1" applyAlignment="1">
      <alignment horizontal="center"/>
    </xf>
    <xf numFmtId="0" fontId="1" fillId="20" borderId="19" xfId="0" applyFont="1" applyFill="1" applyBorder="1" applyAlignment="1">
      <alignment horizontal="center"/>
    </xf>
    <xf numFmtId="2" fontId="0" fillId="18" borderId="14" xfId="0" applyNumberFormat="1" applyFill="1" applyBorder="1"/>
    <xf numFmtId="2" fontId="0" fillId="19" borderId="1" xfId="0" applyNumberFormat="1" applyFill="1" applyBorder="1"/>
    <xf numFmtId="2" fontId="0" fillId="14" borderId="1" xfId="0" applyNumberFormat="1" applyFill="1" applyBorder="1"/>
    <xf numFmtId="0" fontId="0" fillId="0" borderId="38" xfId="0" applyBorder="1"/>
    <xf numFmtId="0" fontId="0" fillId="0" borderId="0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2" fontId="0" fillId="0" borderId="0" xfId="0" applyNumberFormat="1"/>
    <xf numFmtId="2" fontId="0" fillId="0" borderId="14" xfId="0" applyNumberFormat="1" applyBorder="1"/>
    <xf numFmtId="0" fontId="1" fillId="7" borderId="46" xfId="0" applyFont="1" applyFill="1" applyBorder="1" applyAlignment="1">
      <alignment horizontal="center"/>
    </xf>
    <xf numFmtId="2" fontId="0" fillId="15" borderId="37" xfId="0" applyNumberFormat="1" applyFill="1" applyBorder="1"/>
    <xf numFmtId="2" fontId="0" fillId="15" borderId="16" xfId="0" applyNumberFormat="1" applyFill="1" applyBorder="1"/>
    <xf numFmtId="2" fontId="0" fillId="21" borderId="45" xfId="0" applyNumberFormat="1" applyFill="1" applyBorder="1"/>
    <xf numFmtId="2" fontId="0" fillId="21" borderId="18" xfId="0" applyNumberFormat="1" applyFill="1" applyBorder="1"/>
    <xf numFmtId="2" fontId="0" fillId="21" borderId="26" xfId="0" applyNumberFormat="1" applyFill="1" applyBorder="1"/>
    <xf numFmtId="0" fontId="1" fillId="21" borderId="22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" fillId="12" borderId="46" xfId="0" applyFont="1" applyFill="1" applyBorder="1" applyAlignment="1">
      <alignment horizontal="center" vertical="center"/>
    </xf>
    <xf numFmtId="0" fontId="1" fillId="12" borderId="47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14" fillId="0" borderId="38" xfId="0" applyFont="1" applyBorder="1" applyAlignment="1">
      <alignment horizontal="left" indent="1"/>
    </xf>
    <xf numFmtId="0" fontId="14" fillId="0" borderId="0" xfId="0" applyFont="1" applyBorder="1" applyAlignment="1">
      <alignment horizontal="left" indent="1"/>
    </xf>
    <xf numFmtId="0" fontId="14" fillId="0" borderId="39" xfId="0" applyFont="1" applyBorder="1" applyAlignment="1">
      <alignment horizontal="left" indent="1"/>
    </xf>
    <xf numFmtId="0" fontId="14" fillId="0" borderId="0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indent="1"/>
    </xf>
    <xf numFmtId="0" fontId="6" fillId="0" borderId="39" xfId="0" applyFont="1" applyBorder="1" applyAlignment="1">
      <alignment horizontal="left" indent="1"/>
    </xf>
    <xf numFmtId="0" fontId="14" fillId="0" borderId="35" xfId="0" applyFont="1" applyBorder="1" applyAlignment="1">
      <alignment horizontal="left" indent="1"/>
    </xf>
    <xf numFmtId="0" fontId="14" fillId="0" borderId="36" xfId="0" applyFont="1" applyBorder="1" applyAlignment="1">
      <alignment horizontal="left" indent="1"/>
    </xf>
    <xf numFmtId="0" fontId="16" fillId="0" borderId="35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indent="1"/>
    </xf>
    <xf numFmtId="0" fontId="0" fillId="0" borderId="39" xfId="0" applyBorder="1" applyAlignment="1">
      <alignment horizontal="left" vertical="center" indent="1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14" fillId="0" borderId="0" xfId="0" applyFont="1" applyBorder="1" applyAlignment="1">
      <alignment horizontal="left" indent="2"/>
    </xf>
    <xf numFmtId="0" fontId="14" fillId="0" borderId="39" xfId="0" applyFont="1" applyBorder="1" applyAlignment="1">
      <alignment horizontal="left" indent="2"/>
    </xf>
    <xf numFmtId="0" fontId="14" fillId="0" borderId="36" xfId="0" applyFont="1" applyBorder="1" applyAlignment="1">
      <alignment horizontal="left" indent="2"/>
    </xf>
    <xf numFmtId="0" fontId="14" fillId="0" borderId="37" xfId="0" applyFont="1" applyBorder="1" applyAlignment="1">
      <alignment horizontal="left" indent="2"/>
    </xf>
    <xf numFmtId="0" fontId="16" fillId="0" borderId="38" xfId="0" applyFont="1" applyBorder="1" applyAlignment="1">
      <alignment horizontal="left" vertical="center" wrapText="1" indent="1"/>
    </xf>
    <xf numFmtId="0" fontId="16" fillId="0" borderId="0" xfId="0" applyFont="1" applyBorder="1" applyAlignment="1">
      <alignment horizontal="left" vertical="center" wrapText="1" indent="1"/>
    </xf>
    <xf numFmtId="0" fontId="15" fillId="0" borderId="0" xfId="0" applyFont="1" applyBorder="1" applyAlignment="1">
      <alignment horizontal="left" vertical="center" indent="1"/>
    </xf>
    <xf numFmtId="0" fontId="15" fillId="0" borderId="38" xfId="0" applyFont="1" applyBorder="1" applyAlignment="1">
      <alignment horizontal="left" vertical="center" indent="1"/>
    </xf>
    <xf numFmtId="0" fontId="15" fillId="0" borderId="40" xfId="0" applyFont="1" applyBorder="1" applyAlignment="1">
      <alignment horizontal="left" vertical="center" indent="1"/>
    </xf>
    <xf numFmtId="0" fontId="15" fillId="0" borderId="41" xfId="0" applyFont="1" applyBorder="1" applyAlignment="1">
      <alignment horizontal="left" vertical="center" indent="1"/>
    </xf>
    <xf numFmtId="0" fontId="12" fillId="0" borderId="41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" fillId="6" borderId="23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CC"/>
      <color rgb="FFFD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de entrada'!$A$7</c:f>
              <c:strCache>
                <c:ptCount val="1"/>
                <c:pt idx="0">
                  <c:v>TEORICO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de entrada'!$B$6:$AE$6</c:f>
              <c:numCache>
                <c:formatCode>General</c:formatCode>
                <c:ptCount val="30"/>
                <c:pt idx="0">
                  <c:v>25</c:v>
                </c:pt>
                <c:pt idx="1">
                  <c:v>31.5</c:v>
                </c:pt>
                <c:pt idx="2">
                  <c:v>40</c:v>
                </c:pt>
                <c:pt idx="3">
                  <c:v>50</c:v>
                </c:pt>
                <c:pt idx="4">
                  <c:v>63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160</c:v>
                </c:pt>
                <c:pt idx="9">
                  <c:v>200</c:v>
                </c:pt>
                <c:pt idx="10">
                  <c:v>250</c:v>
                </c:pt>
                <c:pt idx="11">
                  <c:v>315</c:v>
                </c:pt>
                <c:pt idx="12">
                  <c:v>400</c:v>
                </c:pt>
                <c:pt idx="13">
                  <c:v>500</c:v>
                </c:pt>
                <c:pt idx="14">
                  <c:v>630</c:v>
                </c:pt>
                <c:pt idx="15">
                  <c:v>800</c:v>
                </c:pt>
                <c:pt idx="16">
                  <c:v>1000</c:v>
                </c:pt>
                <c:pt idx="17">
                  <c:v>1250</c:v>
                </c:pt>
                <c:pt idx="18">
                  <c:v>1600</c:v>
                </c:pt>
                <c:pt idx="19">
                  <c:v>2000</c:v>
                </c:pt>
                <c:pt idx="20">
                  <c:v>2500</c:v>
                </c:pt>
                <c:pt idx="21">
                  <c:v>3150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8000</c:v>
                </c:pt>
                <c:pt idx="26">
                  <c:v>10000</c:v>
                </c:pt>
                <c:pt idx="27">
                  <c:v>12500</c:v>
                </c:pt>
                <c:pt idx="28">
                  <c:v>16000</c:v>
                </c:pt>
                <c:pt idx="29">
                  <c:v>20000</c:v>
                </c:pt>
              </c:numCache>
            </c:numRef>
          </c:xVal>
          <c:yVal>
            <c:numRef>
              <c:f>'Datos de entrada'!$B$7:$AE$7</c:f>
              <c:numCache>
                <c:formatCode>0.00</c:formatCode>
                <c:ptCount val="30"/>
                <c:pt idx="0">
                  <c:v>30.925011249232753</c:v>
                </c:pt>
                <c:pt idx="1">
                  <c:v>32.932422151584021</c:v>
                </c:pt>
                <c:pt idx="2">
                  <c:v>35.007410902351253</c:v>
                </c:pt>
                <c:pt idx="3">
                  <c:v>36.945611162512392</c:v>
                </c:pt>
                <c:pt idx="4">
                  <c:v>38.953022064863646</c:v>
                </c:pt>
                <c:pt idx="5">
                  <c:v>41.028010815630878</c:v>
                </c:pt>
                <c:pt idx="6">
                  <c:v>42.966211075792017</c:v>
                </c:pt>
                <c:pt idx="7">
                  <c:v>44.904411335953142</c:v>
                </c:pt>
                <c:pt idx="8">
                  <c:v>29.244865264845963</c:v>
                </c:pt>
                <c:pt idx="9">
                  <c:v>34.178860783532514</c:v>
                </c:pt>
                <c:pt idx="10">
                  <c:v>37.971967880914136</c:v>
                </c:pt>
                <c:pt idx="11">
                  <c:v>41.414336924725013</c:v>
                </c:pt>
                <c:pt idx="12">
                  <c:v>44.702199270189816</c:v>
                </c:pt>
                <c:pt idx="13">
                  <c:v>47.627326030195945</c:v>
                </c:pt>
                <c:pt idx="14">
                  <c:v>50.563494727757345</c:v>
                </c:pt>
                <c:pt idx="15">
                  <c:v>53.533588223413197</c:v>
                </c:pt>
                <c:pt idx="16">
                  <c:v>56.268973333113934</c:v>
                </c:pt>
                <c:pt idx="17">
                  <c:v>58.980187272377606</c:v>
                </c:pt>
                <c:pt idx="18">
                  <c:v>61.962500261226339</c:v>
                </c:pt>
                <c:pt idx="19">
                  <c:v>64.650163610031825</c:v>
                </c:pt>
                <c:pt idx="20">
                  <c:v>67.335226260541845</c:v>
                </c:pt>
                <c:pt idx="21">
                  <c:v>70.117361635172571</c:v>
                </c:pt>
                <c:pt idx="22">
                  <c:v>72.997665344476886</c:v>
                </c:pt>
                <c:pt idx="23">
                  <c:v>75.694454117323033</c:v>
                </c:pt>
                <c:pt idx="24">
                  <c:v>77.903557977853239</c:v>
                </c:pt>
                <c:pt idx="25">
                  <c:v>81.401185020353779</c:v>
                </c:pt>
                <c:pt idx="26">
                  <c:v>84.12510240587865</c:v>
                </c:pt>
                <c:pt idx="27">
                  <c:v>86.85910539291045</c:v>
                </c:pt>
                <c:pt idx="28">
                  <c:v>87.048610728910489</c:v>
                </c:pt>
                <c:pt idx="29">
                  <c:v>88.986810989071643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de entrada'!$A$8</c:f>
              <c:strCache>
                <c:ptCount val="1"/>
                <c:pt idx="0">
                  <c:v>ISO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de entrada'!$B$6:$AE$6</c:f>
              <c:numCache>
                <c:formatCode>General</c:formatCode>
                <c:ptCount val="30"/>
                <c:pt idx="0">
                  <c:v>25</c:v>
                </c:pt>
                <c:pt idx="1">
                  <c:v>31.5</c:v>
                </c:pt>
                <c:pt idx="2">
                  <c:v>40</c:v>
                </c:pt>
                <c:pt idx="3">
                  <c:v>50</c:v>
                </c:pt>
                <c:pt idx="4">
                  <c:v>63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160</c:v>
                </c:pt>
                <c:pt idx="9">
                  <c:v>200</c:v>
                </c:pt>
                <c:pt idx="10">
                  <c:v>250</c:v>
                </c:pt>
                <c:pt idx="11">
                  <c:v>315</c:v>
                </c:pt>
                <c:pt idx="12">
                  <c:v>400</c:v>
                </c:pt>
                <c:pt idx="13">
                  <c:v>500</c:v>
                </c:pt>
                <c:pt idx="14">
                  <c:v>630</c:v>
                </c:pt>
                <c:pt idx="15">
                  <c:v>800</c:v>
                </c:pt>
                <c:pt idx="16">
                  <c:v>1000</c:v>
                </c:pt>
                <c:pt idx="17">
                  <c:v>1250</c:v>
                </c:pt>
                <c:pt idx="18">
                  <c:v>1600</c:v>
                </c:pt>
                <c:pt idx="19">
                  <c:v>2000</c:v>
                </c:pt>
                <c:pt idx="20">
                  <c:v>2500</c:v>
                </c:pt>
                <c:pt idx="21">
                  <c:v>3150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8000</c:v>
                </c:pt>
                <c:pt idx="26">
                  <c:v>10000</c:v>
                </c:pt>
                <c:pt idx="27">
                  <c:v>12500</c:v>
                </c:pt>
                <c:pt idx="28">
                  <c:v>16000</c:v>
                </c:pt>
                <c:pt idx="29">
                  <c:v>20000</c:v>
                </c:pt>
              </c:numCache>
            </c:numRef>
          </c:xVal>
          <c:yVal>
            <c:numRef>
              <c:f>'Datos de entrada'!$B$8:$AE$8</c:f>
              <c:numCache>
                <c:formatCode>0.00</c:formatCode>
                <c:ptCount val="30"/>
                <c:pt idx="0">
                  <c:v>33.326809631883577</c:v>
                </c:pt>
                <c:pt idx="1">
                  <c:v>34.076284290681464</c:v>
                </c:pt>
                <c:pt idx="2">
                  <c:v>34.79470154371139</c:v>
                </c:pt>
                <c:pt idx="3">
                  <c:v>35.238343940908095</c:v>
                </c:pt>
                <c:pt idx="4">
                  <c:v>35.144884379754423</c:v>
                </c:pt>
                <c:pt idx="5">
                  <c:v>33.681822468637257</c:v>
                </c:pt>
                <c:pt idx="6">
                  <c:v>28.917948962648996</c:v>
                </c:pt>
                <c:pt idx="7">
                  <c:v>29.258696613376742</c:v>
                </c:pt>
                <c:pt idx="8">
                  <c:v>31.977396216177677</c:v>
                </c:pt>
                <c:pt idx="9">
                  <c:v>36.168560826892715</c:v>
                </c:pt>
                <c:pt idx="10">
                  <c:v>39.961667924274316</c:v>
                </c:pt>
                <c:pt idx="11">
                  <c:v>43.404036968085194</c:v>
                </c:pt>
                <c:pt idx="12">
                  <c:v>46.691899313550003</c:v>
                </c:pt>
                <c:pt idx="13">
                  <c:v>49.617026073556133</c:v>
                </c:pt>
                <c:pt idx="14">
                  <c:v>52.553194771117546</c:v>
                </c:pt>
                <c:pt idx="15">
                  <c:v>55.523288266773385</c:v>
                </c:pt>
                <c:pt idx="16">
                  <c:v>58.258673376474128</c:v>
                </c:pt>
                <c:pt idx="17">
                  <c:v>60.969887315737807</c:v>
                </c:pt>
                <c:pt idx="18">
                  <c:v>63.952200304586526</c:v>
                </c:pt>
                <c:pt idx="19">
                  <c:v>66.639863653392013</c:v>
                </c:pt>
                <c:pt idx="20">
                  <c:v>69.324926303902032</c:v>
                </c:pt>
                <c:pt idx="21">
                  <c:v>72.107061678532759</c:v>
                </c:pt>
                <c:pt idx="22">
                  <c:v>74.987365387837073</c:v>
                </c:pt>
                <c:pt idx="23">
                  <c:v>77.684154160683221</c:v>
                </c:pt>
                <c:pt idx="24">
                  <c:v>79.893258021213427</c:v>
                </c:pt>
                <c:pt idx="25">
                  <c:v>83.390885063713981</c:v>
                </c:pt>
                <c:pt idx="26">
                  <c:v>86.114802449238837</c:v>
                </c:pt>
                <c:pt idx="27">
                  <c:v>88.848805436270638</c:v>
                </c:pt>
                <c:pt idx="28">
                  <c:v>91.885417089555489</c:v>
                </c:pt>
                <c:pt idx="29">
                  <c:v>94.641217036558501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de entrada'!$A$9</c:f>
              <c:strCache>
                <c:ptCount val="1"/>
                <c:pt idx="0">
                  <c:v>SHARP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'Datos de entrada'!$B$6:$AE$6</c:f>
              <c:numCache>
                <c:formatCode>General</c:formatCode>
                <c:ptCount val="30"/>
                <c:pt idx="0">
                  <c:v>25</c:v>
                </c:pt>
                <c:pt idx="1">
                  <c:v>31.5</c:v>
                </c:pt>
                <c:pt idx="2">
                  <c:v>40</c:v>
                </c:pt>
                <c:pt idx="3">
                  <c:v>50</c:v>
                </c:pt>
                <c:pt idx="4">
                  <c:v>63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160</c:v>
                </c:pt>
                <c:pt idx="9">
                  <c:v>200</c:v>
                </c:pt>
                <c:pt idx="10">
                  <c:v>250</c:v>
                </c:pt>
                <c:pt idx="11">
                  <c:v>315</c:v>
                </c:pt>
                <c:pt idx="12">
                  <c:v>400</c:v>
                </c:pt>
                <c:pt idx="13">
                  <c:v>500</c:v>
                </c:pt>
                <c:pt idx="14">
                  <c:v>630</c:v>
                </c:pt>
                <c:pt idx="15">
                  <c:v>800</c:v>
                </c:pt>
                <c:pt idx="16">
                  <c:v>1000</c:v>
                </c:pt>
                <c:pt idx="17">
                  <c:v>1250</c:v>
                </c:pt>
                <c:pt idx="18">
                  <c:v>1600</c:v>
                </c:pt>
                <c:pt idx="19">
                  <c:v>2000</c:v>
                </c:pt>
                <c:pt idx="20">
                  <c:v>2500</c:v>
                </c:pt>
                <c:pt idx="21">
                  <c:v>3150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8000</c:v>
                </c:pt>
                <c:pt idx="26">
                  <c:v>10000</c:v>
                </c:pt>
                <c:pt idx="27">
                  <c:v>12500</c:v>
                </c:pt>
                <c:pt idx="28">
                  <c:v>16000</c:v>
                </c:pt>
                <c:pt idx="29">
                  <c:v>20000</c:v>
                </c:pt>
              </c:numCache>
            </c:numRef>
          </c:xVal>
          <c:yVal>
            <c:numRef>
              <c:f>'Datos de entrada'!$B$9:$AE$9</c:f>
              <c:numCache>
                <c:formatCode>0.00</c:formatCode>
                <c:ptCount val="30"/>
                <c:pt idx="0">
                  <c:v>38.145470005545548</c:v>
                </c:pt>
                <c:pt idx="1">
                  <c:v>36.13805910319428</c:v>
                </c:pt>
                <c:pt idx="2">
                  <c:v>34.063070352427047</c:v>
                </c:pt>
                <c:pt idx="3">
                  <c:v>35.451104610159497</c:v>
                </c:pt>
                <c:pt idx="4">
                  <c:v>37.458386384338596</c:v>
                </c:pt>
                <c:pt idx="5">
                  <c:v>37.13919141929302</c:v>
                </c:pt>
                <c:pt idx="6">
                  <c:v>36.490016747003722</c:v>
                </c:pt>
                <c:pt idx="7">
                  <c:v>35.411488695193981</c:v>
                </c:pt>
                <c:pt idx="8">
                  <c:v>37.998030202198862</c:v>
                </c:pt>
                <c:pt idx="9">
                  <c:v>40.503535480379597</c:v>
                </c:pt>
                <c:pt idx="10">
                  <c:v>43.016984445583695</c:v>
                </c:pt>
                <c:pt idx="11">
                  <c:v>45.629169731395962</c:v>
                </c:pt>
                <c:pt idx="12">
                  <c:v>48.339575680499316</c:v>
                </c:pt>
                <c:pt idx="13">
                  <c:v>50.881366043820734</c:v>
                </c:pt>
                <c:pt idx="14">
                  <c:v>53.524784589258601</c:v>
                </c:pt>
                <c:pt idx="15">
                  <c:v>56.269450481698151</c:v>
                </c:pt>
                <c:pt idx="16">
                  <c:v>58.844994182286285</c:v>
                </c:pt>
                <c:pt idx="17">
                  <c:v>61.432440102683245</c:v>
                </c:pt>
                <c:pt idx="18">
                  <c:v>64.309276015806731</c:v>
                </c:pt>
                <c:pt idx="19">
                  <c:v>66.923136816737951</c:v>
                </c:pt>
                <c:pt idx="20">
                  <c:v>69.430155944214647</c:v>
                </c:pt>
                <c:pt idx="21">
                  <c:v>71.437566794911248</c:v>
                </c:pt>
                <c:pt idx="22">
                  <c:v>73.51255551228725</c:v>
                </c:pt>
                <c:pt idx="23">
                  <c:v>75.450755752822388</c:v>
                </c:pt>
                <c:pt idx="24">
                  <c:v>77.034380663113879</c:v>
                </c:pt>
                <c:pt idx="25">
                  <c:v>79.533155384679418</c:v>
                </c:pt>
                <c:pt idx="26">
                  <c:v>81.47135563993406</c:v>
                </c:pt>
                <c:pt idx="27">
                  <c:v>83.409555896955027</c:v>
                </c:pt>
                <c:pt idx="28">
                  <c:v>85.553755287737189</c:v>
                </c:pt>
                <c:pt idx="29">
                  <c:v>87.491955546671676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de entrada'!$A$10</c:f>
              <c:strCache>
                <c:ptCount val="1"/>
                <c:pt idx="0">
                  <c:v>DAVY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'Datos de entrada'!$B$6:$AE$6</c:f>
              <c:numCache>
                <c:formatCode>General</c:formatCode>
                <c:ptCount val="30"/>
                <c:pt idx="0">
                  <c:v>25</c:v>
                </c:pt>
                <c:pt idx="1">
                  <c:v>31.5</c:v>
                </c:pt>
                <c:pt idx="2">
                  <c:v>40</c:v>
                </c:pt>
                <c:pt idx="3">
                  <c:v>50</c:v>
                </c:pt>
                <c:pt idx="4">
                  <c:v>63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160</c:v>
                </c:pt>
                <c:pt idx="9">
                  <c:v>200</c:v>
                </c:pt>
                <c:pt idx="10">
                  <c:v>250</c:v>
                </c:pt>
                <c:pt idx="11">
                  <c:v>315</c:v>
                </c:pt>
                <c:pt idx="12">
                  <c:v>400</c:v>
                </c:pt>
                <c:pt idx="13">
                  <c:v>500</c:v>
                </c:pt>
                <c:pt idx="14">
                  <c:v>630</c:v>
                </c:pt>
                <c:pt idx="15">
                  <c:v>800</c:v>
                </c:pt>
                <c:pt idx="16">
                  <c:v>1000</c:v>
                </c:pt>
                <c:pt idx="17">
                  <c:v>1250</c:v>
                </c:pt>
                <c:pt idx="18">
                  <c:v>1600</c:v>
                </c:pt>
                <c:pt idx="19">
                  <c:v>2000</c:v>
                </c:pt>
                <c:pt idx="20">
                  <c:v>2500</c:v>
                </c:pt>
                <c:pt idx="21">
                  <c:v>3150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8000</c:v>
                </c:pt>
                <c:pt idx="26">
                  <c:v>10000</c:v>
                </c:pt>
                <c:pt idx="27">
                  <c:v>12500</c:v>
                </c:pt>
                <c:pt idx="28">
                  <c:v>16000</c:v>
                </c:pt>
                <c:pt idx="29">
                  <c:v>20000</c:v>
                </c:pt>
              </c:numCache>
            </c:numRef>
          </c:xVal>
          <c:yVal>
            <c:numRef>
              <c:f>'Datos de entrada'!$B$10:$AE$10</c:f>
              <c:numCache>
                <c:formatCode>0.00</c:formatCode>
                <c:ptCount val="30"/>
                <c:pt idx="0">
                  <c:v>32.509114304223573</c:v>
                </c:pt>
                <c:pt idx="1">
                  <c:v>34.760408433132135</c:v>
                </c:pt>
                <c:pt idx="2">
                  <c:v>36.754824789849906</c:v>
                </c:pt>
                <c:pt idx="3">
                  <c:v>38.290227795209027</c:v>
                </c:pt>
                <c:pt idx="4">
                  <c:v>39.396441707996097</c:v>
                </c:pt>
                <c:pt idx="5">
                  <c:v>39.567720293513119</c:v>
                </c:pt>
                <c:pt idx="6">
                  <c:v>37.434757558822525</c:v>
                </c:pt>
                <c:pt idx="7">
                  <c:v>29.008472380997411</c:v>
                </c:pt>
                <c:pt idx="8">
                  <c:v>31.234599380947714</c:v>
                </c:pt>
                <c:pt idx="9">
                  <c:v>36.168582633478103</c:v>
                </c:pt>
                <c:pt idx="10">
                  <c:v>39.961681880501587</c:v>
                </c:pt>
                <c:pt idx="11">
                  <c:v>43.404045758860939</c:v>
                </c:pt>
                <c:pt idx="12">
                  <c:v>46.691904765206623</c:v>
                </c:pt>
                <c:pt idx="13">
                  <c:v>49.617029562617155</c:v>
                </c:pt>
                <c:pt idx="14">
                  <c:v>52.55319696881314</c:v>
                </c:pt>
                <c:pt idx="15">
                  <c:v>55.523289629688172</c:v>
                </c:pt>
                <c:pt idx="16">
                  <c:v>58.258674248739638</c:v>
                </c:pt>
                <c:pt idx="17">
                  <c:v>60.969887873987759</c:v>
                </c:pt>
                <c:pt idx="18">
                  <c:v>63.952200645315251</c:v>
                </c:pt>
                <c:pt idx="19">
                  <c:v>66.639863871458417</c:v>
                </c:pt>
                <c:pt idx="20">
                  <c:v>69.324926443464534</c:v>
                </c:pt>
                <c:pt idx="21">
                  <c:v>72.107061766440594</c:v>
                </c:pt>
                <c:pt idx="22">
                  <c:v>74.987365442353664</c:v>
                </c:pt>
                <c:pt idx="23">
                  <c:v>77.684154195573839</c:v>
                </c:pt>
                <c:pt idx="24">
                  <c:v>79.893258045443034</c:v>
                </c:pt>
                <c:pt idx="25">
                  <c:v>83.390885077343128</c:v>
                </c:pt>
                <c:pt idx="26">
                  <c:v>86.114802457961503</c:v>
                </c:pt>
                <c:pt idx="27">
                  <c:v>88.848805441853145</c:v>
                </c:pt>
                <c:pt idx="28">
                  <c:v>91.885417092962783</c:v>
                </c:pt>
                <c:pt idx="29">
                  <c:v>94.641217038739157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de entrada'!$A$11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'Datos de entrada'!$B$6:$AE$6</c:f>
              <c:numCache>
                <c:formatCode>General</c:formatCode>
                <c:ptCount val="30"/>
                <c:pt idx="0">
                  <c:v>25</c:v>
                </c:pt>
                <c:pt idx="1">
                  <c:v>31.5</c:v>
                </c:pt>
                <c:pt idx="2">
                  <c:v>40</c:v>
                </c:pt>
                <c:pt idx="3">
                  <c:v>50</c:v>
                </c:pt>
                <c:pt idx="4">
                  <c:v>63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160</c:v>
                </c:pt>
                <c:pt idx="9">
                  <c:v>200</c:v>
                </c:pt>
                <c:pt idx="10">
                  <c:v>250</c:v>
                </c:pt>
                <c:pt idx="11">
                  <c:v>315</c:v>
                </c:pt>
                <c:pt idx="12">
                  <c:v>400</c:v>
                </c:pt>
                <c:pt idx="13">
                  <c:v>500</c:v>
                </c:pt>
                <c:pt idx="14">
                  <c:v>630</c:v>
                </c:pt>
                <c:pt idx="15">
                  <c:v>800</c:v>
                </c:pt>
                <c:pt idx="16">
                  <c:v>1000</c:v>
                </c:pt>
                <c:pt idx="17">
                  <c:v>1250</c:v>
                </c:pt>
                <c:pt idx="18">
                  <c:v>1600</c:v>
                </c:pt>
                <c:pt idx="19">
                  <c:v>2000</c:v>
                </c:pt>
                <c:pt idx="20">
                  <c:v>2500</c:v>
                </c:pt>
                <c:pt idx="21">
                  <c:v>3150</c:v>
                </c:pt>
                <c:pt idx="22">
                  <c:v>4000</c:v>
                </c:pt>
                <c:pt idx="23">
                  <c:v>5000</c:v>
                </c:pt>
                <c:pt idx="24">
                  <c:v>6000</c:v>
                </c:pt>
                <c:pt idx="25">
                  <c:v>8000</c:v>
                </c:pt>
                <c:pt idx="26">
                  <c:v>10000</c:v>
                </c:pt>
                <c:pt idx="27">
                  <c:v>12500</c:v>
                </c:pt>
                <c:pt idx="28">
                  <c:v>16000</c:v>
                </c:pt>
                <c:pt idx="29">
                  <c:v>20000</c:v>
                </c:pt>
              </c:numCache>
            </c:numRef>
          </c:xVal>
          <c:yVal>
            <c:numRef>
              <c:f>'Datos de entrada'!$B$11:$AE$11</c:f>
              <c:numCache>
                <c:formatCode>0.00</c:formatCode>
                <c:ptCount val="30"/>
                <c:pt idx="0">
                  <c:v>33.037636894239327</c:v>
                </c:pt>
                <c:pt idx="1">
                  <c:v>34.324692942016569</c:v>
                </c:pt>
                <c:pt idx="2">
                  <c:v>35.049048828652076</c:v>
                </c:pt>
                <c:pt idx="3">
                  <c:v>36.314088203319123</c:v>
                </c:pt>
                <c:pt idx="4">
                  <c:v>37.40189136340539</c:v>
                </c:pt>
                <c:pt idx="5">
                  <c:v>36.930447534974256</c:v>
                </c:pt>
                <c:pt idx="6">
                  <c:v>33.619219235950013</c:v>
                </c:pt>
                <c:pt idx="7">
                  <c:v>31.607476031669805</c:v>
                </c:pt>
                <c:pt idx="8">
                  <c:v>31.650586031070716</c:v>
                </c:pt>
                <c:pt idx="9">
                  <c:v>36.223531733608667</c:v>
                </c:pt>
                <c:pt idx="10">
                  <c:v>39.879947755230837</c:v>
                </c:pt>
                <c:pt idx="11">
                  <c:v>43.212646085378488</c:v>
                </c:pt>
                <c:pt idx="12">
                  <c:v>46.412886066192428</c:v>
                </c:pt>
                <c:pt idx="13">
                  <c:v>49.274191324091028</c:v>
                </c:pt>
                <c:pt idx="14">
                  <c:v>52.158379545164955</c:v>
                </c:pt>
                <c:pt idx="15">
                  <c:v>55.086446304987248</c:v>
                </c:pt>
                <c:pt idx="16">
                  <c:v>57.790942569693016</c:v>
                </c:pt>
                <c:pt idx="17">
                  <c:v>60.47760267258613</c:v>
                </c:pt>
                <c:pt idx="18">
                  <c:v>63.438544365642066</c:v>
                </c:pt>
                <c:pt idx="19">
                  <c:v>66.11100664812146</c:v>
                </c:pt>
                <c:pt idx="20">
                  <c:v>68.758545360426496</c:v>
                </c:pt>
                <c:pt idx="21">
                  <c:v>71.362725789645467</c:v>
                </c:pt>
                <c:pt idx="22">
                  <c:v>74.030871980277226</c:v>
                </c:pt>
                <c:pt idx="23">
                  <c:v>76.500235627478332</c:v>
                </c:pt>
                <c:pt idx="24">
                  <c:v>78.500286984696061</c:v>
                </c:pt>
                <c:pt idx="25">
                  <c:v>81.6212434580804</c:v>
                </c:pt>
                <c:pt idx="26">
                  <c:v>84.010167854660054</c:v>
                </c:pt>
                <c:pt idx="27">
                  <c:v>86.36908145473393</c:v>
                </c:pt>
                <c:pt idx="28">
                  <c:v>88.201310314007287</c:v>
                </c:pt>
                <c:pt idx="29">
                  <c:v>90.302051566428659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1246112"/>
        <c:axId val="-1851237408"/>
      </c:scatterChart>
      <c:valAx>
        <c:axId val="-1851246112"/>
        <c:scaling>
          <c:logBase val="2"/>
          <c:orientation val="minMax"/>
          <c:max val="200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Frecuencia, f, Hz.</a:t>
                </a:r>
              </a:p>
            </c:rich>
          </c:tx>
          <c:layout>
            <c:manualLayout>
              <c:xMode val="edge"/>
              <c:yMode val="edge"/>
              <c:x val="0.53925023360610103"/>
              <c:y val="0.9262472717070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851237408"/>
        <c:crosses val="autoZero"/>
        <c:crossBetween val="midCat"/>
      </c:valAx>
      <c:valAx>
        <c:axId val="-1851237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Índice de reducción sonora, R, dB</a:t>
                </a:r>
              </a:p>
            </c:rich>
          </c:tx>
          <c:layout>
            <c:manualLayout>
              <c:xMode val="edge"/>
              <c:yMode val="edge"/>
              <c:x val="1.5968063872255488E-2"/>
              <c:y val="0.11253297636268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851246112"/>
        <c:crosses val="autoZero"/>
        <c:crossBetween val="midCat"/>
      </c:valAx>
      <c:spPr>
        <a:noFill/>
        <a:ln>
          <a:noFill/>
          <a:prstDash val="solid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'Rw (ISO-717)'!$D$19:$D$39</c:f>
              <c:numCache>
                <c:formatCode>General</c:formatCode>
                <c:ptCount val="21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</c:numCache>
            </c:numRef>
          </c:xVal>
          <c:yVal>
            <c:numRef>
              <c:f>'Rw (ISO-717)'!$E$19:$E$39</c:f>
              <c:numCache>
                <c:formatCode>0.0</c:formatCode>
                <c:ptCount val="21"/>
                <c:pt idx="0">
                  <c:v>36.9</c:v>
                </c:pt>
                <c:pt idx="1">
                  <c:v>39</c:v>
                </c:pt>
                <c:pt idx="2">
                  <c:v>41</c:v>
                </c:pt>
                <c:pt idx="3">
                  <c:v>43</c:v>
                </c:pt>
                <c:pt idx="4">
                  <c:v>44.9</c:v>
                </c:pt>
                <c:pt idx="5">
                  <c:v>29.2</c:v>
                </c:pt>
                <c:pt idx="6">
                  <c:v>34.200000000000003</c:v>
                </c:pt>
                <c:pt idx="7">
                  <c:v>38</c:v>
                </c:pt>
                <c:pt idx="8">
                  <c:v>41.4</c:v>
                </c:pt>
                <c:pt idx="9">
                  <c:v>44.7</c:v>
                </c:pt>
                <c:pt idx="10">
                  <c:v>47.6</c:v>
                </c:pt>
                <c:pt idx="11">
                  <c:v>50.6</c:v>
                </c:pt>
                <c:pt idx="12">
                  <c:v>53.5</c:v>
                </c:pt>
                <c:pt idx="13">
                  <c:v>56.3</c:v>
                </c:pt>
                <c:pt idx="14">
                  <c:v>59</c:v>
                </c:pt>
                <c:pt idx="15">
                  <c:v>62</c:v>
                </c:pt>
                <c:pt idx="16">
                  <c:v>64.7</c:v>
                </c:pt>
                <c:pt idx="17">
                  <c:v>67.3</c:v>
                </c:pt>
                <c:pt idx="18">
                  <c:v>70.099999999999994</c:v>
                </c:pt>
                <c:pt idx="19">
                  <c:v>73</c:v>
                </c:pt>
                <c:pt idx="20">
                  <c:v>75.7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'Rw (ISO-717)'!$D$19:$D$39</c:f>
              <c:numCache>
                <c:formatCode>General</c:formatCode>
                <c:ptCount val="21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</c:numCache>
            </c:numRef>
          </c:xVal>
          <c:yVal>
            <c:numRef>
              <c:f>'Rw (ISO-717)'!$F$19:$F$39</c:f>
              <c:numCache>
                <c:formatCode>0.0</c:formatCode>
                <c:ptCount val="21"/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'Rw (ISO-717)'!$D$19:$D$39</c:f>
              <c:numCache>
                <c:formatCode>General</c:formatCode>
                <c:ptCount val="21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</c:numCache>
            </c:numRef>
          </c:xVal>
          <c:yVal>
            <c:numRef>
              <c:f>'Rw (ISO-717)'!$G$19:$G$39</c:f>
              <c:numCache>
                <c:formatCode>0.0</c:formatCode>
                <c:ptCount val="21"/>
              </c:numCache>
            </c:numRef>
          </c:yVal>
          <c:smooth val="0"/>
        </c:ser>
        <c:ser>
          <c:idx val="3"/>
          <c:order val="3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'Rw (ISO-717)'!$D$22:$D$37</c:f>
              <c:numCache>
                <c:formatCode>General</c:formatCode>
                <c:ptCount val="16"/>
                <c:pt idx="0">
                  <c:v>100</c:v>
                </c:pt>
                <c:pt idx="1">
                  <c:v>125</c:v>
                </c:pt>
                <c:pt idx="2">
                  <c:v>160</c:v>
                </c:pt>
                <c:pt idx="3">
                  <c:v>200</c:v>
                </c:pt>
                <c:pt idx="4">
                  <c:v>250</c:v>
                </c:pt>
                <c:pt idx="5">
                  <c:v>315</c:v>
                </c:pt>
                <c:pt idx="6">
                  <c:v>400</c:v>
                </c:pt>
                <c:pt idx="7">
                  <c:v>500</c:v>
                </c:pt>
                <c:pt idx="8">
                  <c:v>630</c:v>
                </c:pt>
                <c:pt idx="9">
                  <c:v>800</c:v>
                </c:pt>
                <c:pt idx="10">
                  <c:v>1000</c:v>
                </c:pt>
                <c:pt idx="11">
                  <c:v>1250</c:v>
                </c:pt>
                <c:pt idx="12">
                  <c:v>1600</c:v>
                </c:pt>
                <c:pt idx="13">
                  <c:v>2000</c:v>
                </c:pt>
                <c:pt idx="14">
                  <c:v>2500</c:v>
                </c:pt>
                <c:pt idx="15">
                  <c:v>3150</c:v>
                </c:pt>
              </c:numCache>
            </c:numRef>
          </c:xVal>
          <c:yVal>
            <c:numRef>
              <c:f>Rw!$C$97:$C$112</c:f>
              <c:numCache>
                <c:formatCode>General</c:formatCode>
                <c:ptCount val="16"/>
                <c:pt idx="0">
                  <c:v>31</c:v>
                </c:pt>
                <c:pt idx="1">
                  <c:v>34</c:v>
                </c:pt>
                <c:pt idx="2">
                  <c:v>37</c:v>
                </c:pt>
                <c:pt idx="3">
                  <c:v>40</c:v>
                </c:pt>
                <c:pt idx="4">
                  <c:v>43</c:v>
                </c:pt>
                <c:pt idx="5">
                  <c:v>46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1241216"/>
        <c:axId val="-1851233600"/>
      </c:scatterChart>
      <c:valAx>
        <c:axId val="-1851241216"/>
        <c:scaling>
          <c:logBase val="2"/>
          <c:orientation val="minMax"/>
          <c:max val="5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Frecuencia,</a:t>
                </a:r>
                <a:r>
                  <a:rPr lang="es-AR" sz="1000">
                    <a:solidFill>
                      <a:sysClr val="windowText" lastClr="000000"/>
                    </a:solidFill>
                    <a:latin typeface="ItalicC" panose="00000400000000000000" pitchFamily="2" charset="0"/>
                    <a:cs typeface="ItalicC" panose="00000400000000000000" pitchFamily="2" charset="0"/>
                  </a:rPr>
                  <a:t> f</a:t>
                </a:r>
                <a:r>
                  <a:rPr lang="es-AR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Hz.</a:t>
                </a:r>
              </a:p>
            </c:rich>
          </c:tx>
          <c:layout>
            <c:manualLayout>
              <c:xMode val="edge"/>
              <c:yMode val="edge"/>
              <c:x val="0.53925023360610103"/>
              <c:y val="0.9262472717070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851233600"/>
        <c:crosses val="autoZero"/>
        <c:crossBetween val="midCat"/>
        <c:majorUnit val="2"/>
      </c:valAx>
      <c:valAx>
        <c:axId val="-1851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Índice de reducción sonora, R, dB</a:t>
                </a:r>
              </a:p>
            </c:rich>
          </c:tx>
          <c:layout>
            <c:manualLayout>
              <c:xMode val="edge"/>
              <c:yMode val="edge"/>
              <c:x val="1.5968063872255488E-2"/>
              <c:y val="0.11253297636268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851241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'STC (ISO-717)'!$D$19:$D$39</c:f>
              <c:numCache>
                <c:formatCode>General</c:formatCode>
                <c:ptCount val="21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</c:numCache>
            </c:numRef>
          </c:xVal>
          <c:yVal>
            <c:numRef>
              <c:f>'STC (ISO-717)'!$E$19:$E$39</c:f>
              <c:numCache>
                <c:formatCode>0</c:formatCode>
                <c:ptCount val="21"/>
                <c:pt idx="0">
                  <c:v>36.9</c:v>
                </c:pt>
                <c:pt idx="1">
                  <c:v>39</c:v>
                </c:pt>
                <c:pt idx="2">
                  <c:v>41</c:v>
                </c:pt>
                <c:pt idx="3">
                  <c:v>43</c:v>
                </c:pt>
                <c:pt idx="4">
                  <c:v>44.9</c:v>
                </c:pt>
                <c:pt idx="5">
                  <c:v>29.2</c:v>
                </c:pt>
                <c:pt idx="6">
                  <c:v>34.200000000000003</c:v>
                </c:pt>
                <c:pt idx="7">
                  <c:v>38</c:v>
                </c:pt>
                <c:pt idx="8">
                  <c:v>41.4</c:v>
                </c:pt>
                <c:pt idx="9">
                  <c:v>44.7</c:v>
                </c:pt>
                <c:pt idx="10">
                  <c:v>47.6</c:v>
                </c:pt>
                <c:pt idx="11">
                  <c:v>50.6</c:v>
                </c:pt>
                <c:pt idx="12">
                  <c:v>53.5</c:v>
                </c:pt>
                <c:pt idx="13">
                  <c:v>56.3</c:v>
                </c:pt>
                <c:pt idx="14">
                  <c:v>59</c:v>
                </c:pt>
                <c:pt idx="15">
                  <c:v>62</c:v>
                </c:pt>
                <c:pt idx="16">
                  <c:v>64.7</c:v>
                </c:pt>
                <c:pt idx="17">
                  <c:v>67.3</c:v>
                </c:pt>
                <c:pt idx="18">
                  <c:v>70.099999999999994</c:v>
                </c:pt>
                <c:pt idx="19">
                  <c:v>73</c:v>
                </c:pt>
                <c:pt idx="20">
                  <c:v>75.7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'STC (ISO-717)'!$D$19:$D$39</c:f>
              <c:numCache>
                <c:formatCode>General</c:formatCode>
                <c:ptCount val="21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</c:numCache>
            </c:numRef>
          </c:xVal>
          <c:yVal>
            <c:numRef>
              <c:f>'STC (ISO-717)'!$F$19:$F$39</c:f>
              <c:numCache>
                <c:formatCode>0</c:formatCode>
                <c:ptCount val="21"/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'STC (ISO-717)'!$D$19:$D$39</c:f>
              <c:numCache>
                <c:formatCode>General</c:formatCode>
                <c:ptCount val="21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</c:numCache>
            </c:numRef>
          </c:xVal>
          <c:yVal>
            <c:numRef>
              <c:f>'STC (ISO-717)'!$G$19:$G$39</c:f>
              <c:numCache>
                <c:formatCode>0</c:formatCode>
                <c:ptCount val="21"/>
              </c:numCache>
            </c:numRef>
          </c:yVal>
          <c:smooth val="0"/>
        </c:ser>
        <c:ser>
          <c:idx val="3"/>
          <c:order val="3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'STC (ISO-717)'!$D$23:$D$38</c:f>
              <c:numCache>
                <c:formatCode>General</c:formatCode>
                <c:ptCount val="16"/>
                <c:pt idx="0">
                  <c:v>125</c:v>
                </c:pt>
                <c:pt idx="1">
                  <c:v>160</c:v>
                </c:pt>
                <c:pt idx="2">
                  <c:v>200</c:v>
                </c:pt>
                <c:pt idx="3">
                  <c:v>250</c:v>
                </c:pt>
                <c:pt idx="4">
                  <c:v>315</c:v>
                </c:pt>
                <c:pt idx="5">
                  <c:v>400</c:v>
                </c:pt>
                <c:pt idx="6">
                  <c:v>500</c:v>
                </c:pt>
                <c:pt idx="7">
                  <c:v>630</c:v>
                </c:pt>
                <c:pt idx="8">
                  <c:v>800</c:v>
                </c:pt>
                <c:pt idx="9">
                  <c:v>1000</c:v>
                </c:pt>
                <c:pt idx="10">
                  <c:v>1250</c:v>
                </c:pt>
                <c:pt idx="11">
                  <c:v>1600</c:v>
                </c:pt>
                <c:pt idx="12">
                  <c:v>2000</c:v>
                </c:pt>
                <c:pt idx="13">
                  <c:v>2500</c:v>
                </c:pt>
                <c:pt idx="14">
                  <c:v>3150</c:v>
                </c:pt>
                <c:pt idx="15">
                  <c:v>4000</c:v>
                </c:pt>
              </c:numCache>
            </c:numRef>
          </c:xVal>
          <c:yVal>
            <c:numRef>
              <c:f>STC!$D$94:$S$94</c:f>
              <c:numCache>
                <c:formatCode>General</c:formatCode>
                <c:ptCount val="16"/>
                <c:pt idx="0">
                  <c:v>34</c:v>
                </c:pt>
                <c:pt idx="1">
                  <c:v>37</c:v>
                </c:pt>
                <c:pt idx="2">
                  <c:v>40</c:v>
                </c:pt>
                <c:pt idx="3">
                  <c:v>43</c:v>
                </c:pt>
                <c:pt idx="4">
                  <c:v>46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1242848"/>
        <c:axId val="-1851242304"/>
      </c:scatterChart>
      <c:valAx>
        <c:axId val="-1851242848"/>
        <c:scaling>
          <c:logBase val="2"/>
          <c:orientation val="minMax"/>
          <c:max val="5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Frecuencia,</a:t>
                </a:r>
                <a:r>
                  <a:rPr lang="es-AR" sz="1000">
                    <a:solidFill>
                      <a:sysClr val="windowText" lastClr="000000"/>
                    </a:solidFill>
                    <a:latin typeface="ItalicC" panose="00000400000000000000" pitchFamily="2" charset="0"/>
                    <a:cs typeface="ItalicC" panose="00000400000000000000" pitchFamily="2" charset="0"/>
                  </a:rPr>
                  <a:t> f</a:t>
                </a:r>
                <a:r>
                  <a:rPr lang="es-AR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Hz.</a:t>
                </a:r>
              </a:p>
            </c:rich>
          </c:tx>
          <c:layout>
            <c:manualLayout>
              <c:xMode val="edge"/>
              <c:yMode val="edge"/>
              <c:x val="0.53925023360610103"/>
              <c:y val="0.9262472717070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851242304"/>
        <c:crosses val="autoZero"/>
        <c:crossBetween val="midCat"/>
        <c:majorUnit val="2"/>
      </c:valAx>
      <c:valAx>
        <c:axId val="-1851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Sound</a:t>
                </a:r>
                <a:r>
                  <a:rPr lang="es-AR" baseline="0"/>
                  <a:t> transmission class, STC</a:t>
                </a:r>
                <a:r>
                  <a:rPr lang="es-AR"/>
                  <a:t>, dB</a:t>
                </a:r>
              </a:p>
            </c:rich>
          </c:tx>
          <c:layout>
            <c:manualLayout>
              <c:xMode val="edge"/>
              <c:yMode val="edge"/>
              <c:x val="1.5968063872255488E-2"/>
              <c:y val="0.11253297636268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8512428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21</xdr:row>
      <xdr:rowOff>104774</xdr:rowOff>
    </xdr:from>
    <xdr:to>
      <xdr:col>20</xdr:col>
      <xdr:colOff>219075</xdr:colOff>
      <xdr:row>46</xdr:row>
      <xdr:rowOff>57149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0.02776</cdr:x>
      <cdr:y>0.03254</cdr:y>
    </cdr:from>
    <cdr:to>
      <cdr:x>0.02776</cdr:x>
      <cdr:y>0.09761</cdr:y>
    </cdr:to>
    <cdr:cxnSp macro="">
      <cdr:nvCxnSpPr>
        <cdr:cNvPr id="7" name="Conector recto de flecha 6"/>
        <cdr:cNvCxnSpPr/>
      </cdr:nvCxnSpPr>
      <cdr:spPr>
        <a:xfrm xmlns:a="http://schemas.openxmlformats.org/drawingml/2006/main" flipV="1">
          <a:off x="260995" y="153422"/>
          <a:ext cx="0" cy="30679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0.6216</cdr:x>
      <cdr:y>0.94809</cdr:y>
    </cdr:from>
    <cdr:to>
      <cdr:x>0.65262</cdr:x>
      <cdr:y>0.9495</cdr:y>
    </cdr:to>
    <cdr:cxnSp macro="">
      <cdr:nvCxnSpPr>
        <cdr:cNvPr id="9" name="Conector recto de flecha 8"/>
        <cdr:cNvCxnSpPr/>
      </cdr:nvCxnSpPr>
      <cdr:spPr>
        <a:xfrm xmlns:a="http://schemas.openxmlformats.org/drawingml/2006/main">
          <a:off x="7584432" y="4470125"/>
          <a:ext cx="378467" cy="662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12</xdr:row>
      <xdr:rowOff>95250</xdr:rowOff>
    </xdr:from>
    <xdr:to>
      <xdr:col>12</xdr:col>
      <xdr:colOff>247650</xdr:colOff>
      <xdr:row>12</xdr:row>
      <xdr:rowOff>95250</xdr:rowOff>
    </xdr:to>
    <xdr:cxnSp macro="">
      <xdr:nvCxnSpPr>
        <xdr:cNvPr id="3" name="Conector recto 2"/>
        <xdr:cNvCxnSpPr/>
      </xdr:nvCxnSpPr>
      <xdr:spPr>
        <a:xfrm>
          <a:off x="3829050" y="2381250"/>
          <a:ext cx="381000" cy="0"/>
        </a:xfrm>
        <a:prstGeom prst="line">
          <a:avLst/>
        </a:prstGeom>
        <a:ln w="19050"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13</xdr:row>
      <xdr:rowOff>95250</xdr:rowOff>
    </xdr:from>
    <xdr:to>
      <xdr:col>12</xdr:col>
      <xdr:colOff>209550</xdr:colOff>
      <xdr:row>13</xdr:row>
      <xdr:rowOff>95250</xdr:rowOff>
    </xdr:to>
    <xdr:cxnSp macro="">
      <xdr:nvCxnSpPr>
        <xdr:cNvPr id="9" name="Conector recto 8"/>
        <xdr:cNvCxnSpPr/>
      </xdr:nvCxnSpPr>
      <xdr:spPr>
        <a:xfrm>
          <a:off x="3829050" y="2571750"/>
          <a:ext cx="342900" cy="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142875</xdr:colOff>
      <xdr:row>15</xdr:row>
      <xdr:rowOff>95251</xdr:rowOff>
    </xdr:from>
    <xdr:to>
      <xdr:col>20</xdr:col>
      <xdr:colOff>19049</xdr:colOff>
      <xdr:row>38</xdr:row>
      <xdr:rowOff>104775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66676</xdr:colOff>
      <xdr:row>21</xdr:row>
      <xdr:rowOff>28575</xdr:rowOff>
    </xdr:from>
    <xdr:to>
      <xdr:col>6</xdr:col>
      <xdr:colOff>276225</xdr:colOff>
      <xdr:row>36</xdr:row>
      <xdr:rowOff>180975</xdr:rowOff>
    </xdr:to>
    <xdr:sp macro="" textlink="">
      <xdr:nvSpPr>
        <xdr:cNvPr id="17" name="Rectángulo 16"/>
        <xdr:cNvSpPr/>
      </xdr:nvSpPr>
      <xdr:spPr>
        <a:xfrm>
          <a:off x="1714501" y="4029075"/>
          <a:ext cx="638174" cy="3009900"/>
        </a:xfrm>
        <a:prstGeom prst="rect">
          <a:avLst/>
        </a:prstGeom>
        <a:noFill/>
        <a:ln w="12700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0.25579</cdr:x>
      <cdr:y>0.03037</cdr:y>
    </cdr:from>
    <cdr:to>
      <cdr:x>0.25779</cdr:x>
      <cdr:y>0.87202</cdr:y>
    </cdr:to>
    <cdr:cxnSp macro="">
      <cdr:nvCxnSpPr>
        <cdr:cNvPr id="3" name="Conector recto 2"/>
        <cdr:cNvCxnSpPr/>
      </cdr:nvCxnSpPr>
      <cdr:spPr>
        <a:xfrm xmlns:a="http://schemas.openxmlformats.org/drawingml/2006/main" flipH="1" flipV="1">
          <a:off x="1247427" y="133352"/>
          <a:ext cx="9754" cy="369570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0.8624</cdr:x>
      <cdr:y>0.03254</cdr:y>
    </cdr:from>
    <cdr:to>
      <cdr:x>0.8624</cdr:x>
      <cdr:y>0.87202</cdr:y>
    </cdr:to>
    <cdr:cxnSp macro="">
      <cdr:nvCxnSpPr>
        <cdr:cNvPr id="5" name="Conector recto 4"/>
        <cdr:cNvCxnSpPr/>
      </cdr:nvCxnSpPr>
      <cdr:spPr>
        <a:xfrm xmlns:a="http://schemas.openxmlformats.org/drawingml/2006/main" flipV="1">
          <a:off x="4205754" y="142884"/>
          <a:ext cx="0" cy="368617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0.03992</cdr:x>
      <cdr:y>0.03254</cdr:y>
    </cdr:from>
    <cdr:to>
      <cdr:x>0.03992</cdr:x>
      <cdr:y>0.09761</cdr:y>
    </cdr:to>
    <cdr:cxnSp macro="">
      <cdr:nvCxnSpPr>
        <cdr:cNvPr id="7" name="Conector recto de flecha 6"/>
        <cdr:cNvCxnSpPr/>
      </cdr:nvCxnSpPr>
      <cdr:spPr>
        <a:xfrm xmlns:a="http://schemas.openxmlformats.org/drawingml/2006/main" flipV="1">
          <a:off x="190501" y="142874"/>
          <a:ext cx="0" cy="2857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0.77148</cdr:x>
      <cdr:y>0.95011</cdr:y>
    </cdr:from>
    <cdr:to>
      <cdr:x>0.83984</cdr:x>
      <cdr:y>0.95011</cdr:y>
    </cdr:to>
    <cdr:cxnSp macro="">
      <cdr:nvCxnSpPr>
        <cdr:cNvPr id="9" name="Conector recto de flecha 8"/>
        <cdr:cNvCxnSpPr/>
      </cdr:nvCxnSpPr>
      <cdr:spPr>
        <a:xfrm xmlns:a="http://schemas.openxmlformats.org/drawingml/2006/main">
          <a:off x="3762375" y="4171949"/>
          <a:ext cx="33337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12</xdr:row>
      <xdr:rowOff>95250</xdr:rowOff>
    </xdr:from>
    <xdr:to>
      <xdr:col>12</xdr:col>
      <xdr:colOff>247650</xdr:colOff>
      <xdr:row>12</xdr:row>
      <xdr:rowOff>95250</xdr:rowOff>
    </xdr:to>
    <xdr:cxnSp macro="">
      <xdr:nvCxnSpPr>
        <xdr:cNvPr id="2" name="Conector recto 1"/>
        <xdr:cNvCxnSpPr/>
      </xdr:nvCxnSpPr>
      <xdr:spPr>
        <a:xfrm>
          <a:off x="3924300" y="2381250"/>
          <a:ext cx="381000" cy="0"/>
        </a:xfrm>
        <a:prstGeom prst="line">
          <a:avLst/>
        </a:prstGeom>
        <a:ln w="19050"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13</xdr:row>
      <xdr:rowOff>95250</xdr:rowOff>
    </xdr:from>
    <xdr:to>
      <xdr:col>12</xdr:col>
      <xdr:colOff>209550</xdr:colOff>
      <xdr:row>13</xdr:row>
      <xdr:rowOff>95250</xdr:rowOff>
    </xdr:to>
    <xdr:cxnSp macro="">
      <xdr:nvCxnSpPr>
        <xdr:cNvPr id="3" name="Conector recto 2"/>
        <xdr:cNvCxnSpPr/>
      </xdr:nvCxnSpPr>
      <xdr:spPr>
        <a:xfrm>
          <a:off x="3924300" y="2571750"/>
          <a:ext cx="342900" cy="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142875</xdr:colOff>
      <xdr:row>15</xdr:row>
      <xdr:rowOff>95251</xdr:rowOff>
    </xdr:from>
    <xdr:to>
      <xdr:col>20</xdr:col>
      <xdr:colOff>19049</xdr:colOff>
      <xdr:row>38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47626</xdr:colOff>
      <xdr:row>22</xdr:row>
      <xdr:rowOff>28575</xdr:rowOff>
    </xdr:from>
    <xdr:to>
      <xdr:col>6</xdr:col>
      <xdr:colOff>257175</xdr:colOff>
      <xdr:row>37</xdr:row>
      <xdr:rowOff>180975</xdr:rowOff>
    </xdr:to>
    <xdr:sp macro="" textlink="">
      <xdr:nvSpPr>
        <xdr:cNvPr id="5" name="Rectángulo 4"/>
        <xdr:cNvSpPr/>
      </xdr:nvSpPr>
      <xdr:spPr>
        <a:xfrm>
          <a:off x="1676401" y="4219575"/>
          <a:ext cx="638174" cy="3009900"/>
        </a:xfrm>
        <a:prstGeom prst="rect">
          <a:avLst/>
        </a:prstGeom>
        <a:noFill/>
        <a:ln w="12700">
          <a:solidFill>
            <a:sysClr val="windowText" lastClr="00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0.28313</cdr:x>
      <cdr:y>0.03037</cdr:y>
    </cdr:from>
    <cdr:to>
      <cdr:x>0.28513</cdr:x>
      <cdr:y>0.87202</cdr:y>
    </cdr:to>
    <cdr:cxnSp macro="">
      <cdr:nvCxnSpPr>
        <cdr:cNvPr id="3" name="Conector recto 2"/>
        <cdr:cNvCxnSpPr/>
      </cdr:nvCxnSpPr>
      <cdr:spPr>
        <a:xfrm xmlns:a="http://schemas.openxmlformats.org/drawingml/2006/main" flipH="1" flipV="1">
          <a:off x="1380777" y="133352"/>
          <a:ext cx="9754" cy="369570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0.90928</cdr:x>
      <cdr:y>0.03254</cdr:y>
    </cdr:from>
    <cdr:to>
      <cdr:x>0.90928</cdr:x>
      <cdr:y>0.87202</cdr:y>
    </cdr:to>
    <cdr:cxnSp macro="">
      <cdr:nvCxnSpPr>
        <cdr:cNvPr id="5" name="Conector recto 4"/>
        <cdr:cNvCxnSpPr/>
      </cdr:nvCxnSpPr>
      <cdr:spPr>
        <a:xfrm xmlns:a="http://schemas.openxmlformats.org/drawingml/2006/main" flipV="1">
          <a:off x="4434354" y="142884"/>
          <a:ext cx="0" cy="368617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0.03992</cdr:x>
      <cdr:y>0.03254</cdr:y>
    </cdr:from>
    <cdr:to>
      <cdr:x>0.03992</cdr:x>
      <cdr:y>0.09761</cdr:y>
    </cdr:to>
    <cdr:cxnSp macro="">
      <cdr:nvCxnSpPr>
        <cdr:cNvPr id="7" name="Conector recto de flecha 6"/>
        <cdr:cNvCxnSpPr/>
      </cdr:nvCxnSpPr>
      <cdr:spPr>
        <a:xfrm xmlns:a="http://schemas.openxmlformats.org/drawingml/2006/main" flipV="1">
          <a:off x="190501" y="142874"/>
          <a:ext cx="0" cy="2857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0.77148</cdr:x>
      <cdr:y>0.95011</cdr:y>
    </cdr:from>
    <cdr:to>
      <cdr:x>0.83984</cdr:x>
      <cdr:y>0.95011</cdr:y>
    </cdr:to>
    <cdr:cxnSp macro="">
      <cdr:nvCxnSpPr>
        <cdr:cNvPr id="9" name="Conector recto de flecha 8"/>
        <cdr:cNvCxnSpPr/>
      </cdr:nvCxnSpPr>
      <cdr:spPr>
        <a:xfrm xmlns:a="http://schemas.openxmlformats.org/drawingml/2006/main">
          <a:off x="3762375" y="4171949"/>
          <a:ext cx="33337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18"/>
  <sheetViews>
    <sheetView tabSelected="1" workbookViewId="0">
      <selection activeCell="J4" sqref="J4"/>
    </sheetView>
  </sheetViews>
  <sheetFormatPr baseColWidth="10" defaultColWidth="9" defaultRowHeight="15" x14ac:dyDescent="0.25"/>
  <cols>
    <col min="1" max="1" width="9.7109375" customWidth="1"/>
    <col min="4" max="4" width="10.42578125" bestFit="1" customWidth="1"/>
  </cols>
  <sheetData>
    <row r="1" spans="1:31" ht="21.75" thickBot="1" x14ac:dyDescent="0.4">
      <c r="A1" s="108" t="s">
        <v>49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10"/>
    </row>
    <row r="2" spans="1:31" ht="15.75" thickBot="1" x14ac:dyDescent="0.3"/>
    <row r="3" spans="1:31" ht="15.75" thickBot="1" x14ac:dyDescent="0.3">
      <c r="A3" s="84" t="s">
        <v>50</v>
      </c>
      <c r="B3" s="111" t="s">
        <v>69</v>
      </c>
      <c r="C3" s="111"/>
      <c r="D3" s="112"/>
      <c r="G3" s="83" t="s">
        <v>51</v>
      </c>
      <c r="H3" s="82" t="s">
        <v>52</v>
      </c>
      <c r="I3" s="80" t="s">
        <v>53</v>
      </c>
      <c r="J3" s="81" t="s">
        <v>54</v>
      </c>
    </row>
    <row r="4" spans="1:31" x14ac:dyDescent="0.25">
      <c r="G4" s="5">
        <v>8</v>
      </c>
      <c r="H4" s="5">
        <v>3</v>
      </c>
      <c r="I4" s="5">
        <v>0.15</v>
      </c>
      <c r="J4" s="100">
        <v>126.2885913194401</v>
      </c>
    </row>
    <row r="5" spans="1:31" ht="15.75" thickBot="1" x14ac:dyDescent="0.3"/>
    <row r="6" spans="1:31" ht="15.75" thickBot="1" x14ac:dyDescent="0.3">
      <c r="B6" s="85">
        <v>25</v>
      </c>
      <c r="C6" s="79">
        <v>31.5</v>
      </c>
      <c r="D6" s="79">
        <v>40</v>
      </c>
      <c r="E6" s="79">
        <v>50</v>
      </c>
      <c r="F6" s="79">
        <v>63</v>
      </c>
      <c r="G6" s="79">
        <v>80</v>
      </c>
      <c r="H6" s="79">
        <v>100</v>
      </c>
      <c r="I6" s="79">
        <v>125</v>
      </c>
      <c r="J6" s="79">
        <v>160</v>
      </c>
      <c r="K6" s="79">
        <v>200</v>
      </c>
      <c r="L6" s="79">
        <v>250</v>
      </c>
      <c r="M6" s="79">
        <v>315</v>
      </c>
      <c r="N6" s="79">
        <v>400</v>
      </c>
      <c r="O6" s="79">
        <v>500</v>
      </c>
      <c r="P6" s="79">
        <v>630</v>
      </c>
      <c r="Q6" s="79">
        <v>800</v>
      </c>
      <c r="R6" s="79">
        <v>1000</v>
      </c>
      <c r="S6" s="79">
        <v>1250</v>
      </c>
      <c r="T6" s="79">
        <v>1600</v>
      </c>
      <c r="U6" s="79">
        <v>2000</v>
      </c>
      <c r="V6" s="79">
        <v>2500</v>
      </c>
      <c r="W6" s="79">
        <v>3150</v>
      </c>
      <c r="X6" s="79">
        <v>4000</v>
      </c>
      <c r="Y6" s="79">
        <v>5000</v>
      </c>
      <c r="Z6" s="79">
        <v>6000</v>
      </c>
      <c r="AA6" s="79">
        <v>8000</v>
      </c>
      <c r="AB6" s="79">
        <v>10000</v>
      </c>
      <c r="AC6" s="79">
        <v>12500</v>
      </c>
      <c r="AD6" s="79">
        <v>16000</v>
      </c>
      <c r="AE6" s="86">
        <v>20000</v>
      </c>
    </row>
    <row r="7" spans="1:31" ht="15.75" thickBot="1" x14ac:dyDescent="0.3">
      <c r="A7" s="87" t="s">
        <v>58</v>
      </c>
      <c r="B7" s="90">
        <v>30.925011249232753</v>
      </c>
      <c r="C7" s="90">
        <v>32.932422151584021</v>
      </c>
      <c r="D7" s="90">
        <v>35.007410902351253</v>
      </c>
      <c r="E7" s="90">
        <v>36.945611162512392</v>
      </c>
      <c r="F7" s="90">
        <v>38.953022064863646</v>
      </c>
      <c r="G7" s="90">
        <v>41.028010815630878</v>
      </c>
      <c r="H7" s="90">
        <v>42.966211075792017</v>
      </c>
      <c r="I7" s="90">
        <v>44.904411335953142</v>
      </c>
      <c r="J7" s="90">
        <v>29.244865264845963</v>
      </c>
      <c r="K7" s="90">
        <v>34.178860783532514</v>
      </c>
      <c r="L7" s="90">
        <v>37.971967880914136</v>
      </c>
      <c r="M7" s="90">
        <v>41.414336924725013</v>
      </c>
      <c r="N7" s="90">
        <v>44.702199270189816</v>
      </c>
      <c r="O7" s="90">
        <v>47.627326030195945</v>
      </c>
      <c r="P7" s="90">
        <v>50.563494727757345</v>
      </c>
      <c r="Q7" s="90">
        <v>53.533588223413197</v>
      </c>
      <c r="R7" s="90">
        <v>56.268973333113934</v>
      </c>
      <c r="S7" s="90">
        <v>58.980187272377606</v>
      </c>
      <c r="T7" s="90">
        <v>61.962500261226339</v>
      </c>
      <c r="U7" s="90">
        <v>64.650163610031825</v>
      </c>
      <c r="V7" s="90">
        <v>67.335226260541845</v>
      </c>
      <c r="W7" s="90">
        <v>70.117361635172571</v>
      </c>
      <c r="X7" s="90">
        <v>72.997665344476886</v>
      </c>
      <c r="Y7" s="90">
        <v>75.694454117323033</v>
      </c>
      <c r="Z7" s="90">
        <v>77.903557977853239</v>
      </c>
      <c r="AA7" s="90">
        <v>81.401185020353779</v>
      </c>
      <c r="AB7" s="90">
        <v>84.12510240587865</v>
      </c>
      <c r="AC7" s="90">
        <v>86.85910539291045</v>
      </c>
      <c r="AD7" s="90">
        <v>87.048610728910489</v>
      </c>
      <c r="AE7" s="90">
        <v>88.986810989071643</v>
      </c>
    </row>
    <row r="8" spans="1:31" ht="15.75" thickBot="1" x14ac:dyDescent="0.3">
      <c r="A8" s="88" t="s">
        <v>55</v>
      </c>
      <c r="B8" s="91">
        <v>33.326809631883577</v>
      </c>
      <c r="C8" s="91">
        <v>34.076284290681464</v>
      </c>
      <c r="D8" s="91">
        <v>34.79470154371139</v>
      </c>
      <c r="E8" s="91">
        <v>35.238343940908095</v>
      </c>
      <c r="F8" s="91">
        <v>35.144884379754423</v>
      </c>
      <c r="G8" s="91">
        <v>33.681822468637257</v>
      </c>
      <c r="H8" s="91">
        <v>28.917948962648996</v>
      </c>
      <c r="I8" s="91">
        <v>29.258696613376742</v>
      </c>
      <c r="J8" s="91">
        <v>31.977396216177677</v>
      </c>
      <c r="K8" s="91">
        <v>36.168560826892715</v>
      </c>
      <c r="L8" s="91">
        <v>39.961667924274316</v>
      </c>
      <c r="M8" s="91">
        <v>43.404036968085194</v>
      </c>
      <c r="N8" s="91">
        <v>46.691899313550003</v>
      </c>
      <c r="O8" s="91">
        <v>49.617026073556133</v>
      </c>
      <c r="P8" s="91">
        <v>52.553194771117546</v>
      </c>
      <c r="Q8" s="91">
        <v>55.523288266773385</v>
      </c>
      <c r="R8" s="91">
        <v>58.258673376474128</v>
      </c>
      <c r="S8" s="91">
        <v>60.969887315737807</v>
      </c>
      <c r="T8" s="91">
        <v>63.952200304586526</v>
      </c>
      <c r="U8" s="91">
        <v>66.639863653392013</v>
      </c>
      <c r="V8" s="91">
        <v>69.324926303902032</v>
      </c>
      <c r="W8" s="91">
        <v>72.107061678532759</v>
      </c>
      <c r="X8" s="91">
        <v>74.987365387837073</v>
      </c>
      <c r="Y8" s="91">
        <v>77.684154160683221</v>
      </c>
      <c r="Z8" s="91">
        <v>79.893258021213427</v>
      </c>
      <c r="AA8" s="91">
        <v>83.390885063713981</v>
      </c>
      <c r="AB8" s="91">
        <v>86.114802449238837</v>
      </c>
      <c r="AC8" s="91">
        <v>88.848805436270638</v>
      </c>
      <c r="AD8" s="91">
        <v>91.885417089555489</v>
      </c>
      <c r="AE8" s="91">
        <v>94.641217036558501</v>
      </c>
    </row>
    <row r="9" spans="1:31" ht="15.75" thickBot="1" x14ac:dyDescent="0.3">
      <c r="A9" s="89" t="s">
        <v>56</v>
      </c>
      <c r="B9" s="92">
        <v>38.145470005545548</v>
      </c>
      <c r="C9" s="92">
        <v>36.13805910319428</v>
      </c>
      <c r="D9" s="92">
        <v>34.063070352427047</v>
      </c>
      <c r="E9" s="92">
        <v>35.451104610159497</v>
      </c>
      <c r="F9" s="92">
        <v>37.458386384338596</v>
      </c>
      <c r="G9" s="92">
        <v>37.13919141929302</v>
      </c>
      <c r="H9" s="92">
        <v>36.490016747003722</v>
      </c>
      <c r="I9" s="92">
        <v>35.411488695193981</v>
      </c>
      <c r="J9" s="92">
        <v>37.998030202198862</v>
      </c>
      <c r="K9" s="92">
        <v>40.503535480379597</v>
      </c>
      <c r="L9" s="92">
        <v>43.016984445583695</v>
      </c>
      <c r="M9" s="92">
        <v>45.629169731395962</v>
      </c>
      <c r="N9" s="92">
        <v>48.339575680499316</v>
      </c>
      <c r="O9" s="92">
        <v>50.881366043820734</v>
      </c>
      <c r="P9" s="92">
        <v>53.524784589258601</v>
      </c>
      <c r="Q9" s="92">
        <v>56.269450481698151</v>
      </c>
      <c r="R9" s="92">
        <v>58.844994182286285</v>
      </c>
      <c r="S9" s="92">
        <v>61.432440102683245</v>
      </c>
      <c r="T9" s="92">
        <v>64.309276015806731</v>
      </c>
      <c r="U9" s="92">
        <v>66.923136816737951</v>
      </c>
      <c r="V9" s="92">
        <v>69.430155944214647</v>
      </c>
      <c r="W9" s="92">
        <v>71.437566794911248</v>
      </c>
      <c r="X9" s="92">
        <v>73.51255551228725</v>
      </c>
      <c r="Y9" s="92">
        <v>75.450755752822388</v>
      </c>
      <c r="Z9" s="92">
        <v>77.034380663113879</v>
      </c>
      <c r="AA9" s="92">
        <v>79.533155384679418</v>
      </c>
      <c r="AB9" s="92">
        <v>81.47135563993406</v>
      </c>
      <c r="AC9" s="92">
        <v>83.409555896955027</v>
      </c>
      <c r="AD9" s="92">
        <v>85.553755287737189</v>
      </c>
      <c r="AE9" s="92">
        <v>87.491955546671676</v>
      </c>
    </row>
    <row r="10" spans="1:31" ht="15.75" thickBot="1" x14ac:dyDescent="0.3">
      <c r="A10" s="101" t="s">
        <v>57</v>
      </c>
      <c r="B10" s="102">
        <v>32.509114304223573</v>
      </c>
      <c r="C10" s="103">
        <v>34.760408433132135</v>
      </c>
      <c r="D10" s="103">
        <v>36.754824789849906</v>
      </c>
      <c r="E10" s="103">
        <v>38.290227795209027</v>
      </c>
      <c r="F10" s="103">
        <v>39.396441707996097</v>
      </c>
      <c r="G10" s="103">
        <v>39.567720293513119</v>
      </c>
      <c r="H10" s="103">
        <v>37.434757558822525</v>
      </c>
      <c r="I10" s="103">
        <v>29.008472380997411</v>
      </c>
      <c r="J10" s="103">
        <v>31.234599380947714</v>
      </c>
      <c r="K10" s="103">
        <v>36.168582633478103</v>
      </c>
      <c r="L10" s="103">
        <v>39.961681880501587</v>
      </c>
      <c r="M10" s="103">
        <v>43.404045758860939</v>
      </c>
      <c r="N10" s="103">
        <v>46.691904765206623</v>
      </c>
      <c r="O10" s="103">
        <v>49.617029562617155</v>
      </c>
      <c r="P10" s="103">
        <v>52.55319696881314</v>
      </c>
      <c r="Q10" s="103">
        <v>55.523289629688172</v>
      </c>
      <c r="R10" s="103">
        <v>58.258674248739638</v>
      </c>
      <c r="S10" s="103">
        <v>60.969887873987759</v>
      </c>
      <c r="T10" s="103">
        <v>63.952200645315251</v>
      </c>
      <c r="U10" s="103">
        <v>66.639863871458417</v>
      </c>
      <c r="V10" s="103">
        <v>69.324926443464534</v>
      </c>
      <c r="W10" s="103">
        <v>72.107061766440594</v>
      </c>
      <c r="X10" s="103">
        <v>74.987365442353664</v>
      </c>
      <c r="Y10" s="103">
        <v>77.684154195573839</v>
      </c>
      <c r="Z10" s="103">
        <v>79.893258045443034</v>
      </c>
      <c r="AA10" s="103">
        <v>83.390885077343128</v>
      </c>
      <c r="AB10" s="103">
        <v>86.114802457961503</v>
      </c>
      <c r="AC10" s="103">
        <v>88.848805441853145</v>
      </c>
      <c r="AD10" s="103">
        <v>91.885417092962783</v>
      </c>
      <c r="AE10" s="103">
        <v>94.641217038739157</v>
      </c>
    </row>
    <row r="11" spans="1:31" ht="15.75" thickBot="1" x14ac:dyDescent="0.3">
      <c r="A11" s="107" t="s">
        <v>64</v>
      </c>
      <c r="B11" s="104">
        <f>Promedio!A2</f>
        <v>33.037636894239327</v>
      </c>
      <c r="C11" s="105">
        <f>Promedio!B2</f>
        <v>34.324692942016569</v>
      </c>
      <c r="D11" s="105">
        <f>Promedio!C2</f>
        <v>35.049048828652076</v>
      </c>
      <c r="E11" s="105">
        <f>Promedio!D2</f>
        <v>36.314088203319123</v>
      </c>
      <c r="F11" s="105">
        <f>Promedio!E2</f>
        <v>37.40189136340539</v>
      </c>
      <c r="G11" s="105">
        <f>Promedio!F2</f>
        <v>36.930447534974256</v>
      </c>
      <c r="H11" s="105">
        <f>Promedio!G2</f>
        <v>33.619219235950013</v>
      </c>
      <c r="I11" s="105">
        <f>Promedio!H2</f>
        <v>31.607476031669805</v>
      </c>
      <c r="J11" s="105">
        <f>Promedio!I2</f>
        <v>31.650586031070716</v>
      </c>
      <c r="K11" s="105">
        <f>Promedio!J2</f>
        <v>36.223531733608667</v>
      </c>
      <c r="L11" s="105">
        <f>Promedio!K2</f>
        <v>39.879947755230837</v>
      </c>
      <c r="M11" s="105">
        <f>Promedio!L2</f>
        <v>43.212646085378488</v>
      </c>
      <c r="N11" s="105">
        <f>Promedio!M2</f>
        <v>46.412886066192428</v>
      </c>
      <c r="O11" s="105">
        <f>Promedio!N2</f>
        <v>49.274191324091028</v>
      </c>
      <c r="P11" s="105">
        <f>Promedio!O2</f>
        <v>52.158379545164955</v>
      </c>
      <c r="Q11" s="105">
        <f>Promedio!P2</f>
        <v>55.086446304987248</v>
      </c>
      <c r="R11" s="105">
        <f>Promedio!Q2</f>
        <v>57.790942569693016</v>
      </c>
      <c r="S11" s="105">
        <f>Promedio!R2</f>
        <v>60.47760267258613</v>
      </c>
      <c r="T11" s="105">
        <f>Promedio!S2</f>
        <v>63.438544365642066</v>
      </c>
      <c r="U11" s="105">
        <f>Promedio!T2</f>
        <v>66.11100664812146</v>
      </c>
      <c r="V11" s="105">
        <f>Promedio!U2</f>
        <v>68.758545360426496</v>
      </c>
      <c r="W11" s="105">
        <f>Promedio!V2</f>
        <v>71.362725789645467</v>
      </c>
      <c r="X11" s="105">
        <f>Promedio!W2</f>
        <v>74.030871980277226</v>
      </c>
      <c r="Y11" s="105">
        <f>Promedio!X2</f>
        <v>76.500235627478332</v>
      </c>
      <c r="Z11" s="105">
        <f>Promedio!Y2</f>
        <v>78.500286984696061</v>
      </c>
      <c r="AA11" s="105">
        <f>Promedio!Z2</f>
        <v>81.6212434580804</v>
      </c>
      <c r="AB11" s="105">
        <f>Promedio!AA2</f>
        <v>84.010167854660054</v>
      </c>
      <c r="AC11" s="105">
        <f>Promedio!AB2</f>
        <v>86.36908145473393</v>
      </c>
      <c r="AD11" s="105">
        <f>Promedio!AC2</f>
        <v>88.201310314007287</v>
      </c>
      <c r="AE11" s="106">
        <f>Promedio!AD2</f>
        <v>90.302051566428659</v>
      </c>
    </row>
    <row r="12" spans="1:31" ht="15.75" thickBot="1" x14ac:dyDescent="0.3"/>
    <row r="13" spans="1:31" ht="21.75" thickBot="1" x14ac:dyDescent="0.4">
      <c r="A13" s="108" t="s">
        <v>59</v>
      </c>
      <c r="B13" s="119"/>
      <c r="C13" s="119"/>
      <c r="D13" s="119"/>
      <c r="E13" s="119"/>
      <c r="F13" s="119"/>
      <c r="G13" s="119"/>
      <c r="H13" s="119"/>
      <c r="I13" s="120"/>
    </row>
    <row r="14" spans="1:31" x14ac:dyDescent="0.25">
      <c r="A14" s="93"/>
      <c r="B14" s="94"/>
      <c r="C14" s="94"/>
      <c r="D14" s="94"/>
      <c r="E14" s="94"/>
      <c r="F14" s="94"/>
      <c r="G14" s="94"/>
      <c r="H14" s="94"/>
      <c r="I14" s="95"/>
    </row>
    <row r="15" spans="1:31" ht="15.75" thickBot="1" x14ac:dyDescent="0.3">
      <c r="A15" s="93"/>
      <c r="B15" s="94"/>
      <c r="C15" s="94"/>
      <c r="D15" s="94"/>
      <c r="E15" s="94"/>
      <c r="F15" s="94"/>
      <c r="G15" s="94"/>
      <c r="H15" s="94"/>
      <c r="I15" s="95"/>
    </row>
    <row r="16" spans="1:31" ht="15.75" customHeight="1" x14ac:dyDescent="0.25">
      <c r="A16" s="93"/>
      <c r="B16" s="94"/>
      <c r="C16" s="113" t="s">
        <v>60</v>
      </c>
      <c r="D16" s="115" t="s">
        <v>61</v>
      </c>
      <c r="E16" s="94"/>
      <c r="F16" s="117" t="s">
        <v>10</v>
      </c>
      <c r="G16" s="115" t="s">
        <v>61</v>
      </c>
      <c r="H16" s="94"/>
      <c r="I16" s="95"/>
    </row>
    <row r="17" spans="1:9" ht="15.75" thickBot="1" x14ac:dyDescent="0.3">
      <c r="A17" s="93"/>
      <c r="B17" s="94"/>
      <c r="C17" s="114"/>
      <c r="D17" s="116"/>
      <c r="E17" s="94"/>
      <c r="F17" s="118"/>
      <c r="G17" s="116"/>
      <c r="H17" s="94"/>
      <c r="I17" s="95"/>
    </row>
    <row r="18" spans="1:9" x14ac:dyDescent="0.25">
      <c r="A18" s="96"/>
      <c r="B18" s="97"/>
      <c r="C18" s="97"/>
      <c r="D18" s="97"/>
      <c r="E18" s="97"/>
      <c r="F18" s="97"/>
      <c r="G18" s="97"/>
      <c r="H18" s="97"/>
      <c r="I18" s="98"/>
    </row>
  </sheetData>
  <mergeCells count="7">
    <mergeCell ref="A1:Q1"/>
    <mergeCell ref="B3:D3"/>
    <mergeCell ref="C16:C17"/>
    <mergeCell ref="D16:D17"/>
    <mergeCell ref="F16:F17"/>
    <mergeCell ref="G16:G17"/>
    <mergeCell ref="A13:I1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Rw" prompt="Seleccione el método">
          <x14:formula1>
            <xm:f>Rw!$AH$2:$AH$6</xm:f>
          </x14:formula1>
          <xm:sqref>D16</xm:sqref>
        </x14:dataValidation>
        <x14:dataValidation type="list" allowBlank="1" showInputMessage="1" showErrorMessage="1" promptTitle="STC" prompt="Seleccione el método.">
          <x14:formula1>
            <xm:f>Rw!$AH$2:$AH$6</xm:f>
          </x14:formula1>
          <xm:sqref>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2:U51"/>
  <sheetViews>
    <sheetView showGridLines="0" topLeftCell="A16" workbookViewId="0">
      <selection activeCell="P54" sqref="P54"/>
    </sheetView>
  </sheetViews>
  <sheetFormatPr baseColWidth="10" defaultRowHeight="15" x14ac:dyDescent="0.25"/>
  <cols>
    <col min="1" max="1" width="12" customWidth="1"/>
    <col min="2" max="3" width="0.7109375" customWidth="1"/>
    <col min="4" max="4" width="11" customWidth="1"/>
    <col min="5" max="5" width="4.5703125" customWidth="1"/>
    <col min="6" max="6" width="1.85546875" customWidth="1"/>
    <col min="7" max="7" width="5" customWidth="1"/>
    <col min="8" max="8" width="1.85546875" customWidth="1"/>
    <col min="9" max="9" width="4.7109375" customWidth="1"/>
    <col min="10" max="10" width="2.42578125" customWidth="1"/>
    <col min="11" max="11" width="7" customWidth="1"/>
    <col min="12" max="12" width="9" customWidth="1"/>
    <col min="13" max="13" width="5.140625" customWidth="1"/>
    <col min="14" max="14" width="4.42578125" customWidth="1"/>
    <col min="15" max="15" width="12" customWidth="1"/>
    <col min="16" max="16" width="5" customWidth="1"/>
    <col min="17" max="17" width="4.42578125" customWidth="1"/>
    <col min="19" max="19" width="5" customWidth="1"/>
    <col min="20" max="20" width="4.42578125" customWidth="1"/>
    <col min="21" max="21" width="1.42578125" customWidth="1"/>
  </cols>
  <sheetData>
    <row r="2" spans="2:21" ht="15" customHeight="1" x14ac:dyDescent="0.25">
      <c r="B2" s="129" t="s">
        <v>65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1"/>
    </row>
    <row r="3" spans="2:21" x14ac:dyDescent="0.25"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4"/>
    </row>
    <row r="4" spans="2:21" x14ac:dyDescent="0.25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7"/>
    </row>
    <row r="5" spans="2:21" x14ac:dyDescent="0.25">
      <c r="B5" s="140" t="s">
        <v>23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25" t="s">
        <v>24</v>
      </c>
      <c r="O5" s="138"/>
      <c r="P5" s="138"/>
      <c r="Q5" s="138"/>
      <c r="R5" s="138"/>
      <c r="S5" s="138"/>
      <c r="T5" s="138"/>
      <c r="U5" s="139"/>
    </row>
    <row r="6" spans="2:21" x14ac:dyDescent="0.25">
      <c r="B6" s="121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3"/>
    </row>
    <row r="7" spans="2:21" x14ac:dyDescent="0.25">
      <c r="B7" s="124" t="s">
        <v>48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6"/>
    </row>
    <row r="8" spans="2:21" x14ac:dyDescent="0.25">
      <c r="B8" s="121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3"/>
    </row>
    <row r="9" spans="2:21" x14ac:dyDescent="0.25">
      <c r="B9" s="121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3"/>
    </row>
    <row r="10" spans="2:21" x14ac:dyDescent="0.25">
      <c r="B10" s="121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3"/>
    </row>
    <row r="11" spans="2:21" x14ac:dyDescent="0.25">
      <c r="B11" s="121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3"/>
    </row>
    <row r="12" spans="2:21" x14ac:dyDescent="0.25">
      <c r="B12" s="74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8"/>
    </row>
    <row r="13" spans="2:21" x14ac:dyDescent="0.25">
      <c r="B13" s="74"/>
      <c r="K13" s="127"/>
      <c r="L13" s="127"/>
      <c r="M13" s="127"/>
      <c r="N13" s="146" t="s">
        <v>26</v>
      </c>
      <c r="O13" s="147"/>
      <c r="P13" s="147"/>
      <c r="Q13" s="147"/>
      <c r="R13" s="147"/>
      <c r="S13" s="147"/>
      <c r="T13" s="147"/>
      <c r="U13" s="148"/>
    </row>
    <row r="14" spans="2:21" x14ac:dyDescent="0.25">
      <c r="B14" s="74"/>
      <c r="K14" s="127"/>
      <c r="L14" s="127"/>
      <c r="M14" s="127"/>
      <c r="N14" s="147"/>
      <c r="O14" s="147"/>
      <c r="P14" s="147"/>
      <c r="Q14" s="147"/>
      <c r="R14" s="147"/>
      <c r="S14" s="147"/>
      <c r="T14" s="147"/>
      <c r="U14" s="148"/>
    </row>
    <row r="15" spans="2:21" x14ac:dyDescent="0.25">
      <c r="B15" s="121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3"/>
    </row>
    <row r="16" spans="2:21" ht="15" customHeight="1" x14ac:dyDescent="0.25">
      <c r="B16" s="121"/>
      <c r="C16" s="123"/>
      <c r="D16" s="142" t="s">
        <v>25</v>
      </c>
      <c r="E16" s="142" t="s">
        <v>46</v>
      </c>
      <c r="F16" s="160"/>
      <c r="G16" s="161"/>
      <c r="H16" s="143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9"/>
    </row>
    <row r="17" spans="2:21" x14ac:dyDescent="0.25">
      <c r="B17" s="121"/>
      <c r="C17" s="123"/>
      <c r="D17" s="143"/>
      <c r="E17" s="143"/>
      <c r="F17" s="158"/>
      <c r="G17" s="159"/>
      <c r="H17" s="143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9"/>
    </row>
    <row r="18" spans="2:21" x14ac:dyDescent="0.25">
      <c r="B18" s="121"/>
      <c r="C18" s="123"/>
      <c r="D18" s="144"/>
      <c r="E18" s="144"/>
      <c r="F18" s="162"/>
      <c r="G18" s="163"/>
      <c r="H18" s="143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9"/>
    </row>
    <row r="19" spans="2:21" x14ac:dyDescent="0.25">
      <c r="B19" s="121"/>
      <c r="C19" s="123"/>
      <c r="D19" s="76">
        <v>50</v>
      </c>
      <c r="E19" s="149">
        <f>Rw!B4</f>
        <v>36.9</v>
      </c>
      <c r="F19" s="150"/>
      <c r="G19" s="151"/>
      <c r="H19" s="143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9"/>
    </row>
    <row r="20" spans="2:21" x14ac:dyDescent="0.25">
      <c r="B20" s="121"/>
      <c r="C20" s="123"/>
      <c r="D20" s="77">
        <v>63</v>
      </c>
      <c r="E20" s="152">
        <f>Rw!C4</f>
        <v>39</v>
      </c>
      <c r="F20" s="153"/>
      <c r="G20" s="154"/>
      <c r="H20" s="143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9"/>
    </row>
    <row r="21" spans="2:21" x14ac:dyDescent="0.25">
      <c r="B21" s="121"/>
      <c r="C21" s="123"/>
      <c r="D21" s="78">
        <v>80</v>
      </c>
      <c r="E21" s="155">
        <f>Rw!D4</f>
        <v>41</v>
      </c>
      <c r="F21" s="156"/>
      <c r="G21" s="157"/>
      <c r="H21" s="143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9"/>
    </row>
    <row r="22" spans="2:21" x14ac:dyDescent="0.25">
      <c r="B22" s="121"/>
      <c r="C22" s="123"/>
      <c r="D22" s="76">
        <v>100</v>
      </c>
      <c r="E22" s="149">
        <f>Rw!E4</f>
        <v>43</v>
      </c>
      <c r="F22" s="150"/>
      <c r="G22" s="151"/>
      <c r="H22" s="143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9"/>
    </row>
    <row r="23" spans="2:21" x14ac:dyDescent="0.25">
      <c r="B23" s="121"/>
      <c r="C23" s="123"/>
      <c r="D23" s="77">
        <v>125</v>
      </c>
      <c r="E23" s="152">
        <f>Rw!F4</f>
        <v>44.9</v>
      </c>
      <c r="F23" s="153"/>
      <c r="G23" s="154"/>
      <c r="H23" s="143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9"/>
    </row>
    <row r="24" spans="2:21" x14ac:dyDescent="0.25">
      <c r="B24" s="121"/>
      <c r="C24" s="123"/>
      <c r="D24" s="78">
        <v>160</v>
      </c>
      <c r="E24" s="155">
        <f>Rw!G4</f>
        <v>29.2</v>
      </c>
      <c r="F24" s="156"/>
      <c r="G24" s="157"/>
      <c r="H24" s="143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9"/>
    </row>
    <row r="25" spans="2:21" x14ac:dyDescent="0.25">
      <c r="B25" s="121"/>
      <c r="C25" s="123"/>
      <c r="D25" s="76">
        <v>200</v>
      </c>
      <c r="E25" s="149">
        <f>Rw!H4</f>
        <v>34.200000000000003</v>
      </c>
      <c r="F25" s="150"/>
      <c r="G25" s="151"/>
      <c r="H25" s="143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9"/>
    </row>
    <row r="26" spans="2:21" x14ac:dyDescent="0.25">
      <c r="B26" s="121"/>
      <c r="C26" s="123"/>
      <c r="D26" s="77">
        <v>250</v>
      </c>
      <c r="E26" s="152">
        <f>Rw!I4</f>
        <v>38</v>
      </c>
      <c r="F26" s="153"/>
      <c r="G26" s="154"/>
      <c r="H26" s="143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9"/>
    </row>
    <row r="27" spans="2:21" x14ac:dyDescent="0.25">
      <c r="B27" s="121"/>
      <c r="C27" s="123"/>
      <c r="D27" s="78">
        <v>315</v>
      </c>
      <c r="E27" s="155">
        <f>Rw!J4</f>
        <v>41.4</v>
      </c>
      <c r="F27" s="156"/>
      <c r="G27" s="157"/>
      <c r="H27" s="143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9"/>
    </row>
    <row r="28" spans="2:21" x14ac:dyDescent="0.25">
      <c r="B28" s="121"/>
      <c r="C28" s="123"/>
      <c r="D28" s="76">
        <v>400</v>
      </c>
      <c r="E28" s="149">
        <f>Rw!K4</f>
        <v>44.7</v>
      </c>
      <c r="F28" s="150"/>
      <c r="G28" s="151"/>
      <c r="H28" s="143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9"/>
    </row>
    <row r="29" spans="2:21" x14ac:dyDescent="0.25">
      <c r="B29" s="121"/>
      <c r="C29" s="123"/>
      <c r="D29" s="77">
        <v>500</v>
      </c>
      <c r="E29" s="152">
        <f>Rw!L4</f>
        <v>47.6</v>
      </c>
      <c r="F29" s="153"/>
      <c r="G29" s="154"/>
      <c r="H29" s="143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9"/>
    </row>
    <row r="30" spans="2:21" x14ac:dyDescent="0.25">
      <c r="B30" s="121"/>
      <c r="C30" s="123"/>
      <c r="D30" s="78">
        <v>630</v>
      </c>
      <c r="E30" s="155">
        <f>Rw!M4</f>
        <v>50.6</v>
      </c>
      <c r="F30" s="156"/>
      <c r="G30" s="157"/>
      <c r="H30" s="143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9"/>
    </row>
    <row r="31" spans="2:21" x14ac:dyDescent="0.25">
      <c r="B31" s="121"/>
      <c r="C31" s="123"/>
      <c r="D31" s="76">
        <v>800</v>
      </c>
      <c r="E31" s="149">
        <f>Rw!N4</f>
        <v>53.5</v>
      </c>
      <c r="F31" s="150"/>
      <c r="G31" s="151"/>
      <c r="H31" s="143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9"/>
    </row>
    <row r="32" spans="2:21" x14ac:dyDescent="0.25">
      <c r="B32" s="121"/>
      <c r="C32" s="123"/>
      <c r="D32" s="77">
        <v>1000</v>
      </c>
      <c r="E32" s="152">
        <f>Rw!O4</f>
        <v>56.3</v>
      </c>
      <c r="F32" s="153"/>
      <c r="G32" s="154"/>
      <c r="H32" s="143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9"/>
    </row>
    <row r="33" spans="2:21" x14ac:dyDescent="0.25">
      <c r="B33" s="121"/>
      <c r="C33" s="123"/>
      <c r="D33" s="78">
        <v>1250</v>
      </c>
      <c r="E33" s="155">
        <f>Rw!P4</f>
        <v>59</v>
      </c>
      <c r="F33" s="156"/>
      <c r="G33" s="157"/>
      <c r="H33" s="143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9"/>
    </row>
    <row r="34" spans="2:21" x14ac:dyDescent="0.25">
      <c r="B34" s="121"/>
      <c r="C34" s="123"/>
      <c r="D34" s="76">
        <v>1600</v>
      </c>
      <c r="E34" s="149">
        <f>Rw!Q4</f>
        <v>62</v>
      </c>
      <c r="F34" s="150"/>
      <c r="G34" s="151"/>
      <c r="H34" s="143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9"/>
    </row>
    <row r="35" spans="2:21" x14ac:dyDescent="0.25">
      <c r="B35" s="121"/>
      <c r="C35" s="123"/>
      <c r="D35" s="77">
        <v>2000</v>
      </c>
      <c r="E35" s="152">
        <f>Rw!R4</f>
        <v>64.7</v>
      </c>
      <c r="F35" s="153"/>
      <c r="G35" s="154"/>
      <c r="H35" s="143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9"/>
    </row>
    <row r="36" spans="2:21" x14ac:dyDescent="0.25">
      <c r="B36" s="121"/>
      <c r="C36" s="123"/>
      <c r="D36" s="78">
        <v>2500</v>
      </c>
      <c r="E36" s="155">
        <f>Rw!S4</f>
        <v>67.3</v>
      </c>
      <c r="F36" s="156"/>
      <c r="G36" s="157"/>
      <c r="H36" s="143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9"/>
    </row>
    <row r="37" spans="2:21" x14ac:dyDescent="0.25">
      <c r="B37" s="121"/>
      <c r="C37" s="123"/>
      <c r="D37" s="76">
        <v>3150</v>
      </c>
      <c r="E37" s="149">
        <f>Rw!T4</f>
        <v>70.099999999999994</v>
      </c>
      <c r="F37" s="150"/>
      <c r="G37" s="151"/>
      <c r="H37" s="143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9"/>
    </row>
    <row r="38" spans="2:21" x14ac:dyDescent="0.25">
      <c r="B38" s="121"/>
      <c r="C38" s="123"/>
      <c r="D38" s="77">
        <v>4000</v>
      </c>
      <c r="E38" s="152">
        <f>Rw!U4</f>
        <v>73</v>
      </c>
      <c r="F38" s="153"/>
      <c r="G38" s="154"/>
      <c r="H38" s="143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9"/>
    </row>
    <row r="39" spans="2:21" x14ac:dyDescent="0.25">
      <c r="B39" s="121"/>
      <c r="C39" s="123"/>
      <c r="D39" s="78">
        <v>5000</v>
      </c>
      <c r="E39" s="155">
        <f>Rw!V4</f>
        <v>75.7</v>
      </c>
      <c r="F39" s="156"/>
      <c r="G39" s="157"/>
      <c r="H39" s="143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9"/>
    </row>
    <row r="40" spans="2:21" x14ac:dyDescent="0.25">
      <c r="B40" s="121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3"/>
    </row>
    <row r="41" spans="2:21" x14ac:dyDescent="0.25">
      <c r="B41" s="121"/>
      <c r="C41" s="122"/>
      <c r="D41" s="140" t="s">
        <v>27</v>
      </c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5"/>
      <c r="U41" s="123"/>
    </row>
    <row r="42" spans="2:21" ht="4.5" customHeight="1" x14ac:dyDescent="0.25">
      <c r="B42" s="121"/>
      <c r="C42" s="122"/>
      <c r="D42" s="121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3"/>
      <c r="U42" s="123"/>
    </row>
    <row r="43" spans="2:21" x14ac:dyDescent="0.25">
      <c r="B43" s="121"/>
      <c r="C43" s="122"/>
      <c r="D43" s="73" t="s">
        <v>47</v>
      </c>
      <c r="E43" s="66">
        <f>Rw!D89</f>
        <v>50</v>
      </c>
      <c r="F43" s="70" t="s">
        <v>32</v>
      </c>
      <c r="G43" s="69">
        <f>'Adaptación espectral Rw'!G33</f>
        <v>-2</v>
      </c>
      <c r="H43" s="64" t="s">
        <v>34</v>
      </c>
      <c r="I43" s="69">
        <f>'Adaptación espectral Rw'!G37</f>
        <v>-6</v>
      </c>
      <c r="J43" s="75" t="s">
        <v>36</v>
      </c>
      <c r="K43" s="68" t="s">
        <v>33</v>
      </c>
      <c r="L43" s="71" t="s">
        <v>35</v>
      </c>
      <c r="M43" s="64">
        <f>'Adaptación espectral Rw'!G34</f>
        <v>-2</v>
      </c>
      <c r="N43" s="63" t="s">
        <v>33</v>
      </c>
      <c r="O43" s="71" t="s">
        <v>37</v>
      </c>
      <c r="P43" s="64">
        <f>'Adaptación espectral Rw'!G35</f>
        <v>-1</v>
      </c>
      <c r="Q43" s="63" t="s">
        <v>33</v>
      </c>
      <c r="R43" s="71" t="s">
        <v>38</v>
      </c>
      <c r="S43" s="64">
        <f>'Adaptación espectral Rw'!G36</f>
        <v>-1</v>
      </c>
      <c r="T43" s="72" t="s">
        <v>33</v>
      </c>
      <c r="U43" s="123"/>
    </row>
    <row r="44" spans="2:21" ht="5.25" customHeight="1" x14ac:dyDescent="0.25">
      <c r="B44" s="121"/>
      <c r="C44" s="122"/>
      <c r="D44" s="121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3"/>
      <c r="U44" s="123"/>
    </row>
    <row r="45" spans="2:21" x14ac:dyDescent="0.25">
      <c r="B45" s="121"/>
      <c r="C45" s="122"/>
      <c r="D45" s="172" t="s">
        <v>66</v>
      </c>
      <c r="E45" s="173"/>
      <c r="F45" s="174"/>
      <c r="G45" s="174"/>
      <c r="H45" s="174"/>
      <c r="I45" s="174"/>
      <c r="J45" s="174"/>
      <c r="K45" s="174"/>
      <c r="L45" s="122"/>
      <c r="M45" s="122"/>
      <c r="N45" s="122"/>
      <c r="O45" s="122"/>
      <c r="P45" s="122"/>
      <c r="Q45" s="122"/>
      <c r="R45" s="122"/>
      <c r="S45" s="122"/>
      <c r="T45" s="123"/>
      <c r="U45" s="123"/>
    </row>
    <row r="46" spans="2:21" x14ac:dyDescent="0.25">
      <c r="B46" s="121"/>
      <c r="C46" s="122"/>
      <c r="D46" s="175"/>
      <c r="E46" s="174"/>
      <c r="F46" s="174"/>
      <c r="G46" s="174"/>
      <c r="H46" s="174"/>
      <c r="I46" s="174"/>
      <c r="J46" s="174"/>
      <c r="K46" s="174"/>
      <c r="L46" s="67" t="s">
        <v>39</v>
      </c>
      <c r="M46" s="69">
        <f>'Adaptación espectral Rw'!G38</f>
        <v>-6</v>
      </c>
      <c r="N46" s="63" t="s">
        <v>33</v>
      </c>
      <c r="O46" s="71" t="s">
        <v>40</v>
      </c>
      <c r="P46" s="69">
        <f>'Adaptación espectral Rw'!G39</f>
        <v>-6</v>
      </c>
      <c r="Q46" s="63" t="s">
        <v>33</v>
      </c>
      <c r="R46" s="71" t="s">
        <v>41</v>
      </c>
      <c r="S46" s="69">
        <f>'Adaptación espectral Rw'!G40</f>
        <v>-6</v>
      </c>
      <c r="T46" s="72" t="s">
        <v>33</v>
      </c>
      <c r="U46" s="123"/>
    </row>
    <row r="47" spans="2:21" x14ac:dyDescent="0.25">
      <c r="B47" s="121"/>
      <c r="C47" s="122"/>
      <c r="D47" s="176"/>
      <c r="E47" s="177"/>
      <c r="F47" s="177"/>
      <c r="G47" s="177"/>
      <c r="H47" s="177"/>
      <c r="I47" s="177"/>
      <c r="J47" s="177"/>
      <c r="K47" s="177"/>
      <c r="L47" s="178"/>
      <c r="M47" s="178"/>
      <c r="N47" s="178"/>
      <c r="O47" s="178"/>
      <c r="P47" s="178"/>
      <c r="Q47" s="178"/>
      <c r="R47" s="178"/>
      <c r="S47" s="178"/>
      <c r="T47" s="179"/>
      <c r="U47" s="123"/>
    </row>
    <row r="48" spans="2:21" ht="11.25" customHeight="1" x14ac:dyDescent="0.25">
      <c r="B48" s="164"/>
      <c r="C48" s="165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6"/>
    </row>
    <row r="49" spans="2:21" x14ac:dyDescent="0.25">
      <c r="B49" s="140" t="s">
        <v>28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70" t="s">
        <v>30</v>
      </c>
      <c r="O49" s="170"/>
      <c r="P49" s="170"/>
      <c r="Q49" s="170"/>
      <c r="R49" s="170"/>
      <c r="S49" s="170"/>
      <c r="T49" s="170"/>
      <c r="U49" s="171"/>
    </row>
    <row r="50" spans="2:21" x14ac:dyDescent="0.25">
      <c r="B50" s="124" t="s">
        <v>29</v>
      </c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68" t="s">
        <v>31</v>
      </c>
      <c r="O50" s="168"/>
      <c r="P50" s="168"/>
      <c r="Q50" s="168"/>
      <c r="R50" s="168"/>
      <c r="S50" s="168"/>
      <c r="T50" s="168"/>
      <c r="U50" s="169"/>
    </row>
    <row r="51" spans="2:21" ht="5.25" customHeight="1" x14ac:dyDescent="0.25">
      <c r="B51" s="164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6"/>
    </row>
  </sheetData>
  <mergeCells count="51">
    <mergeCell ref="B51:U51"/>
    <mergeCell ref="B41:C48"/>
    <mergeCell ref="D48:T48"/>
    <mergeCell ref="U41:U48"/>
    <mergeCell ref="B15:U15"/>
    <mergeCell ref="B16:C39"/>
    <mergeCell ref="N50:U50"/>
    <mergeCell ref="N49:U49"/>
    <mergeCell ref="D45:K47"/>
    <mergeCell ref="E24:G24"/>
    <mergeCell ref="L45:T45"/>
    <mergeCell ref="L47:T47"/>
    <mergeCell ref="B49:M49"/>
    <mergeCell ref="B50:M50"/>
    <mergeCell ref="E19:G19"/>
    <mergeCell ref="E20:G20"/>
    <mergeCell ref="D44:T44"/>
    <mergeCell ref="H16:U39"/>
    <mergeCell ref="E16:G18"/>
    <mergeCell ref="E37:G37"/>
    <mergeCell ref="B40:U40"/>
    <mergeCell ref="E21:G21"/>
    <mergeCell ref="E22:G22"/>
    <mergeCell ref="E23:G23"/>
    <mergeCell ref="E38:G38"/>
    <mergeCell ref="E39:G39"/>
    <mergeCell ref="E25:G25"/>
    <mergeCell ref="E26:G26"/>
    <mergeCell ref="E27:G27"/>
    <mergeCell ref="E28:G28"/>
    <mergeCell ref="E29:G29"/>
    <mergeCell ref="E30:G30"/>
    <mergeCell ref="D16:D18"/>
    <mergeCell ref="K13:M13"/>
    <mergeCell ref="K14:M14"/>
    <mergeCell ref="D41:T41"/>
    <mergeCell ref="D42:T42"/>
    <mergeCell ref="N13:U14"/>
    <mergeCell ref="E34:G34"/>
    <mergeCell ref="E35:G35"/>
    <mergeCell ref="E36:G36"/>
    <mergeCell ref="E31:G31"/>
    <mergeCell ref="E32:G32"/>
    <mergeCell ref="E33:G33"/>
    <mergeCell ref="B8:U11"/>
    <mergeCell ref="B7:U7"/>
    <mergeCell ref="K12:U12"/>
    <mergeCell ref="B2:U4"/>
    <mergeCell ref="N5:U5"/>
    <mergeCell ref="B6:U6"/>
    <mergeCell ref="B5:M5"/>
  </mergeCells>
  <pageMargins left="0.39370078740157483" right="0.39370078740157483" top="0.39370078740157483" bottom="0.39370078740157483" header="0.39370078740157483" footer="0.19685039370078741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2:U51"/>
  <sheetViews>
    <sheetView showGridLines="0" topLeftCell="A13" workbookViewId="0">
      <selection activeCell="J55" sqref="J55"/>
    </sheetView>
  </sheetViews>
  <sheetFormatPr baseColWidth="10" defaultRowHeight="15" x14ac:dyDescent="0.25"/>
  <cols>
    <col min="1" max="1" width="12" customWidth="1"/>
    <col min="2" max="3" width="0.7109375" customWidth="1"/>
    <col min="4" max="4" width="11" customWidth="1"/>
    <col min="5" max="5" width="4.5703125" customWidth="1"/>
    <col min="6" max="6" width="1.85546875" customWidth="1"/>
    <col min="7" max="7" width="5" customWidth="1"/>
    <col min="8" max="8" width="1.85546875" customWidth="1"/>
    <col min="9" max="9" width="4.7109375" customWidth="1"/>
    <col min="10" max="10" width="2.42578125" customWidth="1"/>
    <col min="11" max="11" width="7" customWidth="1"/>
    <col min="12" max="12" width="9" customWidth="1"/>
    <col min="13" max="13" width="5.140625" customWidth="1"/>
    <col min="14" max="14" width="4.42578125" customWidth="1"/>
    <col min="15" max="15" width="12" customWidth="1"/>
    <col min="16" max="16" width="5" customWidth="1"/>
    <col min="17" max="17" width="4.42578125" customWidth="1"/>
    <col min="19" max="19" width="5" customWidth="1"/>
    <col min="20" max="20" width="4.42578125" customWidth="1"/>
    <col min="21" max="21" width="1.42578125" customWidth="1"/>
  </cols>
  <sheetData>
    <row r="2" spans="2:21" ht="15" customHeight="1" x14ac:dyDescent="0.25">
      <c r="B2" s="129" t="s">
        <v>67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1"/>
    </row>
    <row r="3" spans="2:21" x14ac:dyDescent="0.25"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4"/>
    </row>
    <row r="4" spans="2:21" x14ac:dyDescent="0.25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7"/>
    </row>
    <row r="5" spans="2:21" x14ac:dyDescent="0.25">
      <c r="B5" s="140" t="s">
        <v>23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25" t="s">
        <v>24</v>
      </c>
      <c r="O5" s="138"/>
      <c r="P5" s="138"/>
      <c r="Q5" s="138"/>
      <c r="R5" s="138"/>
      <c r="S5" s="138"/>
      <c r="T5" s="138"/>
      <c r="U5" s="139"/>
    </row>
    <row r="6" spans="2:21" x14ac:dyDescent="0.25">
      <c r="B6" s="121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3"/>
    </row>
    <row r="7" spans="2:21" x14ac:dyDescent="0.25">
      <c r="B7" s="124" t="s">
        <v>48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6"/>
    </row>
    <row r="8" spans="2:21" x14ac:dyDescent="0.25">
      <c r="B8" s="121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3"/>
    </row>
    <row r="9" spans="2:21" x14ac:dyDescent="0.25">
      <c r="B9" s="121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3"/>
    </row>
    <row r="10" spans="2:21" x14ac:dyDescent="0.25">
      <c r="B10" s="121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3"/>
    </row>
    <row r="11" spans="2:21" x14ac:dyDescent="0.25">
      <c r="B11" s="121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3"/>
    </row>
    <row r="12" spans="2:21" x14ac:dyDescent="0.25">
      <c r="B12" s="74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8"/>
    </row>
    <row r="13" spans="2:21" x14ac:dyDescent="0.25">
      <c r="B13" s="74"/>
      <c r="K13" s="127"/>
      <c r="L13" s="127"/>
      <c r="M13" s="127"/>
      <c r="N13" s="146" t="s">
        <v>26</v>
      </c>
      <c r="O13" s="147"/>
      <c r="P13" s="147"/>
      <c r="Q13" s="147"/>
      <c r="R13" s="147"/>
      <c r="S13" s="147"/>
      <c r="T13" s="147"/>
      <c r="U13" s="148"/>
    </row>
    <row r="14" spans="2:21" x14ac:dyDescent="0.25">
      <c r="B14" s="74"/>
      <c r="K14" s="127"/>
      <c r="L14" s="127"/>
      <c r="M14" s="127"/>
      <c r="N14" s="147"/>
      <c r="O14" s="147"/>
      <c r="P14" s="147"/>
      <c r="Q14" s="147"/>
      <c r="R14" s="147"/>
      <c r="S14" s="147"/>
      <c r="T14" s="147"/>
      <c r="U14" s="148"/>
    </row>
    <row r="15" spans="2:21" x14ac:dyDescent="0.25">
      <c r="B15" s="121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3"/>
    </row>
    <row r="16" spans="2:21" ht="15" customHeight="1" x14ac:dyDescent="0.25">
      <c r="B16" s="121"/>
      <c r="C16" s="123"/>
      <c r="D16" s="142" t="s">
        <v>25</v>
      </c>
      <c r="E16" s="142" t="s">
        <v>43</v>
      </c>
      <c r="F16" s="160"/>
      <c r="G16" s="161"/>
      <c r="H16" s="143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9"/>
    </row>
    <row r="17" spans="2:21" x14ac:dyDescent="0.25">
      <c r="B17" s="121"/>
      <c r="C17" s="123"/>
      <c r="D17" s="143"/>
      <c r="E17" s="143"/>
      <c r="F17" s="158"/>
      <c r="G17" s="159"/>
      <c r="H17" s="143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9"/>
    </row>
    <row r="18" spans="2:21" x14ac:dyDescent="0.25">
      <c r="B18" s="121"/>
      <c r="C18" s="123"/>
      <c r="D18" s="144"/>
      <c r="E18" s="144"/>
      <c r="F18" s="162"/>
      <c r="G18" s="163"/>
      <c r="H18" s="143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9"/>
    </row>
    <row r="19" spans="2:21" x14ac:dyDescent="0.25">
      <c r="B19" s="121"/>
      <c r="C19" s="123"/>
      <c r="D19" s="76">
        <v>50</v>
      </c>
      <c r="E19" s="180">
        <f>STC!B4</f>
        <v>36.9</v>
      </c>
      <c r="F19" s="181"/>
      <c r="G19" s="182"/>
      <c r="H19" s="143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9"/>
    </row>
    <row r="20" spans="2:21" x14ac:dyDescent="0.25">
      <c r="B20" s="121"/>
      <c r="C20" s="123"/>
      <c r="D20" s="77">
        <v>63</v>
      </c>
      <c r="E20" s="186">
        <f>STC!C4</f>
        <v>39</v>
      </c>
      <c r="F20" s="187"/>
      <c r="G20" s="188"/>
      <c r="H20" s="143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9"/>
    </row>
    <row r="21" spans="2:21" x14ac:dyDescent="0.25">
      <c r="B21" s="121"/>
      <c r="C21" s="123"/>
      <c r="D21" s="78">
        <v>80</v>
      </c>
      <c r="E21" s="183">
        <f>STC!D4</f>
        <v>41</v>
      </c>
      <c r="F21" s="184"/>
      <c r="G21" s="185"/>
      <c r="H21" s="143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9"/>
    </row>
    <row r="22" spans="2:21" x14ac:dyDescent="0.25">
      <c r="B22" s="121"/>
      <c r="C22" s="123"/>
      <c r="D22" s="76">
        <v>100</v>
      </c>
      <c r="E22" s="180">
        <f>STC!E4</f>
        <v>43</v>
      </c>
      <c r="F22" s="181"/>
      <c r="G22" s="182"/>
      <c r="H22" s="143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9"/>
    </row>
    <row r="23" spans="2:21" x14ac:dyDescent="0.25">
      <c r="B23" s="121"/>
      <c r="C23" s="123"/>
      <c r="D23" s="77">
        <v>125</v>
      </c>
      <c r="E23" s="186">
        <f>STC!F4</f>
        <v>44.9</v>
      </c>
      <c r="F23" s="187"/>
      <c r="G23" s="188"/>
      <c r="H23" s="143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9"/>
    </row>
    <row r="24" spans="2:21" x14ac:dyDescent="0.25">
      <c r="B24" s="121"/>
      <c r="C24" s="123"/>
      <c r="D24" s="78">
        <v>160</v>
      </c>
      <c r="E24" s="183">
        <f>STC!G4</f>
        <v>29.2</v>
      </c>
      <c r="F24" s="184"/>
      <c r="G24" s="185"/>
      <c r="H24" s="143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9"/>
    </row>
    <row r="25" spans="2:21" x14ac:dyDescent="0.25">
      <c r="B25" s="121"/>
      <c r="C25" s="123"/>
      <c r="D25" s="76">
        <v>200</v>
      </c>
      <c r="E25" s="180">
        <f>STC!H4</f>
        <v>34.200000000000003</v>
      </c>
      <c r="F25" s="181"/>
      <c r="G25" s="182"/>
      <c r="H25" s="143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9"/>
    </row>
    <row r="26" spans="2:21" x14ac:dyDescent="0.25">
      <c r="B26" s="121"/>
      <c r="C26" s="123"/>
      <c r="D26" s="77">
        <v>250</v>
      </c>
      <c r="E26" s="186">
        <f>STC!I4</f>
        <v>38</v>
      </c>
      <c r="F26" s="187"/>
      <c r="G26" s="188"/>
      <c r="H26" s="143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9"/>
    </row>
    <row r="27" spans="2:21" x14ac:dyDescent="0.25">
      <c r="B27" s="121"/>
      <c r="C27" s="123"/>
      <c r="D27" s="78">
        <v>315</v>
      </c>
      <c r="E27" s="183">
        <f>STC!J4</f>
        <v>41.4</v>
      </c>
      <c r="F27" s="184"/>
      <c r="G27" s="185"/>
      <c r="H27" s="143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9"/>
    </row>
    <row r="28" spans="2:21" x14ac:dyDescent="0.25">
      <c r="B28" s="121"/>
      <c r="C28" s="123"/>
      <c r="D28" s="76">
        <v>400</v>
      </c>
      <c r="E28" s="180">
        <f>STC!K4</f>
        <v>44.7</v>
      </c>
      <c r="F28" s="181"/>
      <c r="G28" s="182"/>
      <c r="H28" s="143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9"/>
    </row>
    <row r="29" spans="2:21" x14ac:dyDescent="0.25">
      <c r="B29" s="121"/>
      <c r="C29" s="123"/>
      <c r="D29" s="77">
        <v>500</v>
      </c>
      <c r="E29" s="186">
        <f>STC!L4</f>
        <v>47.6</v>
      </c>
      <c r="F29" s="187"/>
      <c r="G29" s="188"/>
      <c r="H29" s="143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9"/>
    </row>
    <row r="30" spans="2:21" x14ac:dyDescent="0.25">
      <c r="B30" s="121"/>
      <c r="C30" s="123"/>
      <c r="D30" s="78">
        <v>630</v>
      </c>
      <c r="E30" s="183">
        <f>STC!M4</f>
        <v>50.6</v>
      </c>
      <c r="F30" s="184"/>
      <c r="G30" s="185"/>
      <c r="H30" s="143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9"/>
    </row>
    <row r="31" spans="2:21" x14ac:dyDescent="0.25">
      <c r="B31" s="121"/>
      <c r="C31" s="123"/>
      <c r="D31" s="76">
        <v>800</v>
      </c>
      <c r="E31" s="180">
        <f>STC!N4</f>
        <v>53.5</v>
      </c>
      <c r="F31" s="181"/>
      <c r="G31" s="182"/>
      <c r="H31" s="143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9"/>
    </row>
    <row r="32" spans="2:21" x14ac:dyDescent="0.25">
      <c r="B32" s="121"/>
      <c r="C32" s="123"/>
      <c r="D32" s="77">
        <v>1000</v>
      </c>
      <c r="E32" s="186">
        <f>STC!O4</f>
        <v>56.3</v>
      </c>
      <c r="F32" s="187"/>
      <c r="G32" s="188"/>
      <c r="H32" s="143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9"/>
    </row>
    <row r="33" spans="2:21" x14ac:dyDescent="0.25">
      <c r="B33" s="121"/>
      <c r="C33" s="123"/>
      <c r="D33" s="78">
        <v>1250</v>
      </c>
      <c r="E33" s="183">
        <f>STC!P4</f>
        <v>59</v>
      </c>
      <c r="F33" s="184"/>
      <c r="G33" s="185"/>
      <c r="H33" s="143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9"/>
    </row>
    <row r="34" spans="2:21" x14ac:dyDescent="0.25">
      <c r="B34" s="121"/>
      <c r="C34" s="123"/>
      <c r="D34" s="76">
        <v>1600</v>
      </c>
      <c r="E34" s="180">
        <f>STC!Q4</f>
        <v>62</v>
      </c>
      <c r="F34" s="181"/>
      <c r="G34" s="182"/>
      <c r="H34" s="143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9"/>
    </row>
    <row r="35" spans="2:21" x14ac:dyDescent="0.25">
      <c r="B35" s="121"/>
      <c r="C35" s="123"/>
      <c r="D35" s="77">
        <v>2000</v>
      </c>
      <c r="E35" s="186">
        <f>STC!R4</f>
        <v>64.7</v>
      </c>
      <c r="F35" s="187"/>
      <c r="G35" s="188"/>
      <c r="H35" s="143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9"/>
    </row>
    <row r="36" spans="2:21" x14ac:dyDescent="0.25">
      <c r="B36" s="121"/>
      <c r="C36" s="123"/>
      <c r="D36" s="78">
        <v>2500</v>
      </c>
      <c r="E36" s="183">
        <f>STC!S4</f>
        <v>67.3</v>
      </c>
      <c r="F36" s="184"/>
      <c r="G36" s="185"/>
      <c r="H36" s="143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9"/>
    </row>
    <row r="37" spans="2:21" x14ac:dyDescent="0.25">
      <c r="B37" s="121"/>
      <c r="C37" s="123"/>
      <c r="D37" s="76">
        <v>3150</v>
      </c>
      <c r="E37" s="180">
        <f>STC!T4</f>
        <v>70.099999999999994</v>
      </c>
      <c r="F37" s="181"/>
      <c r="G37" s="182"/>
      <c r="H37" s="143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9"/>
    </row>
    <row r="38" spans="2:21" x14ac:dyDescent="0.25">
      <c r="B38" s="121"/>
      <c r="C38" s="123"/>
      <c r="D38" s="77">
        <v>4000</v>
      </c>
      <c r="E38" s="186">
        <f>STC!U4</f>
        <v>73</v>
      </c>
      <c r="F38" s="187"/>
      <c r="G38" s="188"/>
      <c r="H38" s="143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9"/>
    </row>
    <row r="39" spans="2:21" x14ac:dyDescent="0.25">
      <c r="B39" s="121"/>
      <c r="C39" s="123"/>
      <c r="D39" s="78">
        <v>5000</v>
      </c>
      <c r="E39" s="183">
        <f>STC!V4</f>
        <v>75.7</v>
      </c>
      <c r="F39" s="184"/>
      <c r="G39" s="185"/>
      <c r="H39" s="143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9"/>
    </row>
    <row r="40" spans="2:21" x14ac:dyDescent="0.25">
      <c r="B40" s="121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3"/>
    </row>
    <row r="41" spans="2:21" x14ac:dyDescent="0.25">
      <c r="B41" s="121"/>
      <c r="C41" s="122"/>
      <c r="D41" s="140" t="s">
        <v>27</v>
      </c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5"/>
      <c r="U41" s="123"/>
    </row>
    <row r="42" spans="2:21" ht="4.5" customHeight="1" x14ac:dyDescent="0.25">
      <c r="B42" s="121"/>
      <c r="C42" s="122"/>
      <c r="D42" s="121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3"/>
      <c r="U42" s="123"/>
    </row>
    <row r="43" spans="2:21" x14ac:dyDescent="0.25">
      <c r="B43" s="121"/>
      <c r="C43" s="122"/>
      <c r="D43" s="74" t="s">
        <v>42</v>
      </c>
      <c r="E43" s="66">
        <f>STC!D89</f>
        <v>50</v>
      </c>
      <c r="F43" s="70" t="s">
        <v>32</v>
      </c>
      <c r="G43" s="69"/>
      <c r="H43" s="65" t="s">
        <v>34</v>
      </c>
      <c r="I43" s="69"/>
      <c r="J43" s="75" t="s">
        <v>36</v>
      </c>
      <c r="K43" s="68" t="s">
        <v>33</v>
      </c>
      <c r="L43" s="71" t="s">
        <v>35</v>
      </c>
      <c r="M43" s="65"/>
      <c r="N43" s="63" t="s">
        <v>33</v>
      </c>
      <c r="O43" s="71" t="s">
        <v>37</v>
      </c>
      <c r="P43" s="65"/>
      <c r="Q43" s="63" t="s">
        <v>33</v>
      </c>
      <c r="R43" s="71" t="s">
        <v>38</v>
      </c>
      <c r="S43" s="65"/>
      <c r="T43" s="72" t="s">
        <v>33</v>
      </c>
      <c r="U43" s="123"/>
    </row>
    <row r="44" spans="2:21" ht="5.25" customHeight="1" x14ac:dyDescent="0.25">
      <c r="B44" s="121"/>
      <c r="C44" s="122"/>
      <c r="D44" s="121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3"/>
      <c r="U44" s="123"/>
    </row>
    <row r="45" spans="2:21" x14ac:dyDescent="0.25">
      <c r="B45" s="121"/>
      <c r="C45" s="122"/>
      <c r="D45" s="172" t="s">
        <v>68</v>
      </c>
      <c r="E45" s="173"/>
      <c r="F45" s="174"/>
      <c r="G45" s="174"/>
      <c r="H45" s="174"/>
      <c r="I45" s="174"/>
      <c r="J45" s="174"/>
      <c r="K45" s="174"/>
      <c r="L45" s="122"/>
      <c r="M45" s="122"/>
      <c r="N45" s="122"/>
      <c r="O45" s="122"/>
      <c r="P45" s="122"/>
      <c r="Q45" s="122"/>
      <c r="R45" s="122"/>
      <c r="S45" s="122"/>
      <c r="T45" s="123"/>
      <c r="U45" s="123"/>
    </row>
    <row r="46" spans="2:21" x14ac:dyDescent="0.25">
      <c r="B46" s="121"/>
      <c r="C46" s="122"/>
      <c r="D46" s="175"/>
      <c r="E46" s="174"/>
      <c r="F46" s="174"/>
      <c r="G46" s="174"/>
      <c r="H46" s="174"/>
      <c r="I46" s="174"/>
      <c r="J46" s="174"/>
      <c r="K46" s="174"/>
      <c r="L46" s="67" t="s">
        <v>39</v>
      </c>
      <c r="M46" s="69"/>
      <c r="N46" s="63" t="s">
        <v>33</v>
      </c>
      <c r="O46" s="71" t="s">
        <v>40</v>
      </c>
      <c r="P46" s="69"/>
      <c r="Q46" s="63" t="s">
        <v>33</v>
      </c>
      <c r="R46" s="71" t="s">
        <v>41</v>
      </c>
      <c r="S46" s="69"/>
      <c r="T46" s="72" t="s">
        <v>33</v>
      </c>
      <c r="U46" s="123"/>
    </row>
    <row r="47" spans="2:21" x14ac:dyDescent="0.25">
      <c r="B47" s="121"/>
      <c r="C47" s="122"/>
      <c r="D47" s="176"/>
      <c r="E47" s="177"/>
      <c r="F47" s="177"/>
      <c r="G47" s="177"/>
      <c r="H47" s="177"/>
      <c r="I47" s="177"/>
      <c r="J47" s="177"/>
      <c r="K47" s="177"/>
      <c r="L47" s="178"/>
      <c r="M47" s="178"/>
      <c r="N47" s="178"/>
      <c r="O47" s="178"/>
      <c r="P47" s="178"/>
      <c r="Q47" s="178"/>
      <c r="R47" s="178"/>
      <c r="S47" s="178"/>
      <c r="T47" s="179"/>
      <c r="U47" s="123"/>
    </row>
    <row r="48" spans="2:21" ht="11.25" customHeight="1" x14ac:dyDescent="0.25">
      <c r="B48" s="164"/>
      <c r="C48" s="165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6"/>
    </row>
    <row r="49" spans="2:21" x14ac:dyDescent="0.25">
      <c r="B49" s="140" t="s">
        <v>28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70" t="s">
        <v>30</v>
      </c>
      <c r="O49" s="170"/>
      <c r="P49" s="170"/>
      <c r="Q49" s="170"/>
      <c r="R49" s="170"/>
      <c r="S49" s="170"/>
      <c r="T49" s="170"/>
      <c r="U49" s="171"/>
    </row>
    <row r="50" spans="2:21" x14ac:dyDescent="0.25">
      <c r="B50" s="124" t="s">
        <v>29</v>
      </c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68" t="s">
        <v>31</v>
      </c>
      <c r="O50" s="168"/>
      <c r="P50" s="168"/>
      <c r="Q50" s="168"/>
      <c r="R50" s="168"/>
      <c r="S50" s="168"/>
      <c r="T50" s="168"/>
      <c r="U50" s="169"/>
    </row>
    <row r="51" spans="2:21" ht="5.25" customHeight="1" x14ac:dyDescent="0.25">
      <c r="B51" s="164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6"/>
    </row>
  </sheetData>
  <mergeCells count="51">
    <mergeCell ref="B2:U4"/>
    <mergeCell ref="B5:M5"/>
    <mergeCell ref="N5:U5"/>
    <mergeCell ref="B6:U6"/>
    <mergeCell ref="B7:U7"/>
    <mergeCell ref="K12:U12"/>
    <mergeCell ref="K13:M13"/>
    <mergeCell ref="N13:U14"/>
    <mergeCell ref="K14:M14"/>
    <mergeCell ref="B8:U11"/>
    <mergeCell ref="B15:U15"/>
    <mergeCell ref="B16:C39"/>
    <mergeCell ref="D16:D18"/>
    <mergeCell ref="E16:G18"/>
    <mergeCell ref="H16:U39"/>
    <mergeCell ref="E19:G19"/>
    <mergeCell ref="E20:G20"/>
    <mergeCell ref="E21:G21"/>
    <mergeCell ref="E22:G22"/>
    <mergeCell ref="E23:G23"/>
    <mergeCell ref="E35:G35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6:G36"/>
    <mergeCell ref="E37:G37"/>
    <mergeCell ref="E38:G38"/>
    <mergeCell ref="E39:G39"/>
    <mergeCell ref="B40:U40"/>
    <mergeCell ref="B50:M50"/>
    <mergeCell ref="N50:U50"/>
    <mergeCell ref="B51:U51"/>
    <mergeCell ref="D45:K47"/>
    <mergeCell ref="L45:T45"/>
    <mergeCell ref="L47:T47"/>
    <mergeCell ref="D48:T48"/>
    <mergeCell ref="B49:M49"/>
    <mergeCell ref="N49:U49"/>
    <mergeCell ref="B41:C48"/>
    <mergeCell ref="D41:T41"/>
    <mergeCell ref="U41:U48"/>
    <mergeCell ref="D42:T42"/>
    <mergeCell ref="D44:T44"/>
  </mergeCells>
  <pageMargins left="0.39370078740157483" right="0.39370078740157483" top="0.39370078740157483" bottom="0.39370078740157483" header="0.39370078740157483" footer="0.19685039370078741"/>
  <pageSetup paperSize="9" scale="8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zoomScaleNormal="100" workbookViewId="0">
      <selection activeCell="B4" sqref="B4"/>
    </sheetView>
  </sheetViews>
  <sheetFormatPr baseColWidth="10" defaultRowHeight="15" x14ac:dyDescent="0.25"/>
  <sheetData>
    <row r="1" spans="1:39" ht="15.75" thickBot="1" x14ac:dyDescent="0.3">
      <c r="A1" s="190" t="s">
        <v>0</v>
      </c>
      <c r="B1" s="191"/>
      <c r="C1" s="191"/>
      <c r="D1" s="192"/>
    </row>
    <row r="2" spans="1:39" ht="15.75" thickBot="1" x14ac:dyDescent="0.3">
      <c r="AH2" t="s">
        <v>61</v>
      </c>
    </row>
    <row r="3" spans="1:39" x14ac:dyDescent="0.25">
      <c r="A3" s="8"/>
      <c r="B3" s="11">
        <v>50</v>
      </c>
      <c r="C3" s="11">
        <v>63</v>
      </c>
      <c r="D3" s="11">
        <v>80</v>
      </c>
      <c r="E3" s="11">
        <v>100</v>
      </c>
      <c r="F3" s="11">
        <v>125</v>
      </c>
      <c r="G3" s="11">
        <v>160</v>
      </c>
      <c r="H3" s="11">
        <v>200</v>
      </c>
      <c r="I3" s="11">
        <v>250</v>
      </c>
      <c r="J3" s="11">
        <v>315</v>
      </c>
      <c r="K3" s="11">
        <v>400</v>
      </c>
      <c r="L3" s="11">
        <v>500</v>
      </c>
      <c r="M3" s="11">
        <v>630</v>
      </c>
      <c r="N3" s="11">
        <v>800</v>
      </c>
      <c r="O3" s="11">
        <v>1000</v>
      </c>
      <c r="P3" s="11">
        <v>1250</v>
      </c>
      <c r="Q3" s="11">
        <v>1600</v>
      </c>
      <c r="R3" s="11">
        <v>2000</v>
      </c>
      <c r="S3" s="11">
        <v>2500</v>
      </c>
      <c r="T3" s="11">
        <v>3150</v>
      </c>
      <c r="U3" s="11">
        <v>4000</v>
      </c>
      <c r="V3" s="12">
        <v>5000</v>
      </c>
      <c r="AH3" t="s">
        <v>55</v>
      </c>
    </row>
    <row r="4" spans="1:39" ht="15.75" thickBot="1" x14ac:dyDescent="0.3">
      <c r="A4" s="13" t="s">
        <v>45</v>
      </c>
      <c r="B4" s="14">
        <f>IF(EXACT('Datos de entrada'!$D$16,"Teórico"),ROUND('Datos de entrada'!E7,1),IF(EXACT('Datos de entrada'!$D$16,"ISO"),ROUND('Datos de entrada'!E8,1),IF(EXACT('Datos de entrada'!$D$16,"Sharp"),ROUND('Datos de entrada'!E9,1),IF(EXACT('Datos de entrada'!$D$16,"Davy"),ROUND('Datos de entrada'!E10,1),IF(EXACT('Datos de entrada'!$D$16,"Promedio"),ROUND(Promedio!D2,1))))))</f>
        <v>36.9</v>
      </c>
      <c r="C4" s="14">
        <f>IF(EXACT('Datos de entrada'!$D$16,"Teórico"),ROUND('Datos de entrada'!F7,1),IF(EXACT('Datos de entrada'!$D$16,"ISO"),ROUND('Datos de entrada'!F8,1),IF(EXACT('Datos de entrada'!$D$16,"Sharp"),ROUND('Datos de entrada'!F9,1),IF(EXACT('Datos de entrada'!$D$16,"Davy"),ROUND('Datos de entrada'!F10,1),IF(EXACT('Datos de entrada'!$D$16,"Promedio"),ROUND(Promedio!E2,1))))))</f>
        <v>39</v>
      </c>
      <c r="D4" s="14">
        <f>IF(EXACT('Datos de entrada'!$D$16,"Teórico"),ROUND('Datos de entrada'!G7,1),IF(EXACT('Datos de entrada'!$D$16,"ISO"),ROUND('Datos de entrada'!G8,1),IF(EXACT('Datos de entrada'!$D$16,"Sharp"),ROUND('Datos de entrada'!G9,1),IF(EXACT('Datos de entrada'!$D$16,"Davy"),ROUND('Datos de entrada'!G10,1),IF(EXACT('Datos de entrada'!$D$16,"Promedio"),ROUND(Promedio!F2,1))))))</f>
        <v>41</v>
      </c>
      <c r="E4" s="14">
        <f>IF(EXACT('Datos de entrada'!$D$16,"Teórico"),ROUND('Datos de entrada'!H7,1),IF(EXACT('Datos de entrada'!$D$16,"ISO"),ROUND('Datos de entrada'!H8,1),IF(EXACT('Datos de entrada'!$D$16,"Sharp"),ROUND('Datos de entrada'!H9,1),IF(EXACT('Datos de entrada'!$D$16,"Davy"),ROUND('Datos de entrada'!H10,1),IF(EXACT('Datos de entrada'!$D$16,"Promedio"),ROUND(Promedio!G2,1))))))</f>
        <v>43</v>
      </c>
      <c r="F4" s="14">
        <f>IF(EXACT('Datos de entrada'!$D$16,"Teórico"),ROUND('Datos de entrada'!I7,1),IF(EXACT('Datos de entrada'!$D$16,"ISO"),ROUND('Datos de entrada'!I8,1),IF(EXACT('Datos de entrada'!$D$16,"Sharp"),ROUND('Datos de entrada'!I9,1),IF(EXACT('Datos de entrada'!$D$16,"Davy"),ROUND('Datos de entrada'!I10,1),IF(EXACT('Datos de entrada'!$D$16,"Promedio"),ROUND(Promedio!H2,1))))))</f>
        <v>44.9</v>
      </c>
      <c r="G4" s="14">
        <f>IF(EXACT('Datos de entrada'!$D$16,"Teórico"),ROUND('Datos de entrada'!J7,1),IF(EXACT('Datos de entrada'!$D$16,"ISO"),ROUND('Datos de entrada'!J8,1),IF(EXACT('Datos de entrada'!$D$16,"Sharp"),ROUND('Datos de entrada'!J9,1),IF(EXACT('Datos de entrada'!$D$16,"Davy"),ROUND('Datos de entrada'!J10,1),IF(EXACT('Datos de entrada'!$D$16,"Promedio"),ROUND(Promedio!I2,1))))))</f>
        <v>29.2</v>
      </c>
      <c r="H4" s="14">
        <f>IF(EXACT('Datos de entrada'!$D$16,"Teórico"),ROUND('Datos de entrada'!K7,1),IF(EXACT('Datos de entrada'!$D$16,"ISO"),ROUND('Datos de entrada'!K8,1),IF(EXACT('Datos de entrada'!$D$16,"Sharp"),ROUND('Datos de entrada'!K9,1),IF(EXACT('Datos de entrada'!$D$16,"Davy"),ROUND('Datos de entrada'!K10,1),IF(EXACT('Datos de entrada'!$D$16,"Promedio"),ROUND(Promedio!J2,1))))))</f>
        <v>34.200000000000003</v>
      </c>
      <c r="I4" s="14">
        <f>IF(EXACT('Datos de entrada'!$D$16,"Teórico"),ROUND('Datos de entrada'!L7,1),IF(EXACT('Datos de entrada'!$D$16,"ISO"),ROUND('Datos de entrada'!L8,1),IF(EXACT('Datos de entrada'!$D$16,"Sharp"),ROUND('Datos de entrada'!L9,1),IF(EXACT('Datos de entrada'!$D$16,"Davy"),ROUND('Datos de entrada'!L10,1),IF(EXACT('Datos de entrada'!$D$16,"Promedio"),ROUND(Promedio!K2,1))))))</f>
        <v>38</v>
      </c>
      <c r="J4" s="14">
        <f>IF(EXACT('Datos de entrada'!$D$16,"Teórico"),ROUND('Datos de entrada'!M7,1),IF(EXACT('Datos de entrada'!$D$16,"ISO"),ROUND('Datos de entrada'!M8,1),IF(EXACT('Datos de entrada'!$D$16,"Sharp"),ROUND('Datos de entrada'!M9,1),IF(EXACT('Datos de entrada'!$D$16,"Davy"),ROUND('Datos de entrada'!M10,1),IF(EXACT('Datos de entrada'!$D$16,"Promedio"),ROUND(Promedio!L2,1))))))</f>
        <v>41.4</v>
      </c>
      <c r="K4" s="14">
        <f>IF(EXACT('Datos de entrada'!$D$16,"Teórico"),ROUND('Datos de entrada'!N7,1),IF(EXACT('Datos de entrada'!$D$16,"ISO"),ROUND('Datos de entrada'!N8,1),IF(EXACT('Datos de entrada'!$D$16,"Sharp"),ROUND('Datos de entrada'!N9,1),IF(EXACT('Datos de entrada'!$D$16,"Davy"),ROUND('Datos de entrada'!N10,1),IF(EXACT('Datos de entrada'!$D$16,"Promedio"),ROUND(Promedio!M2,1))))))</f>
        <v>44.7</v>
      </c>
      <c r="L4" s="14">
        <f>IF(EXACT('Datos de entrada'!$D$16,"Teórico"),ROUND('Datos de entrada'!O7,1),IF(EXACT('Datos de entrada'!$D$16,"ISO"),ROUND('Datos de entrada'!O8,1),IF(EXACT('Datos de entrada'!$D$16,"Sharp"),ROUND('Datos de entrada'!O9,1),IF(EXACT('Datos de entrada'!$D$16,"Davy"),ROUND('Datos de entrada'!O10,1),IF(EXACT('Datos de entrada'!$D$16,"Promedio"),ROUND(Promedio!N2,1))))))</f>
        <v>47.6</v>
      </c>
      <c r="M4" s="14">
        <f>IF(EXACT('Datos de entrada'!$D$16,"Teórico"),ROUND('Datos de entrada'!P7,1),IF(EXACT('Datos de entrada'!$D$16,"ISO"),ROUND('Datos de entrada'!P8,1),IF(EXACT('Datos de entrada'!$D$16,"Sharp"),ROUND('Datos de entrada'!P9,1),IF(EXACT('Datos de entrada'!$D$16,"Davy"),ROUND('Datos de entrada'!P10,1),IF(EXACT('Datos de entrada'!$D$16,"Promedio"),ROUND(Promedio!O2,1))))))</f>
        <v>50.6</v>
      </c>
      <c r="N4" s="14">
        <f>IF(EXACT('Datos de entrada'!$D$16,"Teórico"),ROUND('Datos de entrada'!Q7,1),IF(EXACT('Datos de entrada'!$D$16,"ISO"),ROUND('Datos de entrada'!Q8,1),IF(EXACT('Datos de entrada'!$D$16,"Sharp"),ROUND('Datos de entrada'!Q9,1),IF(EXACT('Datos de entrada'!$D$16,"Davy"),ROUND('Datos de entrada'!Q10,1),IF(EXACT('Datos de entrada'!$D$16,"Promedio"),ROUND(Promedio!P2,1))))))</f>
        <v>53.5</v>
      </c>
      <c r="O4" s="14">
        <f>IF(EXACT('Datos de entrada'!$D$16,"Teórico"),ROUND('Datos de entrada'!R7,1),IF(EXACT('Datos de entrada'!$D$16,"ISO"),ROUND('Datos de entrada'!R8,1),IF(EXACT('Datos de entrada'!$D$16,"Sharp"),ROUND('Datos de entrada'!R9,1),IF(EXACT('Datos de entrada'!$D$16,"Davy"),ROUND('Datos de entrada'!R10,1),IF(EXACT('Datos de entrada'!$D$16,"Promedio"),ROUND(Promedio!Q2,1))))))</f>
        <v>56.3</v>
      </c>
      <c r="P4" s="14">
        <f>IF(EXACT('Datos de entrada'!$D$16,"Teórico"),ROUND('Datos de entrada'!S7,1),IF(EXACT('Datos de entrada'!$D$16,"ISO"),ROUND('Datos de entrada'!S8,1),IF(EXACT('Datos de entrada'!$D$16,"Sharp"),ROUND('Datos de entrada'!S9,1),IF(EXACT('Datos de entrada'!$D$16,"Davy"),ROUND('Datos de entrada'!S10,1),IF(EXACT('Datos de entrada'!$D$16,"Promedio"),ROUND(Promedio!R2,1))))))</f>
        <v>59</v>
      </c>
      <c r="Q4" s="14">
        <f>IF(EXACT('Datos de entrada'!$D$16,"Teórico"),ROUND('Datos de entrada'!T7,1),IF(EXACT('Datos de entrada'!$D$16,"ISO"),ROUND('Datos de entrada'!T8,1),IF(EXACT('Datos de entrada'!$D$16,"Sharp"),ROUND('Datos de entrada'!T9,1),IF(EXACT('Datos de entrada'!$D$16,"Davy"),ROUND('Datos de entrada'!T10,1),IF(EXACT('Datos de entrada'!$D$16,"Promedio"),ROUND(Promedio!S2,1))))))</f>
        <v>62</v>
      </c>
      <c r="R4" s="14">
        <f>IF(EXACT('Datos de entrada'!$D$16,"Teórico"),ROUND('Datos de entrada'!U7,1),IF(EXACT('Datos de entrada'!$D$16,"ISO"),ROUND('Datos de entrada'!U8,1),IF(EXACT('Datos de entrada'!$D$16,"Sharp"),ROUND('Datos de entrada'!U9,1),IF(EXACT('Datos de entrada'!$D$16,"Davy"),ROUND('Datos de entrada'!U10,1),IF(EXACT('Datos de entrada'!$D$16,"Promedio"),ROUND(Promedio!T2,1))))))</f>
        <v>64.7</v>
      </c>
      <c r="S4" s="14">
        <f>IF(EXACT('Datos de entrada'!$D$16,"Teórico"),ROUND('Datos de entrada'!V7,1),IF(EXACT('Datos de entrada'!$D$16,"ISO"),ROUND('Datos de entrada'!V8,1),IF(EXACT('Datos de entrada'!$D$16,"Sharp"),ROUND('Datos de entrada'!V9,1),IF(EXACT('Datos de entrada'!$D$16,"Davy"),ROUND('Datos de entrada'!V10,1),IF(EXACT('Datos de entrada'!$D$16,"Promedio"),ROUND(Promedio!U2,1))))))</f>
        <v>67.3</v>
      </c>
      <c r="T4" s="14">
        <f>IF(EXACT('Datos de entrada'!$D$16,"Teórico"),ROUND('Datos de entrada'!W7,1),IF(EXACT('Datos de entrada'!$D$16,"ISO"),ROUND('Datos de entrada'!W8,1),IF(EXACT('Datos de entrada'!$D$16,"Sharp"),ROUND('Datos de entrada'!W9,1),IF(EXACT('Datos de entrada'!$D$16,"Davy"),ROUND('Datos de entrada'!W10,1),IF(EXACT('Datos de entrada'!$D$16,"Promedio"),ROUND(Promedio!V2,1))))))</f>
        <v>70.099999999999994</v>
      </c>
      <c r="U4" s="14">
        <f>IF(EXACT('Datos de entrada'!$D$16,"Teórico"),ROUND('Datos de entrada'!X7,1),IF(EXACT('Datos de entrada'!$D$16,"ISO"),ROUND('Datos de entrada'!X8,1),IF(EXACT('Datos de entrada'!$D$16,"Sharp"),ROUND('Datos de entrada'!X9,1),IF(EXACT('Datos de entrada'!$D$16,"Davy"),ROUND('Datos de entrada'!X10,1),IF(EXACT('Datos de entrada'!$D$16,"Promedio"),ROUND(Promedio!W2,1))))))</f>
        <v>73</v>
      </c>
      <c r="V4" s="14">
        <f>IF(EXACT('Datos de entrada'!$D$16,"Teórico"),ROUND('Datos de entrada'!Y7,1),IF(EXACT('Datos de entrada'!$D$16,"ISO"),ROUND('Datos de entrada'!Y8,1),IF(EXACT('Datos de entrada'!$D$16,"Sharp"),ROUND('Datos de entrada'!Y9,1),IF(EXACT('Datos de entrada'!$D$16,"Davy"),ROUND('Datos de entrada'!Y10,1),IF(EXACT('Datos de entrada'!$D$16,"Promedio"),ROUND(Promedio!X2,1))))))</f>
        <v>75.7</v>
      </c>
      <c r="AH4" t="s">
        <v>62</v>
      </c>
    </row>
    <row r="5" spans="1:39" ht="15.75" thickBot="1" x14ac:dyDescent="0.3">
      <c r="AH5" t="s">
        <v>63</v>
      </c>
    </row>
    <row r="6" spans="1:39" ht="15.75" thickBot="1" x14ac:dyDescent="0.3">
      <c r="A6" s="190" t="s">
        <v>1</v>
      </c>
      <c r="B6" s="191"/>
      <c r="C6" s="191"/>
      <c r="D6" s="191"/>
      <c r="E6" s="192"/>
      <c r="AH6" t="s">
        <v>64</v>
      </c>
    </row>
    <row r="7" spans="1:39" ht="15.75" thickBot="1" x14ac:dyDescent="0.3"/>
    <row r="8" spans="1:39" x14ac:dyDescent="0.25">
      <c r="B8" s="8"/>
      <c r="C8" s="11">
        <v>100</v>
      </c>
      <c r="D8" s="11">
        <v>125</v>
      </c>
      <c r="E8" s="11">
        <v>160</v>
      </c>
      <c r="F8" s="11">
        <v>200</v>
      </c>
      <c r="G8" s="11">
        <v>250</v>
      </c>
      <c r="H8" s="11">
        <v>315</v>
      </c>
      <c r="I8" s="11">
        <v>400</v>
      </c>
      <c r="J8" s="11">
        <v>500</v>
      </c>
      <c r="K8" s="11">
        <v>630</v>
      </c>
      <c r="L8" s="11">
        <v>800</v>
      </c>
      <c r="M8" s="11">
        <v>1000</v>
      </c>
      <c r="N8" s="11">
        <v>1250</v>
      </c>
      <c r="O8" s="11">
        <v>1600</v>
      </c>
      <c r="P8" s="11">
        <v>2000</v>
      </c>
      <c r="Q8" s="11">
        <v>2500</v>
      </c>
      <c r="R8" s="12">
        <v>3150</v>
      </c>
    </row>
    <row r="9" spans="1:39" ht="15.75" thickBot="1" x14ac:dyDescent="0.3">
      <c r="B9" s="13" t="s">
        <v>45</v>
      </c>
      <c r="C9" s="14">
        <f>E4</f>
        <v>43</v>
      </c>
      <c r="D9" s="14">
        <f t="shared" ref="D9:R9" si="0">F4</f>
        <v>44.9</v>
      </c>
      <c r="E9" s="14">
        <f t="shared" si="0"/>
        <v>29.2</v>
      </c>
      <c r="F9" s="14">
        <f t="shared" si="0"/>
        <v>34.200000000000003</v>
      </c>
      <c r="G9" s="14">
        <f t="shared" si="0"/>
        <v>38</v>
      </c>
      <c r="H9" s="14">
        <f t="shared" si="0"/>
        <v>41.4</v>
      </c>
      <c r="I9" s="14">
        <f t="shared" si="0"/>
        <v>44.7</v>
      </c>
      <c r="J9" s="14">
        <f t="shared" si="0"/>
        <v>47.6</v>
      </c>
      <c r="K9" s="14">
        <f t="shared" si="0"/>
        <v>50.6</v>
      </c>
      <c r="L9" s="14">
        <f t="shared" si="0"/>
        <v>53.5</v>
      </c>
      <c r="M9" s="14">
        <f t="shared" si="0"/>
        <v>56.3</v>
      </c>
      <c r="N9" s="14">
        <f t="shared" si="0"/>
        <v>59</v>
      </c>
      <c r="O9" s="14">
        <f t="shared" si="0"/>
        <v>62</v>
      </c>
      <c r="P9" s="14">
        <f t="shared" si="0"/>
        <v>64.7</v>
      </c>
      <c r="Q9" s="14">
        <f t="shared" si="0"/>
        <v>67.3</v>
      </c>
      <c r="R9" s="15">
        <f t="shared" si="0"/>
        <v>70.099999999999994</v>
      </c>
    </row>
    <row r="11" spans="1:39" ht="15.75" thickBot="1" x14ac:dyDescent="0.3">
      <c r="AL11" s="43" t="s">
        <v>5</v>
      </c>
      <c r="AM11" s="25"/>
    </row>
    <row r="12" spans="1:39" ht="15.75" thickBot="1" x14ac:dyDescent="0.3">
      <c r="B12" s="39" t="s">
        <v>4</v>
      </c>
      <c r="C12" s="23">
        <v>100</v>
      </c>
      <c r="D12" s="23">
        <v>125</v>
      </c>
      <c r="E12" s="23">
        <v>160</v>
      </c>
      <c r="F12" s="23">
        <v>200</v>
      </c>
      <c r="G12" s="23">
        <v>250</v>
      </c>
      <c r="H12" s="23">
        <v>315</v>
      </c>
      <c r="I12" s="23">
        <v>400</v>
      </c>
      <c r="J12" s="23">
        <v>500</v>
      </c>
      <c r="K12" s="23">
        <v>630</v>
      </c>
      <c r="L12" s="23">
        <v>800</v>
      </c>
      <c r="M12" s="23">
        <v>1000</v>
      </c>
      <c r="N12" s="23">
        <v>1250</v>
      </c>
      <c r="O12" s="23">
        <v>1600</v>
      </c>
      <c r="P12" s="23">
        <v>2000</v>
      </c>
      <c r="Q12" s="23">
        <v>2500</v>
      </c>
      <c r="R12" s="24">
        <v>3150</v>
      </c>
      <c r="T12" s="22">
        <v>100</v>
      </c>
      <c r="U12" s="23">
        <v>125</v>
      </c>
      <c r="V12" s="23">
        <v>160</v>
      </c>
      <c r="W12" s="23">
        <v>200</v>
      </c>
      <c r="X12" s="23">
        <v>250</v>
      </c>
      <c r="Y12" s="23">
        <v>315</v>
      </c>
      <c r="Z12" s="23">
        <v>400</v>
      </c>
      <c r="AA12" s="23">
        <v>500</v>
      </c>
      <c r="AB12" s="23">
        <v>630</v>
      </c>
      <c r="AC12" s="23">
        <v>800</v>
      </c>
      <c r="AD12" s="23">
        <v>1000</v>
      </c>
      <c r="AE12" s="23">
        <v>1250</v>
      </c>
      <c r="AF12" s="23">
        <v>1600</v>
      </c>
      <c r="AG12" s="23">
        <v>2000</v>
      </c>
      <c r="AH12" s="23">
        <v>2500</v>
      </c>
      <c r="AI12" s="24">
        <v>3150</v>
      </c>
      <c r="AK12" s="42" t="s">
        <v>2</v>
      </c>
      <c r="AL12" s="44">
        <v>0</v>
      </c>
      <c r="AM12" s="7"/>
    </row>
    <row r="13" spans="1:39" x14ac:dyDescent="0.25">
      <c r="B13" s="38">
        <f>IF(AND(ISNUMBER(AL13),AL13=MAX(AL13:AL86)),AL13,0)</f>
        <v>0</v>
      </c>
      <c r="C13" s="5">
        <v>0</v>
      </c>
      <c r="D13" s="5">
        <v>3</v>
      </c>
      <c r="E13" s="5">
        <v>6</v>
      </c>
      <c r="F13" s="5">
        <v>9</v>
      </c>
      <c r="G13" s="5">
        <v>12</v>
      </c>
      <c r="H13" s="5">
        <v>15</v>
      </c>
      <c r="I13" s="5">
        <v>18</v>
      </c>
      <c r="J13" s="5">
        <v>19</v>
      </c>
      <c r="K13" s="5">
        <v>20</v>
      </c>
      <c r="L13" s="5">
        <v>21</v>
      </c>
      <c r="M13" s="5">
        <v>22</v>
      </c>
      <c r="N13" s="5">
        <v>23</v>
      </c>
      <c r="O13" s="5">
        <v>23</v>
      </c>
      <c r="P13" s="5">
        <v>23</v>
      </c>
      <c r="Q13" s="5">
        <v>23</v>
      </c>
      <c r="R13" s="6">
        <v>23</v>
      </c>
      <c r="T13" s="21">
        <f>IF((C13-$C$9)&lt;0,0,C13-$C$9)</f>
        <v>0</v>
      </c>
      <c r="U13" s="5">
        <f>IF((D13-$D$9)&lt;0,0,D13-$D$9)</f>
        <v>0</v>
      </c>
      <c r="V13" s="5">
        <f>IF((E13-$E$9)&lt;0,0,E13-$E$9)</f>
        <v>0</v>
      </c>
      <c r="W13" s="5">
        <f>IF((F13-$F$9)&lt;0,0,F13-$F$9)</f>
        <v>0</v>
      </c>
      <c r="X13" s="5">
        <f>IF((G13-$G$9)&lt;0,0,G13-$G$9)</f>
        <v>0</v>
      </c>
      <c r="Y13" s="5">
        <f>IF((H13-$H$9)&lt;0,0,H13-$H$9)</f>
        <v>0</v>
      </c>
      <c r="Z13" s="5">
        <f>IF((I13-$I$9)&lt;0,0,I13-$I$9)</f>
        <v>0</v>
      </c>
      <c r="AA13" s="5">
        <f>IF((J13-$J$9)&lt;0,0,J13-$J$9)</f>
        <v>0</v>
      </c>
      <c r="AB13" s="5">
        <f>IF((K13-$K$9)&lt;0,0,K13-$K$9)</f>
        <v>0</v>
      </c>
      <c r="AC13" s="5">
        <f>IF((L13-$L$9)&lt;0,0,L13-$L$9)</f>
        <v>0</v>
      </c>
      <c r="AD13" s="5">
        <f>IF((M13-$M$9)&lt;0,0,M13-$M$9)</f>
        <v>0</v>
      </c>
      <c r="AE13" s="5">
        <f>IF((N13-$N$9)&lt;0,0,N13-$N$9)</f>
        <v>0</v>
      </c>
      <c r="AF13" s="5">
        <f>IF((O13-$O$9)&lt;0,0,O13-$O$9)</f>
        <v>0</v>
      </c>
      <c r="AG13" s="5">
        <f>IF((P13-$P$9)&lt;0,0,P13-$P$9)</f>
        <v>0</v>
      </c>
      <c r="AH13" s="5">
        <f>IF((Q13-$Q$9)&lt;0,0,Q13-$Q$9)</f>
        <v>0</v>
      </c>
      <c r="AI13" s="6">
        <f>IF((R13-$R$9)&lt;0,0,R13-$R$9)</f>
        <v>0</v>
      </c>
      <c r="AK13" s="34">
        <f>SUM(T13:AJ13)</f>
        <v>0</v>
      </c>
      <c r="AL13" s="36">
        <f>IF(AK13&gt;32,"mayor a 32",AK13)</f>
        <v>0</v>
      </c>
      <c r="AM13" s="7"/>
    </row>
    <row r="14" spans="1:39" x14ac:dyDescent="0.25">
      <c r="B14" s="37">
        <f t="shared" ref="B14:B77" si="1">IF(AND(ISNUMBER(AL14),AL14=MAX(AL14:AL87)),AL14,0)</f>
        <v>0</v>
      </c>
      <c r="C14" s="1">
        <v>1</v>
      </c>
      <c r="D14" s="1">
        <v>4</v>
      </c>
      <c r="E14" s="1">
        <v>7</v>
      </c>
      <c r="F14" s="1">
        <v>10</v>
      </c>
      <c r="G14" s="1">
        <v>13</v>
      </c>
      <c r="H14" s="1">
        <v>16</v>
      </c>
      <c r="I14" s="1">
        <v>19</v>
      </c>
      <c r="J14" s="1">
        <v>20</v>
      </c>
      <c r="K14" s="1">
        <v>21</v>
      </c>
      <c r="L14" s="1">
        <v>22</v>
      </c>
      <c r="M14" s="1">
        <v>23</v>
      </c>
      <c r="N14" s="1">
        <v>24</v>
      </c>
      <c r="O14" s="1">
        <v>24</v>
      </c>
      <c r="P14" s="1">
        <v>24</v>
      </c>
      <c r="Q14" s="1">
        <v>24</v>
      </c>
      <c r="R14" s="2">
        <v>24</v>
      </c>
      <c r="T14" s="18">
        <f t="shared" ref="T14:T77" si="2">IF((C14-$C$9)&lt;0,0,C14-$C$9)</f>
        <v>0</v>
      </c>
      <c r="U14" s="1">
        <f t="shared" ref="U14:U77" si="3">IF((D14-$D$9)&lt;0,0,D14-$D$9)</f>
        <v>0</v>
      </c>
      <c r="V14" s="1">
        <f t="shared" ref="V14:V77" si="4">IF((E14-$E$9)&lt;0,0,E14-$E$9)</f>
        <v>0</v>
      </c>
      <c r="W14" s="1">
        <f t="shared" ref="W14:W77" si="5">IF((F14-$F$9)&lt;0,0,F14-$F$9)</f>
        <v>0</v>
      </c>
      <c r="X14" s="1">
        <f t="shared" ref="X14:X77" si="6">IF((G14-$G$9)&lt;0,0,G14-$G$9)</f>
        <v>0</v>
      </c>
      <c r="Y14" s="1">
        <f t="shared" ref="Y14:Y77" si="7">IF((H14-$H$9)&lt;0,0,H14-$H$9)</f>
        <v>0</v>
      </c>
      <c r="Z14" s="1">
        <f t="shared" ref="Z14:Z77" si="8">IF((I14-$I$9)&lt;0,0,I14-$I$9)</f>
        <v>0</v>
      </c>
      <c r="AA14" s="1">
        <f t="shared" ref="AA14:AA77" si="9">IF((J14-$J$9)&lt;0,0,J14-$J$9)</f>
        <v>0</v>
      </c>
      <c r="AB14" s="1">
        <f t="shared" ref="AB14:AB77" si="10">IF((K14-$K$9)&lt;0,0,K14-$K$9)</f>
        <v>0</v>
      </c>
      <c r="AC14" s="1">
        <f t="shared" ref="AC14:AC77" si="11">IF((L14-$L$9)&lt;0,0,L14-$L$9)</f>
        <v>0</v>
      </c>
      <c r="AD14" s="1">
        <f t="shared" ref="AD14:AD77" si="12">IF((M14-$M$9)&lt;0,0,M14-$M$9)</f>
        <v>0</v>
      </c>
      <c r="AE14" s="1">
        <f t="shared" ref="AE14:AE77" si="13">IF((N14-$N$9)&lt;0,0,N14-$N$9)</f>
        <v>0</v>
      </c>
      <c r="AF14" s="1">
        <f t="shared" ref="AF14:AF77" si="14">IF((O14-$O$9)&lt;0,0,O14-$O$9)</f>
        <v>0</v>
      </c>
      <c r="AG14" s="1">
        <f t="shared" ref="AG14:AG77" si="15">IF((P14-$P$9)&lt;0,0,P14-$P$9)</f>
        <v>0</v>
      </c>
      <c r="AH14" s="1">
        <f t="shared" ref="AH14:AH77" si="16">IF((Q14-$Q$9)&lt;0,0,Q14-$Q$9)</f>
        <v>0</v>
      </c>
      <c r="AI14" s="2">
        <f t="shared" ref="AI14:AI77" si="17">IF((R14-$R$9)&lt;0,0,R14-$R$9)</f>
        <v>0</v>
      </c>
      <c r="AK14" s="34">
        <f t="shared" ref="AK14:AK77" si="18">SUM(T14:AJ14)</f>
        <v>0</v>
      </c>
      <c r="AL14" s="36">
        <f t="shared" ref="AL14:AL77" si="19">IF(AK14&gt;32,"mayor a 32",AK14)</f>
        <v>0</v>
      </c>
      <c r="AM14" s="7"/>
    </row>
    <row r="15" spans="1:39" x14ac:dyDescent="0.25">
      <c r="B15" s="37">
        <f t="shared" si="1"/>
        <v>0</v>
      </c>
      <c r="C15" s="1">
        <v>2</v>
      </c>
      <c r="D15" s="1">
        <v>5</v>
      </c>
      <c r="E15" s="1">
        <v>8</v>
      </c>
      <c r="F15" s="1">
        <v>11</v>
      </c>
      <c r="G15" s="1">
        <v>14</v>
      </c>
      <c r="H15" s="1">
        <v>17</v>
      </c>
      <c r="I15" s="1">
        <v>20</v>
      </c>
      <c r="J15" s="1">
        <v>21</v>
      </c>
      <c r="K15" s="1">
        <v>22</v>
      </c>
      <c r="L15" s="1">
        <v>23</v>
      </c>
      <c r="M15" s="1">
        <v>24</v>
      </c>
      <c r="N15" s="1">
        <v>25</v>
      </c>
      <c r="O15" s="1">
        <v>25</v>
      </c>
      <c r="P15" s="1">
        <v>25</v>
      </c>
      <c r="Q15" s="1">
        <v>25</v>
      </c>
      <c r="R15" s="2">
        <v>25</v>
      </c>
      <c r="T15" s="18">
        <f t="shared" si="2"/>
        <v>0</v>
      </c>
      <c r="U15" s="1">
        <f t="shared" si="3"/>
        <v>0</v>
      </c>
      <c r="V15" s="1">
        <f t="shared" si="4"/>
        <v>0</v>
      </c>
      <c r="W15" s="1">
        <f t="shared" si="5"/>
        <v>0</v>
      </c>
      <c r="X15" s="1">
        <f t="shared" si="6"/>
        <v>0</v>
      </c>
      <c r="Y15" s="1">
        <f t="shared" si="7"/>
        <v>0</v>
      </c>
      <c r="Z15" s="1">
        <f t="shared" si="8"/>
        <v>0</v>
      </c>
      <c r="AA15" s="1">
        <f>IF((J15-$J$9)&lt;0,0,J15-$J$9)</f>
        <v>0</v>
      </c>
      <c r="AB15" s="1">
        <f t="shared" si="10"/>
        <v>0</v>
      </c>
      <c r="AC15" s="1">
        <f t="shared" si="11"/>
        <v>0</v>
      </c>
      <c r="AD15" s="1">
        <f t="shared" si="12"/>
        <v>0</v>
      </c>
      <c r="AE15" s="1">
        <f t="shared" si="13"/>
        <v>0</v>
      </c>
      <c r="AF15" s="1">
        <f t="shared" si="14"/>
        <v>0</v>
      </c>
      <c r="AG15" s="1">
        <f t="shared" si="15"/>
        <v>0</v>
      </c>
      <c r="AH15" s="1">
        <f t="shared" si="16"/>
        <v>0</v>
      </c>
      <c r="AI15" s="2">
        <f t="shared" si="17"/>
        <v>0</v>
      </c>
      <c r="AK15" s="34">
        <f t="shared" si="18"/>
        <v>0</v>
      </c>
      <c r="AL15" s="36">
        <f t="shared" si="19"/>
        <v>0</v>
      </c>
      <c r="AM15" s="7"/>
    </row>
    <row r="16" spans="1:39" x14ac:dyDescent="0.25">
      <c r="B16" s="37">
        <f t="shared" si="1"/>
        <v>0</v>
      </c>
      <c r="C16" s="1">
        <v>3</v>
      </c>
      <c r="D16" s="1">
        <v>6</v>
      </c>
      <c r="E16" s="1">
        <v>9</v>
      </c>
      <c r="F16" s="1">
        <v>12</v>
      </c>
      <c r="G16" s="1">
        <v>15</v>
      </c>
      <c r="H16" s="1">
        <v>18</v>
      </c>
      <c r="I16" s="1">
        <v>21</v>
      </c>
      <c r="J16" s="1">
        <v>22</v>
      </c>
      <c r="K16" s="1">
        <v>23</v>
      </c>
      <c r="L16" s="1">
        <v>24</v>
      </c>
      <c r="M16" s="1">
        <v>25</v>
      </c>
      <c r="N16" s="1">
        <v>26</v>
      </c>
      <c r="O16" s="1">
        <v>26</v>
      </c>
      <c r="P16" s="1">
        <v>26</v>
      </c>
      <c r="Q16" s="1">
        <v>26</v>
      </c>
      <c r="R16" s="2">
        <v>26</v>
      </c>
      <c r="T16" s="18">
        <f t="shared" si="2"/>
        <v>0</v>
      </c>
      <c r="U16" s="1">
        <f t="shared" si="3"/>
        <v>0</v>
      </c>
      <c r="V16" s="1">
        <f t="shared" si="4"/>
        <v>0</v>
      </c>
      <c r="W16" s="1">
        <f t="shared" si="5"/>
        <v>0</v>
      </c>
      <c r="X16" s="1">
        <f t="shared" si="6"/>
        <v>0</v>
      </c>
      <c r="Y16" s="1">
        <f t="shared" si="7"/>
        <v>0</v>
      </c>
      <c r="Z16" s="1">
        <f t="shared" si="8"/>
        <v>0</v>
      </c>
      <c r="AA16" s="1">
        <f t="shared" si="9"/>
        <v>0</v>
      </c>
      <c r="AB16" s="1">
        <f t="shared" si="10"/>
        <v>0</v>
      </c>
      <c r="AC16" s="1">
        <f t="shared" si="11"/>
        <v>0</v>
      </c>
      <c r="AD16" s="1">
        <f t="shared" si="12"/>
        <v>0</v>
      </c>
      <c r="AE16" s="1">
        <f t="shared" si="13"/>
        <v>0</v>
      </c>
      <c r="AF16" s="1">
        <f t="shared" si="14"/>
        <v>0</v>
      </c>
      <c r="AG16" s="1">
        <f t="shared" si="15"/>
        <v>0</v>
      </c>
      <c r="AH16" s="1">
        <f t="shared" si="16"/>
        <v>0</v>
      </c>
      <c r="AI16" s="2">
        <f t="shared" si="17"/>
        <v>0</v>
      </c>
      <c r="AK16" s="34">
        <f t="shared" si="18"/>
        <v>0</v>
      </c>
      <c r="AL16" s="36">
        <f t="shared" si="19"/>
        <v>0</v>
      </c>
      <c r="AM16" s="7"/>
    </row>
    <row r="17" spans="2:39" x14ac:dyDescent="0.25">
      <c r="B17" s="37">
        <f t="shared" si="1"/>
        <v>0</v>
      </c>
      <c r="C17" s="1">
        <v>4</v>
      </c>
      <c r="D17" s="1">
        <v>7</v>
      </c>
      <c r="E17" s="1">
        <v>10</v>
      </c>
      <c r="F17" s="1">
        <v>13</v>
      </c>
      <c r="G17" s="1">
        <v>16</v>
      </c>
      <c r="H17" s="1">
        <v>19</v>
      </c>
      <c r="I17" s="1">
        <v>22</v>
      </c>
      <c r="J17" s="1">
        <v>23</v>
      </c>
      <c r="K17" s="1">
        <v>24</v>
      </c>
      <c r="L17" s="1">
        <v>25</v>
      </c>
      <c r="M17" s="1">
        <v>26</v>
      </c>
      <c r="N17" s="1">
        <v>27</v>
      </c>
      <c r="O17" s="1">
        <v>27</v>
      </c>
      <c r="P17" s="1">
        <v>27</v>
      </c>
      <c r="Q17" s="1">
        <v>27</v>
      </c>
      <c r="R17" s="2">
        <v>27</v>
      </c>
      <c r="T17" s="18">
        <f t="shared" si="2"/>
        <v>0</v>
      </c>
      <c r="U17" s="1">
        <f t="shared" si="3"/>
        <v>0</v>
      </c>
      <c r="V17" s="1">
        <f t="shared" si="4"/>
        <v>0</v>
      </c>
      <c r="W17" s="1">
        <f t="shared" si="5"/>
        <v>0</v>
      </c>
      <c r="X17" s="1">
        <f t="shared" si="6"/>
        <v>0</v>
      </c>
      <c r="Y17" s="1">
        <f t="shared" si="7"/>
        <v>0</v>
      </c>
      <c r="Z17" s="1">
        <f t="shared" si="8"/>
        <v>0</v>
      </c>
      <c r="AA17" s="1">
        <f t="shared" si="9"/>
        <v>0</v>
      </c>
      <c r="AB17" s="1">
        <f t="shared" si="10"/>
        <v>0</v>
      </c>
      <c r="AC17" s="1">
        <f t="shared" si="11"/>
        <v>0</v>
      </c>
      <c r="AD17" s="1">
        <f t="shared" si="12"/>
        <v>0</v>
      </c>
      <c r="AE17" s="1">
        <f t="shared" si="13"/>
        <v>0</v>
      </c>
      <c r="AF17" s="1">
        <f t="shared" si="14"/>
        <v>0</v>
      </c>
      <c r="AG17" s="1">
        <f t="shared" si="15"/>
        <v>0</v>
      </c>
      <c r="AH17" s="1">
        <f t="shared" si="16"/>
        <v>0</v>
      </c>
      <c r="AI17" s="2">
        <f t="shared" si="17"/>
        <v>0</v>
      </c>
      <c r="AK17" s="34">
        <f t="shared" si="18"/>
        <v>0</v>
      </c>
      <c r="AL17" s="36">
        <f t="shared" si="19"/>
        <v>0</v>
      </c>
      <c r="AM17" s="7"/>
    </row>
    <row r="18" spans="2:39" x14ac:dyDescent="0.25">
      <c r="B18" s="37">
        <f t="shared" si="1"/>
        <v>0</v>
      </c>
      <c r="C18" s="1">
        <v>5</v>
      </c>
      <c r="D18" s="1">
        <v>8</v>
      </c>
      <c r="E18" s="1">
        <v>11</v>
      </c>
      <c r="F18" s="1">
        <v>14</v>
      </c>
      <c r="G18" s="1">
        <v>17</v>
      </c>
      <c r="H18" s="1">
        <v>20</v>
      </c>
      <c r="I18" s="1">
        <v>23</v>
      </c>
      <c r="J18" s="1">
        <v>24</v>
      </c>
      <c r="K18" s="1">
        <v>25</v>
      </c>
      <c r="L18" s="1">
        <v>26</v>
      </c>
      <c r="M18" s="1">
        <v>27</v>
      </c>
      <c r="N18" s="1">
        <v>28</v>
      </c>
      <c r="O18" s="1">
        <v>28</v>
      </c>
      <c r="P18" s="1">
        <v>28</v>
      </c>
      <c r="Q18" s="1">
        <v>28</v>
      </c>
      <c r="R18" s="2">
        <v>28</v>
      </c>
      <c r="T18" s="18">
        <f t="shared" si="2"/>
        <v>0</v>
      </c>
      <c r="U18" s="1">
        <f t="shared" si="3"/>
        <v>0</v>
      </c>
      <c r="V18" s="1">
        <f t="shared" si="4"/>
        <v>0</v>
      </c>
      <c r="W18" s="1">
        <f t="shared" si="5"/>
        <v>0</v>
      </c>
      <c r="X18" s="1">
        <f t="shared" si="6"/>
        <v>0</v>
      </c>
      <c r="Y18" s="1">
        <f t="shared" si="7"/>
        <v>0</v>
      </c>
      <c r="Z18" s="1">
        <f t="shared" si="8"/>
        <v>0</v>
      </c>
      <c r="AA18" s="1">
        <f t="shared" si="9"/>
        <v>0</v>
      </c>
      <c r="AB18" s="1">
        <f t="shared" si="10"/>
        <v>0</v>
      </c>
      <c r="AC18" s="1">
        <f t="shared" si="11"/>
        <v>0</v>
      </c>
      <c r="AD18" s="1">
        <f t="shared" si="12"/>
        <v>0</v>
      </c>
      <c r="AE18" s="1">
        <f t="shared" si="13"/>
        <v>0</v>
      </c>
      <c r="AF18" s="1">
        <f t="shared" si="14"/>
        <v>0</v>
      </c>
      <c r="AG18" s="1">
        <f t="shared" si="15"/>
        <v>0</v>
      </c>
      <c r="AH18" s="1">
        <f t="shared" si="16"/>
        <v>0</v>
      </c>
      <c r="AI18" s="2">
        <f t="shared" si="17"/>
        <v>0</v>
      </c>
      <c r="AK18" s="34">
        <f t="shared" si="18"/>
        <v>0</v>
      </c>
      <c r="AL18" s="36">
        <f t="shared" si="19"/>
        <v>0</v>
      </c>
      <c r="AM18" s="7"/>
    </row>
    <row r="19" spans="2:39" x14ac:dyDescent="0.25">
      <c r="B19" s="37">
        <f t="shared" si="1"/>
        <v>0</v>
      </c>
      <c r="C19" s="1">
        <v>6</v>
      </c>
      <c r="D19" s="1">
        <v>9</v>
      </c>
      <c r="E19" s="1">
        <v>12</v>
      </c>
      <c r="F19" s="1">
        <v>15</v>
      </c>
      <c r="G19" s="1">
        <v>18</v>
      </c>
      <c r="H19" s="1">
        <v>21</v>
      </c>
      <c r="I19" s="1">
        <v>24</v>
      </c>
      <c r="J19" s="1">
        <v>25</v>
      </c>
      <c r="K19" s="1">
        <v>26</v>
      </c>
      <c r="L19" s="1">
        <v>27</v>
      </c>
      <c r="M19" s="1">
        <v>28</v>
      </c>
      <c r="N19" s="1">
        <v>29</v>
      </c>
      <c r="O19" s="1">
        <v>29</v>
      </c>
      <c r="P19" s="1">
        <v>29</v>
      </c>
      <c r="Q19" s="1">
        <v>29</v>
      </c>
      <c r="R19" s="2">
        <v>29</v>
      </c>
      <c r="T19" s="18">
        <f t="shared" si="2"/>
        <v>0</v>
      </c>
      <c r="U19" s="1">
        <f t="shared" si="3"/>
        <v>0</v>
      </c>
      <c r="V19" s="1">
        <f t="shared" si="4"/>
        <v>0</v>
      </c>
      <c r="W19" s="1">
        <f t="shared" si="5"/>
        <v>0</v>
      </c>
      <c r="X19" s="1">
        <f t="shared" si="6"/>
        <v>0</v>
      </c>
      <c r="Y19" s="1">
        <f t="shared" si="7"/>
        <v>0</v>
      </c>
      <c r="Z19" s="1">
        <f t="shared" si="8"/>
        <v>0</v>
      </c>
      <c r="AA19" s="1">
        <f t="shared" si="9"/>
        <v>0</v>
      </c>
      <c r="AB19" s="1">
        <f t="shared" si="10"/>
        <v>0</v>
      </c>
      <c r="AC19" s="1">
        <f t="shared" si="11"/>
        <v>0</v>
      </c>
      <c r="AD19" s="1">
        <f t="shared" si="12"/>
        <v>0</v>
      </c>
      <c r="AE19" s="1">
        <f t="shared" si="13"/>
        <v>0</v>
      </c>
      <c r="AF19" s="1">
        <f t="shared" si="14"/>
        <v>0</v>
      </c>
      <c r="AG19" s="1">
        <f t="shared" si="15"/>
        <v>0</v>
      </c>
      <c r="AH19" s="1">
        <f t="shared" si="16"/>
        <v>0</v>
      </c>
      <c r="AI19" s="2">
        <f t="shared" si="17"/>
        <v>0</v>
      </c>
      <c r="AK19" s="34">
        <f t="shared" si="18"/>
        <v>0</v>
      </c>
      <c r="AL19" s="36">
        <f t="shared" si="19"/>
        <v>0</v>
      </c>
      <c r="AM19" s="7"/>
    </row>
    <row r="20" spans="2:39" x14ac:dyDescent="0.25">
      <c r="B20" s="37">
        <f t="shared" si="1"/>
        <v>0</v>
      </c>
      <c r="C20" s="1">
        <v>7</v>
      </c>
      <c r="D20" s="1">
        <v>10</v>
      </c>
      <c r="E20" s="1">
        <v>13</v>
      </c>
      <c r="F20" s="1">
        <v>16</v>
      </c>
      <c r="G20" s="1">
        <v>19</v>
      </c>
      <c r="H20" s="1">
        <v>22</v>
      </c>
      <c r="I20" s="1">
        <v>25</v>
      </c>
      <c r="J20" s="1">
        <v>26</v>
      </c>
      <c r="K20" s="1">
        <v>27</v>
      </c>
      <c r="L20" s="1">
        <v>28</v>
      </c>
      <c r="M20" s="1">
        <v>29</v>
      </c>
      <c r="N20" s="1">
        <v>30</v>
      </c>
      <c r="O20" s="1">
        <v>30</v>
      </c>
      <c r="P20" s="1">
        <v>30</v>
      </c>
      <c r="Q20" s="1">
        <v>30</v>
      </c>
      <c r="R20" s="2">
        <v>30</v>
      </c>
      <c r="T20" s="18">
        <f t="shared" si="2"/>
        <v>0</v>
      </c>
      <c r="U20" s="1">
        <f t="shared" si="3"/>
        <v>0</v>
      </c>
      <c r="V20" s="1">
        <f t="shared" si="4"/>
        <v>0</v>
      </c>
      <c r="W20" s="1">
        <f t="shared" si="5"/>
        <v>0</v>
      </c>
      <c r="X20" s="1">
        <f t="shared" si="6"/>
        <v>0</v>
      </c>
      <c r="Y20" s="1">
        <f t="shared" si="7"/>
        <v>0</v>
      </c>
      <c r="Z20" s="1">
        <f t="shared" si="8"/>
        <v>0</v>
      </c>
      <c r="AA20" s="1">
        <f t="shared" si="9"/>
        <v>0</v>
      </c>
      <c r="AB20" s="1">
        <f t="shared" si="10"/>
        <v>0</v>
      </c>
      <c r="AC20" s="1">
        <f t="shared" si="11"/>
        <v>0</v>
      </c>
      <c r="AD20" s="1">
        <f t="shared" si="12"/>
        <v>0</v>
      </c>
      <c r="AE20" s="1">
        <f t="shared" si="13"/>
        <v>0</v>
      </c>
      <c r="AF20" s="1">
        <f t="shared" si="14"/>
        <v>0</v>
      </c>
      <c r="AG20" s="1">
        <f t="shared" si="15"/>
        <v>0</v>
      </c>
      <c r="AH20" s="1">
        <f t="shared" si="16"/>
        <v>0</v>
      </c>
      <c r="AI20" s="2">
        <f t="shared" si="17"/>
        <v>0</v>
      </c>
      <c r="AK20" s="34">
        <f t="shared" si="18"/>
        <v>0</v>
      </c>
      <c r="AL20" s="36">
        <f t="shared" si="19"/>
        <v>0</v>
      </c>
      <c r="AM20" s="7"/>
    </row>
    <row r="21" spans="2:39" x14ac:dyDescent="0.25">
      <c r="B21" s="37">
        <f t="shared" si="1"/>
        <v>0</v>
      </c>
      <c r="C21" s="1">
        <v>8</v>
      </c>
      <c r="D21" s="1">
        <v>11</v>
      </c>
      <c r="E21" s="1">
        <v>14</v>
      </c>
      <c r="F21" s="1">
        <v>17</v>
      </c>
      <c r="G21" s="1">
        <v>20</v>
      </c>
      <c r="H21" s="1">
        <v>23</v>
      </c>
      <c r="I21" s="1">
        <v>26</v>
      </c>
      <c r="J21" s="1">
        <v>27</v>
      </c>
      <c r="K21" s="1">
        <v>28</v>
      </c>
      <c r="L21" s="1">
        <v>29</v>
      </c>
      <c r="M21" s="1">
        <v>30</v>
      </c>
      <c r="N21" s="1">
        <v>31</v>
      </c>
      <c r="O21" s="1">
        <v>31</v>
      </c>
      <c r="P21" s="1">
        <v>31</v>
      </c>
      <c r="Q21" s="1">
        <v>31</v>
      </c>
      <c r="R21" s="2">
        <v>31</v>
      </c>
      <c r="T21" s="18">
        <f t="shared" si="2"/>
        <v>0</v>
      </c>
      <c r="U21" s="1">
        <f t="shared" si="3"/>
        <v>0</v>
      </c>
      <c r="V21" s="1">
        <f t="shared" si="4"/>
        <v>0</v>
      </c>
      <c r="W21" s="1">
        <f t="shared" si="5"/>
        <v>0</v>
      </c>
      <c r="X21" s="1">
        <f t="shared" si="6"/>
        <v>0</v>
      </c>
      <c r="Y21" s="1">
        <f t="shared" si="7"/>
        <v>0</v>
      </c>
      <c r="Z21" s="1">
        <f t="shared" si="8"/>
        <v>0</v>
      </c>
      <c r="AA21" s="1">
        <f t="shared" si="9"/>
        <v>0</v>
      </c>
      <c r="AB21" s="1">
        <f t="shared" si="10"/>
        <v>0</v>
      </c>
      <c r="AC21" s="1">
        <f t="shared" si="11"/>
        <v>0</v>
      </c>
      <c r="AD21" s="1">
        <f t="shared" si="12"/>
        <v>0</v>
      </c>
      <c r="AE21" s="1">
        <f t="shared" si="13"/>
        <v>0</v>
      </c>
      <c r="AF21" s="1">
        <f t="shared" si="14"/>
        <v>0</v>
      </c>
      <c r="AG21" s="1">
        <f t="shared" si="15"/>
        <v>0</v>
      </c>
      <c r="AH21" s="1">
        <f t="shared" si="16"/>
        <v>0</v>
      </c>
      <c r="AI21" s="2">
        <f t="shared" si="17"/>
        <v>0</v>
      </c>
      <c r="AK21" s="34">
        <f t="shared" si="18"/>
        <v>0</v>
      </c>
      <c r="AL21" s="36">
        <f t="shared" si="19"/>
        <v>0</v>
      </c>
      <c r="AM21" s="7"/>
    </row>
    <row r="22" spans="2:39" x14ac:dyDescent="0.25">
      <c r="B22" s="37">
        <f t="shared" si="1"/>
        <v>0</v>
      </c>
      <c r="C22" s="1">
        <v>9</v>
      </c>
      <c r="D22" s="1">
        <v>12</v>
      </c>
      <c r="E22" s="1">
        <v>15</v>
      </c>
      <c r="F22" s="1">
        <v>18</v>
      </c>
      <c r="G22" s="1">
        <v>21</v>
      </c>
      <c r="H22" s="1">
        <v>24</v>
      </c>
      <c r="I22" s="1">
        <v>27</v>
      </c>
      <c r="J22" s="1">
        <v>28</v>
      </c>
      <c r="K22" s="1">
        <v>29</v>
      </c>
      <c r="L22" s="1">
        <v>30</v>
      </c>
      <c r="M22" s="1">
        <v>31</v>
      </c>
      <c r="N22" s="1">
        <v>32</v>
      </c>
      <c r="O22" s="1">
        <v>32</v>
      </c>
      <c r="P22" s="1">
        <v>32</v>
      </c>
      <c r="Q22" s="1">
        <v>32</v>
      </c>
      <c r="R22" s="2">
        <v>32</v>
      </c>
      <c r="T22" s="18">
        <f t="shared" si="2"/>
        <v>0</v>
      </c>
      <c r="U22" s="1">
        <f t="shared" si="3"/>
        <v>0</v>
      </c>
      <c r="V22" s="1">
        <f t="shared" si="4"/>
        <v>0</v>
      </c>
      <c r="W22" s="1">
        <f t="shared" si="5"/>
        <v>0</v>
      </c>
      <c r="X22" s="1">
        <f t="shared" si="6"/>
        <v>0</v>
      </c>
      <c r="Y22" s="1">
        <f t="shared" si="7"/>
        <v>0</v>
      </c>
      <c r="Z22" s="1">
        <f t="shared" si="8"/>
        <v>0</v>
      </c>
      <c r="AA22" s="1">
        <f t="shared" si="9"/>
        <v>0</v>
      </c>
      <c r="AB22" s="1">
        <f t="shared" si="10"/>
        <v>0</v>
      </c>
      <c r="AC22" s="1">
        <f t="shared" si="11"/>
        <v>0</v>
      </c>
      <c r="AD22" s="1">
        <f t="shared" si="12"/>
        <v>0</v>
      </c>
      <c r="AE22" s="1">
        <f t="shared" si="13"/>
        <v>0</v>
      </c>
      <c r="AF22" s="1">
        <f t="shared" si="14"/>
        <v>0</v>
      </c>
      <c r="AG22" s="1">
        <f t="shared" si="15"/>
        <v>0</v>
      </c>
      <c r="AH22" s="1">
        <f t="shared" si="16"/>
        <v>0</v>
      </c>
      <c r="AI22" s="2">
        <f t="shared" si="17"/>
        <v>0</v>
      </c>
      <c r="AK22" s="34">
        <f t="shared" si="18"/>
        <v>0</v>
      </c>
      <c r="AL22" s="36">
        <f t="shared" si="19"/>
        <v>0</v>
      </c>
      <c r="AM22" s="7"/>
    </row>
    <row r="23" spans="2:39" x14ac:dyDescent="0.25">
      <c r="B23" s="37">
        <f t="shared" si="1"/>
        <v>0</v>
      </c>
      <c r="C23" s="1">
        <v>10</v>
      </c>
      <c r="D23" s="1">
        <v>13</v>
      </c>
      <c r="E23" s="1">
        <v>16</v>
      </c>
      <c r="F23" s="1">
        <v>19</v>
      </c>
      <c r="G23" s="1">
        <v>22</v>
      </c>
      <c r="H23" s="1">
        <v>25</v>
      </c>
      <c r="I23" s="1">
        <v>28</v>
      </c>
      <c r="J23" s="1">
        <v>29</v>
      </c>
      <c r="K23" s="1">
        <v>30</v>
      </c>
      <c r="L23" s="1">
        <v>31</v>
      </c>
      <c r="M23" s="1">
        <v>32</v>
      </c>
      <c r="N23" s="1">
        <v>33</v>
      </c>
      <c r="O23" s="1">
        <v>33</v>
      </c>
      <c r="P23" s="1">
        <v>33</v>
      </c>
      <c r="Q23" s="1">
        <v>33</v>
      </c>
      <c r="R23" s="2">
        <v>33</v>
      </c>
      <c r="T23" s="18">
        <f t="shared" si="2"/>
        <v>0</v>
      </c>
      <c r="U23" s="1">
        <f t="shared" si="3"/>
        <v>0</v>
      </c>
      <c r="V23" s="1">
        <f t="shared" si="4"/>
        <v>0</v>
      </c>
      <c r="W23" s="1">
        <f t="shared" si="5"/>
        <v>0</v>
      </c>
      <c r="X23" s="1">
        <f t="shared" si="6"/>
        <v>0</v>
      </c>
      <c r="Y23" s="1">
        <f t="shared" si="7"/>
        <v>0</v>
      </c>
      <c r="Z23" s="1">
        <f t="shared" si="8"/>
        <v>0</v>
      </c>
      <c r="AA23" s="1">
        <f t="shared" si="9"/>
        <v>0</v>
      </c>
      <c r="AB23" s="1">
        <f t="shared" si="10"/>
        <v>0</v>
      </c>
      <c r="AC23" s="1">
        <f t="shared" si="11"/>
        <v>0</v>
      </c>
      <c r="AD23" s="1">
        <f t="shared" si="12"/>
        <v>0</v>
      </c>
      <c r="AE23" s="1">
        <f t="shared" si="13"/>
        <v>0</v>
      </c>
      <c r="AF23" s="1">
        <f t="shared" si="14"/>
        <v>0</v>
      </c>
      <c r="AG23" s="1">
        <f t="shared" si="15"/>
        <v>0</v>
      </c>
      <c r="AH23" s="1">
        <f t="shared" si="16"/>
        <v>0</v>
      </c>
      <c r="AI23" s="2">
        <f t="shared" si="17"/>
        <v>0</v>
      </c>
      <c r="AK23" s="34">
        <f t="shared" si="18"/>
        <v>0</v>
      </c>
      <c r="AL23" s="36">
        <f t="shared" si="19"/>
        <v>0</v>
      </c>
      <c r="AM23" s="7"/>
    </row>
    <row r="24" spans="2:39" x14ac:dyDescent="0.25">
      <c r="B24" s="37">
        <f t="shared" si="1"/>
        <v>0</v>
      </c>
      <c r="C24" s="1">
        <v>11</v>
      </c>
      <c r="D24" s="1">
        <v>14</v>
      </c>
      <c r="E24" s="1">
        <v>17</v>
      </c>
      <c r="F24" s="1">
        <v>20</v>
      </c>
      <c r="G24" s="1">
        <v>23</v>
      </c>
      <c r="H24" s="1">
        <v>26</v>
      </c>
      <c r="I24" s="1">
        <v>29</v>
      </c>
      <c r="J24" s="1">
        <v>30</v>
      </c>
      <c r="K24" s="1">
        <v>31</v>
      </c>
      <c r="L24" s="1">
        <v>32</v>
      </c>
      <c r="M24" s="1">
        <v>33</v>
      </c>
      <c r="N24" s="1">
        <v>34</v>
      </c>
      <c r="O24" s="1">
        <v>34</v>
      </c>
      <c r="P24" s="1">
        <v>34</v>
      </c>
      <c r="Q24" s="1">
        <v>34</v>
      </c>
      <c r="R24" s="2">
        <v>34</v>
      </c>
      <c r="T24" s="18">
        <f t="shared" si="2"/>
        <v>0</v>
      </c>
      <c r="U24" s="1">
        <f t="shared" si="3"/>
        <v>0</v>
      </c>
      <c r="V24" s="1">
        <f t="shared" si="4"/>
        <v>0</v>
      </c>
      <c r="W24" s="1">
        <f t="shared" si="5"/>
        <v>0</v>
      </c>
      <c r="X24" s="1">
        <f t="shared" si="6"/>
        <v>0</v>
      </c>
      <c r="Y24" s="1">
        <f t="shared" si="7"/>
        <v>0</v>
      </c>
      <c r="Z24" s="1">
        <f t="shared" si="8"/>
        <v>0</v>
      </c>
      <c r="AA24" s="1">
        <f t="shared" si="9"/>
        <v>0</v>
      </c>
      <c r="AB24" s="1">
        <f t="shared" si="10"/>
        <v>0</v>
      </c>
      <c r="AC24" s="1">
        <f t="shared" si="11"/>
        <v>0</v>
      </c>
      <c r="AD24" s="1">
        <f t="shared" si="12"/>
        <v>0</v>
      </c>
      <c r="AE24" s="1">
        <f t="shared" si="13"/>
        <v>0</v>
      </c>
      <c r="AF24" s="1">
        <f t="shared" si="14"/>
        <v>0</v>
      </c>
      <c r="AG24" s="1">
        <f t="shared" si="15"/>
        <v>0</v>
      </c>
      <c r="AH24" s="1">
        <f t="shared" si="16"/>
        <v>0</v>
      </c>
      <c r="AI24" s="2">
        <f t="shared" si="17"/>
        <v>0</v>
      </c>
      <c r="AK24" s="34">
        <f t="shared" si="18"/>
        <v>0</v>
      </c>
      <c r="AL24" s="36">
        <f t="shared" si="19"/>
        <v>0</v>
      </c>
      <c r="AM24" s="7"/>
    </row>
    <row r="25" spans="2:39" x14ac:dyDescent="0.25">
      <c r="B25" s="37">
        <f t="shared" si="1"/>
        <v>0</v>
      </c>
      <c r="C25" s="1">
        <v>12</v>
      </c>
      <c r="D25" s="1">
        <v>15</v>
      </c>
      <c r="E25" s="1">
        <v>18</v>
      </c>
      <c r="F25" s="1">
        <v>21</v>
      </c>
      <c r="G25" s="1">
        <v>24</v>
      </c>
      <c r="H25" s="1">
        <v>27</v>
      </c>
      <c r="I25" s="1">
        <v>30</v>
      </c>
      <c r="J25" s="1">
        <v>31</v>
      </c>
      <c r="K25" s="1">
        <v>32</v>
      </c>
      <c r="L25" s="1">
        <v>33</v>
      </c>
      <c r="M25" s="1">
        <v>34</v>
      </c>
      <c r="N25" s="1">
        <v>35</v>
      </c>
      <c r="O25" s="1">
        <v>35</v>
      </c>
      <c r="P25" s="1">
        <v>35</v>
      </c>
      <c r="Q25" s="1">
        <v>35</v>
      </c>
      <c r="R25" s="2">
        <v>35</v>
      </c>
      <c r="T25" s="18">
        <f t="shared" si="2"/>
        <v>0</v>
      </c>
      <c r="U25" s="1">
        <f t="shared" si="3"/>
        <v>0</v>
      </c>
      <c r="V25" s="1">
        <f t="shared" si="4"/>
        <v>0</v>
      </c>
      <c r="W25" s="1">
        <f t="shared" si="5"/>
        <v>0</v>
      </c>
      <c r="X25" s="1">
        <f t="shared" si="6"/>
        <v>0</v>
      </c>
      <c r="Y25" s="1">
        <f t="shared" si="7"/>
        <v>0</v>
      </c>
      <c r="Z25" s="1">
        <f t="shared" si="8"/>
        <v>0</v>
      </c>
      <c r="AA25" s="1">
        <f t="shared" si="9"/>
        <v>0</v>
      </c>
      <c r="AB25" s="1">
        <f t="shared" si="10"/>
        <v>0</v>
      </c>
      <c r="AC25" s="1">
        <f t="shared" si="11"/>
        <v>0</v>
      </c>
      <c r="AD25" s="1">
        <f t="shared" si="12"/>
        <v>0</v>
      </c>
      <c r="AE25" s="1">
        <f t="shared" si="13"/>
        <v>0</v>
      </c>
      <c r="AF25" s="1">
        <f t="shared" si="14"/>
        <v>0</v>
      </c>
      <c r="AG25" s="1">
        <f t="shared" si="15"/>
        <v>0</v>
      </c>
      <c r="AH25" s="1">
        <f t="shared" si="16"/>
        <v>0</v>
      </c>
      <c r="AI25" s="2">
        <f t="shared" si="17"/>
        <v>0</v>
      </c>
      <c r="AK25" s="34">
        <f t="shared" si="18"/>
        <v>0</v>
      </c>
      <c r="AL25" s="36">
        <f t="shared" si="19"/>
        <v>0</v>
      </c>
      <c r="AM25" s="7"/>
    </row>
    <row r="26" spans="2:39" x14ac:dyDescent="0.25">
      <c r="B26" s="37">
        <f t="shared" si="1"/>
        <v>0</v>
      </c>
      <c r="C26" s="1">
        <v>13</v>
      </c>
      <c r="D26" s="1">
        <v>16</v>
      </c>
      <c r="E26" s="1">
        <v>19</v>
      </c>
      <c r="F26" s="1">
        <v>22</v>
      </c>
      <c r="G26" s="1">
        <v>25</v>
      </c>
      <c r="H26" s="1">
        <v>28</v>
      </c>
      <c r="I26" s="1">
        <v>31</v>
      </c>
      <c r="J26" s="1">
        <v>32</v>
      </c>
      <c r="K26" s="1">
        <v>33</v>
      </c>
      <c r="L26" s="1">
        <v>34</v>
      </c>
      <c r="M26" s="1">
        <v>35</v>
      </c>
      <c r="N26" s="1">
        <v>36</v>
      </c>
      <c r="O26" s="1">
        <v>36</v>
      </c>
      <c r="P26" s="1">
        <v>36</v>
      </c>
      <c r="Q26" s="1">
        <v>36</v>
      </c>
      <c r="R26" s="2">
        <v>36</v>
      </c>
      <c r="T26" s="18">
        <f t="shared" si="2"/>
        <v>0</v>
      </c>
      <c r="U26" s="1">
        <f t="shared" si="3"/>
        <v>0</v>
      </c>
      <c r="V26" s="1">
        <f t="shared" si="4"/>
        <v>0</v>
      </c>
      <c r="W26" s="1">
        <f t="shared" si="5"/>
        <v>0</v>
      </c>
      <c r="X26" s="1">
        <f t="shared" si="6"/>
        <v>0</v>
      </c>
      <c r="Y26" s="1">
        <f t="shared" si="7"/>
        <v>0</v>
      </c>
      <c r="Z26" s="1">
        <f t="shared" si="8"/>
        <v>0</v>
      </c>
      <c r="AA26" s="1">
        <f t="shared" si="9"/>
        <v>0</v>
      </c>
      <c r="AB26" s="1">
        <f t="shared" si="10"/>
        <v>0</v>
      </c>
      <c r="AC26" s="1">
        <f t="shared" si="11"/>
        <v>0</v>
      </c>
      <c r="AD26" s="1">
        <f t="shared" si="12"/>
        <v>0</v>
      </c>
      <c r="AE26" s="1">
        <f t="shared" si="13"/>
        <v>0</v>
      </c>
      <c r="AF26" s="1">
        <f t="shared" si="14"/>
        <v>0</v>
      </c>
      <c r="AG26" s="1">
        <f t="shared" si="15"/>
        <v>0</v>
      </c>
      <c r="AH26" s="1">
        <f t="shared" si="16"/>
        <v>0</v>
      </c>
      <c r="AI26" s="2">
        <f t="shared" si="17"/>
        <v>0</v>
      </c>
      <c r="AK26" s="34">
        <f t="shared" si="18"/>
        <v>0</v>
      </c>
      <c r="AL26" s="36">
        <f t="shared" si="19"/>
        <v>0</v>
      </c>
      <c r="AM26" s="7"/>
    </row>
    <row r="27" spans="2:39" x14ac:dyDescent="0.25">
      <c r="B27" s="37">
        <f t="shared" si="1"/>
        <v>0</v>
      </c>
      <c r="C27" s="1">
        <v>14</v>
      </c>
      <c r="D27" s="1">
        <v>17</v>
      </c>
      <c r="E27" s="1">
        <v>20</v>
      </c>
      <c r="F27" s="1">
        <v>23</v>
      </c>
      <c r="G27" s="1">
        <v>26</v>
      </c>
      <c r="H27" s="1">
        <v>29</v>
      </c>
      <c r="I27" s="1">
        <v>32</v>
      </c>
      <c r="J27" s="1">
        <v>33</v>
      </c>
      <c r="K27" s="1">
        <v>34</v>
      </c>
      <c r="L27" s="1">
        <v>35</v>
      </c>
      <c r="M27" s="1">
        <v>36</v>
      </c>
      <c r="N27" s="1">
        <v>37</v>
      </c>
      <c r="O27" s="1">
        <v>37</v>
      </c>
      <c r="P27" s="1">
        <v>37</v>
      </c>
      <c r="Q27" s="1">
        <v>37</v>
      </c>
      <c r="R27" s="2">
        <v>37</v>
      </c>
      <c r="T27" s="18">
        <f t="shared" si="2"/>
        <v>0</v>
      </c>
      <c r="U27" s="1">
        <f t="shared" si="3"/>
        <v>0</v>
      </c>
      <c r="V27" s="1">
        <f t="shared" si="4"/>
        <v>0</v>
      </c>
      <c r="W27" s="1">
        <f t="shared" si="5"/>
        <v>0</v>
      </c>
      <c r="X27" s="1">
        <f t="shared" si="6"/>
        <v>0</v>
      </c>
      <c r="Y27" s="1">
        <f t="shared" si="7"/>
        <v>0</v>
      </c>
      <c r="Z27" s="1">
        <f t="shared" si="8"/>
        <v>0</v>
      </c>
      <c r="AA27" s="1">
        <f t="shared" si="9"/>
        <v>0</v>
      </c>
      <c r="AB27" s="1">
        <f t="shared" si="10"/>
        <v>0</v>
      </c>
      <c r="AC27" s="1">
        <f t="shared" si="11"/>
        <v>0</v>
      </c>
      <c r="AD27" s="1">
        <f t="shared" si="12"/>
        <v>0</v>
      </c>
      <c r="AE27" s="1">
        <f t="shared" si="13"/>
        <v>0</v>
      </c>
      <c r="AF27" s="1">
        <f t="shared" si="14"/>
        <v>0</v>
      </c>
      <c r="AG27" s="1">
        <f t="shared" si="15"/>
        <v>0</v>
      </c>
      <c r="AH27" s="1">
        <f t="shared" si="16"/>
        <v>0</v>
      </c>
      <c r="AI27" s="2">
        <f t="shared" si="17"/>
        <v>0</v>
      </c>
      <c r="AK27" s="34">
        <f t="shared" si="18"/>
        <v>0</v>
      </c>
      <c r="AL27" s="36">
        <f t="shared" si="19"/>
        <v>0</v>
      </c>
      <c r="AM27" s="7"/>
    </row>
    <row r="28" spans="2:39" x14ac:dyDescent="0.25">
      <c r="B28" s="37">
        <f t="shared" si="1"/>
        <v>0</v>
      </c>
      <c r="C28" s="1">
        <v>15</v>
      </c>
      <c r="D28" s="1">
        <v>18</v>
      </c>
      <c r="E28" s="1">
        <v>21</v>
      </c>
      <c r="F28" s="1">
        <v>24</v>
      </c>
      <c r="G28" s="1">
        <v>27</v>
      </c>
      <c r="H28" s="1">
        <v>30</v>
      </c>
      <c r="I28" s="1">
        <v>33</v>
      </c>
      <c r="J28" s="1">
        <v>34</v>
      </c>
      <c r="K28" s="1">
        <v>35</v>
      </c>
      <c r="L28" s="1">
        <v>36</v>
      </c>
      <c r="M28" s="1">
        <v>37</v>
      </c>
      <c r="N28" s="1">
        <v>38</v>
      </c>
      <c r="O28" s="1">
        <v>38</v>
      </c>
      <c r="P28" s="1">
        <v>38</v>
      </c>
      <c r="Q28" s="1">
        <v>38</v>
      </c>
      <c r="R28" s="2">
        <v>38</v>
      </c>
      <c r="T28" s="18">
        <f t="shared" si="2"/>
        <v>0</v>
      </c>
      <c r="U28" s="1">
        <f t="shared" si="3"/>
        <v>0</v>
      </c>
      <c r="V28" s="1">
        <f t="shared" si="4"/>
        <v>0</v>
      </c>
      <c r="W28" s="1">
        <f t="shared" si="5"/>
        <v>0</v>
      </c>
      <c r="X28" s="1">
        <f t="shared" si="6"/>
        <v>0</v>
      </c>
      <c r="Y28" s="1">
        <f t="shared" si="7"/>
        <v>0</v>
      </c>
      <c r="Z28" s="1">
        <f t="shared" si="8"/>
        <v>0</v>
      </c>
      <c r="AA28" s="1">
        <f t="shared" si="9"/>
        <v>0</v>
      </c>
      <c r="AB28" s="1">
        <f t="shared" si="10"/>
        <v>0</v>
      </c>
      <c r="AC28" s="1">
        <f t="shared" si="11"/>
        <v>0</v>
      </c>
      <c r="AD28" s="1">
        <f t="shared" si="12"/>
        <v>0</v>
      </c>
      <c r="AE28" s="1">
        <f t="shared" si="13"/>
        <v>0</v>
      </c>
      <c r="AF28" s="1">
        <f t="shared" si="14"/>
        <v>0</v>
      </c>
      <c r="AG28" s="1">
        <f t="shared" si="15"/>
        <v>0</v>
      </c>
      <c r="AH28" s="1">
        <f t="shared" si="16"/>
        <v>0</v>
      </c>
      <c r="AI28" s="2">
        <f t="shared" si="17"/>
        <v>0</v>
      </c>
      <c r="AK28" s="34">
        <f t="shared" si="18"/>
        <v>0</v>
      </c>
      <c r="AL28" s="36">
        <f t="shared" si="19"/>
        <v>0</v>
      </c>
      <c r="AM28" s="7"/>
    </row>
    <row r="29" spans="2:39" x14ac:dyDescent="0.25">
      <c r="B29" s="37">
        <f t="shared" si="1"/>
        <v>0</v>
      </c>
      <c r="C29" s="1">
        <v>16</v>
      </c>
      <c r="D29" s="1">
        <v>19</v>
      </c>
      <c r="E29" s="1">
        <v>22</v>
      </c>
      <c r="F29" s="1">
        <v>25</v>
      </c>
      <c r="G29" s="1">
        <v>28</v>
      </c>
      <c r="H29" s="1">
        <v>31</v>
      </c>
      <c r="I29" s="1">
        <v>34</v>
      </c>
      <c r="J29" s="1">
        <v>35</v>
      </c>
      <c r="K29" s="1">
        <v>36</v>
      </c>
      <c r="L29" s="1">
        <v>37</v>
      </c>
      <c r="M29" s="1">
        <v>38</v>
      </c>
      <c r="N29" s="1">
        <v>39</v>
      </c>
      <c r="O29" s="1">
        <v>39</v>
      </c>
      <c r="P29" s="1">
        <v>39</v>
      </c>
      <c r="Q29" s="1">
        <v>39</v>
      </c>
      <c r="R29" s="2">
        <v>39</v>
      </c>
      <c r="T29" s="18">
        <f t="shared" si="2"/>
        <v>0</v>
      </c>
      <c r="U29" s="1">
        <f t="shared" si="3"/>
        <v>0</v>
      </c>
      <c r="V29" s="1">
        <f t="shared" si="4"/>
        <v>0</v>
      </c>
      <c r="W29" s="1">
        <f t="shared" si="5"/>
        <v>0</v>
      </c>
      <c r="X29" s="1">
        <f t="shared" si="6"/>
        <v>0</v>
      </c>
      <c r="Y29" s="1">
        <f t="shared" si="7"/>
        <v>0</v>
      </c>
      <c r="Z29" s="1">
        <f t="shared" si="8"/>
        <v>0</v>
      </c>
      <c r="AA29" s="1">
        <f t="shared" si="9"/>
        <v>0</v>
      </c>
      <c r="AB29" s="1">
        <f t="shared" si="10"/>
        <v>0</v>
      </c>
      <c r="AC29" s="1">
        <f t="shared" si="11"/>
        <v>0</v>
      </c>
      <c r="AD29" s="1">
        <f t="shared" si="12"/>
        <v>0</v>
      </c>
      <c r="AE29" s="1">
        <f t="shared" si="13"/>
        <v>0</v>
      </c>
      <c r="AF29" s="1">
        <f t="shared" si="14"/>
        <v>0</v>
      </c>
      <c r="AG29" s="1">
        <f t="shared" si="15"/>
        <v>0</v>
      </c>
      <c r="AH29" s="1">
        <f t="shared" si="16"/>
        <v>0</v>
      </c>
      <c r="AI29" s="2">
        <f t="shared" si="17"/>
        <v>0</v>
      </c>
      <c r="AK29" s="34">
        <f t="shared" si="18"/>
        <v>0</v>
      </c>
      <c r="AL29" s="36">
        <f t="shared" si="19"/>
        <v>0</v>
      </c>
      <c r="AM29" s="7"/>
    </row>
    <row r="30" spans="2:39" x14ac:dyDescent="0.25">
      <c r="B30" s="37">
        <f t="shared" si="1"/>
        <v>0</v>
      </c>
      <c r="C30" s="1">
        <v>17</v>
      </c>
      <c r="D30" s="1">
        <v>20</v>
      </c>
      <c r="E30" s="1">
        <v>23</v>
      </c>
      <c r="F30" s="1">
        <v>26</v>
      </c>
      <c r="G30" s="1">
        <v>29</v>
      </c>
      <c r="H30" s="1">
        <v>32</v>
      </c>
      <c r="I30" s="1">
        <v>35</v>
      </c>
      <c r="J30" s="1">
        <v>36</v>
      </c>
      <c r="K30" s="1">
        <v>37</v>
      </c>
      <c r="L30" s="1">
        <v>38</v>
      </c>
      <c r="M30" s="1">
        <v>39</v>
      </c>
      <c r="N30" s="1">
        <v>40</v>
      </c>
      <c r="O30" s="1">
        <v>40</v>
      </c>
      <c r="P30" s="1">
        <v>40</v>
      </c>
      <c r="Q30" s="1">
        <v>40</v>
      </c>
      <c r="R30" s="2">
        <v>40</v>
      </c>
      <c r="T30" s="18">
        <f t="shared" si="2"/>
        <v>0</v>
      </c>
      <c r="U30" s="1">
        <f t="shared" si="3"/>
        <v>0</v>
      </c>
      <c r="V30" s="1">
        <f t="shared" si="4"/>
        <v>0</v>
      </c>
      <c r="W30" s="1">
        <f t="shared" si="5"/>
        <v>0</v>
      </c>
      <c r="X30" s="1">
        <f t="shared" si="6"/>
        <v>0</v>
      </c>
      <c r="Y30" s="1">
        <f t="shared" si="7"/>
        <v>0</v>
      </c>
      <c r="Z30" s="1">
        <f t="shared" si="8"/>
        <v>0</v>
      </c>
      <c r="AA30" s="1">
        <f t="shared" si="9"/>
        <v>0</v>
      </c>
      <c r="AB30" s="1">
        <f t="shared" si="10"/>
        <v>0</v>
      </c>
      <c r="AC30" s="1">
        <f t="shared" si="11"/>
        <v>0</v>
      </c>
      <c r="AD30" s="1">
        <f t="shared" si="12"/>
        <v>0</v>
      </c>
      <c r="AE30" s="1">
        <f t="shared" si="13"/>
        <v>0</v>
      </c>
      <c r="AF30" s="1">
        <f t="shared" si="14"/>
        <v>0</v>
      </c>
      <c r="AG30" s="1">
        <f t="shared" si="15"/>
        <v>0</v>
      </c>
      <c r="AH30" s="1">
        <f t="shared" si="16"/>
        <v>0</v>
      </c>
      <c r="AI30" s="2">
        <f t="shared" si="17"/>
        <v>0</v>
      </c>
      <c r="AK30" s="34">
        <f t="shared" si="18"/>
        <v>0</v>
      </c>
      <c r="AL30" s="36">
        <f t="shared" si="19"/>
        <v>0</v>
      </c>
      <c r="AM30" s="7"/>
    </row>
    <row r="31" spans="2:39" x14ac:dyDescent="0.25">
      <c r="B31" s="37">
        <f t="shared" si="1"/>
        <v>0</v>
      </c>
      <c r="C31" s="1">
        <v>18</v>
      </c>
      <c r="D31" s="1">
        <v>21</v>
      </c>
      <c r="E31" s="1">
        <v>24</v>
      </c>
      <c r="F31" s="1">
        <v>27</v>
      </c>
      <c r="G31" s="1">
        <v>30</v>
      </c>
      <c r="H31" s="1">
        <v>33</v>
      </c>
      <c r="I31" s="1">
        <v>36</v>
      </c>
      <c r="J31" s="1">
        <v>37</v>
      </c>
      <c r="K31" s="1">
        <v>38</v>
      </c>
      <c r="L31" s="1">
        <v>39</v>
      </c>
      <c r="M31" s="1">
        <v>40</v>
      </c>
      <c r="N31" s="1">
        <v>41</v>
      </c>
      <c r="O31" s="1">
        <v>41</v>
      </c>
      <c r="P31" s="1">
        <v>41</v>
      </c>
      <c r="Q31" s="1">
        <v>41</v>
      </c>
      <c r="R31" s="2">
        <v>41</v>
      </c>
      <c r="T31" s="18">
        <f t="shared" si="2"/>
        <v>0</v>
      </c>
      <c r="U31" s="1">
        <f t="shared" si="3"/>
        <v>0</v>
      </c>
      <c r="V31" s="1">
        <f t="shared" si="4"/>
        <v>0</v>
      </c>
      <c r="W31" s="1">
        <f t="shared" si="5"/>
        <v>0</v>
      </c>
      <c r="X31" s="1">
        <f t="shared" si="6"/>
        <v>0</v>
      </c>
      <c r="Y31" s="1">
        <f t="shared" si="7"/>
        <v>0</v>
      </c>
      <c r="Z31" s="1">
        <f t="shared" si="8"/>
        <v>0</v>
      </c>
      <c r="AA31" s="1">
        <f t="shared" si="9"/>
        <v>0</v>
      </c>
      <c r="AB31" s="1">
        <f t="shared" si="10"/>
        <v>0</v>
      </c>
      <c r="AC31" s="1">
        <f t="shared" si="11"/>
        <v>0</v>
      </c>
      <c r="AD31" s="1">
        <f t="shared" si="12"/>
        <v>0</v>
      </c>
      <c r="AE31" s="1">
        <f t="shared" si="13"/>
        <v>0</v>
      </c>
      <c r="AF31" s="1">
        <f t="shared" si="14"/>
        <v>0</v>
      </c>
      <c r="AG31" s="1">
        <f t="shared" si="15"/>
        <v>0</v>
      </c>
      <c r="AH31" s="1">
        <f t="shared" si="16"/>
        <v>0</v>
      </c>
      <c r="AI31" s="2">
        <f t="shared" si="17"/>
        <v>0</v>
      </c>
      <c r="AK31" s="34">
        <f t="shared" si="18"/>
        <v>0</v>
      </c>
      <c r="AL31" s="36">
        <f t="shared" si="19"/>
        <v>0</v>
      </c>
      <c r="AM31" s="7"/>
    </row>
    <row r="32" spans="2:39" x14ac:dyDescent="0.25">
      <c r="B32" s="37">
        <f t="shared" si="1"/>
        <v>0</v>
      </c>
      <c r="C32" s="1">
        <v>19</v>
      </c>
      <c r="D32" s="1">
        <v>22</v>
      </c>
      <c r="E32" s="1">
        <v>25</v>
      </c>
      <c r="F32" s="1">
        <v>28</v>
      </c>
      <c r="G32" s="1">
        <v>31</v>
      </c>
      <c r="H32" s="1">
        <v>34</v>
      </c>
      <c r="I32" s="1">
        <v>37</v>
      </c>
      <c r="J32" s="1">
        <v>38</v>
      </c>
      <c r="K32" s="1">
        <v>39</v>
      </c>
      <c r="L32" s="1">
        <v>40</v>
      </c>
      <c r="M32" s="1">
        <v>41</v>
      </c>
      <c r="N32" s="1">
        <v>42</v>
      </c>
      <c r="O32" s="1">
        <v>42</v>
      </c>
      <c r="P32" s="1">
        <v>42</v>
      </c>
      <c r="Q32" s="1">
        <v>42</v>
      </c>
      <c r="R32" s="2">
        <v>42</v>
      </c>
      <c r="T32" s="18">
        <f t="shared" si="2"/>
        <v>0</v>
      </c>
      <c r="U32" s="1">
        <f t="shared" si="3"/>
        <v>0</v>
      </c>
      <c r="V32" s="1">
        <f t="shared" si="4"/>
        <v>0</v>
      </c>
      <c r="W32" s="1">
        <f t="shared" si="5"/>
        <v>0</v>
      </c>
      <c r="X32" s="1">
        <f t="shared" si="6"/>
        <v>0</v>
      </c>
      <c r="Y32" s="1">
        <f t="shared" si="7"/>
        <v>0</v>
      </c>
      <c r="Z32" s="1">
        <f t="shared" si="8"/>
        <v>0</v>
      </c>
      <c r="AA32" s="1">
        <f t="shared" si="9"/>
        <v>0</v>
      </c>
      <c r="AB32" s="1">
        <f t="shared" si="10"/>
        <v>0</v>
      </c>
      <c r="AC32" s="1">
        <f t="shared" si="11"/>
        <v>0</v>
      </c>
      <c r="AD32" s="1">
        <f t="shared" si="12"/>
        <v>0</v>
      </c>
      <c r="AE32" s="1">
        <f t="shared" si="13"/>
        <v>0</v>
      </c>
      <c r="AF32" s="1">
        <f t="shared" si="14"/>
        <v>0</v>
      </c>
      <c r="AG32" s="1">
        <f t="shared" si="15"/>
        <v>0</v>
      </c>
      <c r="AH32" s="1">
        <f t="shared" si="16"/>
        <v>0</v>
      </c>
      <c r="AI32" s="2">
        <f t="shared" si="17"/>
        <v>0</v>
      </c>
      <c r="AK32" s="34">
        <f t="shared" si="18"/>
        <v>0</v>
      </c>
      <c r="AL32" s="36">
        <f t="shared" si="19"/>
        <v>0</v>
      </c>
      <c r="AM32" s="7"/>
    </row>
    <row r="33" spans="2:39" x14ac:dyDescent="0.25">
      <c r="B33" s="37">
        <f t="shared" si="1"/>
        <v>0</v>
      </c>
      <c r="C33" s="1">
        <v>20</v>
      </c>
      <c r="D33" s="1">
        <v>23</v>
      </c>
      <c r="E33" s="1">
        <v>26</v>
      </c>
      <c r="F33" s="1">
        <v>29</v>
      </c>
      <c r="G33" s="1">
        <v>32</v>
      </c>
      <c r="H33" s="1">
        <v>35</v>
      </c>
      <c r="I33" s="1">
        <v>38</v>
      </c>
      <c r="J33" s="1">
        <v>39</v>
      </c>
      <c r="K33" s="1">
        <v>40</v>
      </c>
      <c r="L33" s="1">
        <v>41</v>
      </c>
      <c r="M33" s="1">
        <v>42</v>
      </c>
      <c r="N33" s="1">
        <v>43</v>
      </c>
      <c r="O33" s="1">
        <v>43</v>
      </c>
      <c r="P33" s="1">
        <v>43</v>
      </c>
      <c r="Q33" s="1">
        <v>43</v>
      </c>
      <c r="R33" s="2">
        <v>43</v>
      </c>
      <c r="T33" s="18">
        <f t="shared" si="2"/>
        <v>0</v>
      </c>
      <c r="U33" s="1">
        <f t="shared" si="3"/>
        <v>0</v>
      </c>
      <c r="V33" s="1">
        <f t="shared" si="4"/>
        <v>0</v>
      </c>
      <c r="W33" s="1">
        <f t="shared" si="5"/>
        <v>0</v>
      </c>
      <c r="X33" s="1">
        <f t="shared" si="6"/>
        <v>0</v>
      </c>
      <c r="Y33" s="1">
        <f t="shared" si="7"/>
        <v>0</v>
      </c>
      <c r="Z33" s="1">
        <f t="shared" si="8"/>
        <v>0</v>
      </c>
      <c r="AA33" s="1">
        <f t="shared" si="9"/>
        <v>0</v>
      </c>
      <c r="AB33" s="1">
        <f t="shared" si="10"/>
        <v>0</v>
      </c>
      <c r="AC33" s="1">
        <f t="shared" si="11"/>
        <v>0</v>
      </c>
      <c r="AD33" s="1">
        <f t="shared" si="12"/>
        <v>0</v>
      </c>
      <c r="AE33" s="1">
        <f t="shared" si="13"/>
        <v>0</v>
      </c>
      <c r="AF33" s="1">
        <f t="shared" si="14"/>
        <v>0</v>
      </c>
      <c r="AG33" s="1">
        <f t="shared" si="15"/>
        <v>0</v>
      </c>
      <c r="AH33" s="1">
        <f t="shared" si="16"/>
        <v>0</v>
      </c>
      <c r="AI33" s="2">
        <f t="shared" si="17"/>
        <v>0</v>
      </c>
      <c r="AK33" s="34">
        <f t="shared" si="18"/>
        <v>0</v>
      </c>
      <c r="AL33" s="36">
        <f t="shared" si="19"/>
        <v>0</v>
      </c>
      <c r="AM33" s="7"/>
    </row>
    <row r="34" spans="2:39" x14ac:dyDescent="0.25">
      <c r="B34" s="37">
        <f t="shared" si="1"/>
        <v>0</v>
      </c>
      <c r="C34" s="1">
        <v>21</v>
      </c>
      <c r="D34" s="1">
        <v>24</v>
      </c>
      <c r="E34" s="1">
        <v>27</v>
      </c>
      <c r="F34" s="1">
        <v>30</v>
      </c>
      <c r="G34" s="1">
        <v>33</v>
      </c>
      <c r="H34" s="1">
        <v>36</v>
      </c>
      <c r="I34" s="1">
        <v>39</v>
      </c>
      <c r="J34" s="1">
        <v>40</v>
      </c>
      <c r="K34" s="1">
        <v>41</v>
      </c>
      <c r="L34" s="1">
        <v>42</v>
      </c>
      <c r="M34" s="1">
        <v>43</v>
      </c>
      <c r="N34" s="1">
        <v>44</v>
      </c>
      <c r="O34" s="1">
        <v>44</v>
      </c>
      <c r="P34" s="1">
        <v>44</v>
      </c>
      <c r="Q34" s="1">
        <v>44</v>
      </c>
      <c r="R34" s="2">
        <v>44</v>
      </c>
      <c r="T34" s="18">
        <f t="shared" si="2"/>
        <v>0</v>
      </c>
      <c r="U34" s="1">
        <f t="shared" si="3"/>
        <v>0</v>
      </c>
      <c r="V34" s="1">
        <f t="shared" si="4"/>
        <v>0</v>
      </c>
      <c r="W34" s="1">
        <f t="shared" si="5"/>
        <v>0</v>
      </c>
      <c r="X34" s="1">
        <f t="shared" si="6"/>
        <v>0</v>
      </c>
      <c r="Y34" s="1">
        <f t="shared" si="7"/>
        <v>0</v>
      </c>
      <c r="Z34" s="1">
        <f t="shared" si="8"/>
        <v>0</v>
      </c>
      <c r="AA34" s="1">
        <f t="shared" si="9"/>
        <v>0</v>
      </c>
      <c r="AB34" s="1">
        <f t="shared" si="10"/>
        <v>0</v>
      </c>
      <c r="AC34" s="1">
        <f t="shared" si="11"/>
        <v>0</v>
      </c>
      <c r="AD34" s="1">
        <f t="shared" si="12"/>
        <v>0</v>
      </c>
      <c r="AE34" s="1">
        <f t="shared" si="13"/>
        <v>0</v>
      </c>
      <c r="AF34" s="1">
        <f t="shared" si="14"/>
        <v>0</v>
      </c>
      <c r="AG34" s="1">
        <f t="shared" si="15"/>
        <v>0</v>
      </c>
      <c r="AH34" s="1">
        <f t="shared" si="16"/>
        <v>0</v>
      </c>
      <c r="AI34" s="2">
        <f t="shared" si="17"/>
        <v>0</v>
      </c>
      <c r="AK34" s="34">
        <f t="shared" si="18"/>
        <v>0</v>
      </c>
      <c r="AL34" s="36">
        <f t="shared" si="19"/>
        <v>0</v>
      </c>
      <c r="AM34" s="7"/>
    </row>
    <row r="35" spans="2:39" x14ac:dyDescent="0.25">
      <c r="B35" s="37">
        <f t="shared" si="1"/>
        <v>0</v>
      </c>
      <c r="C35" s="1">
        <v>22</v>
      </c>
      <c r="D35" s="1">
        <v>25</v>
      </c>
      <c r="E35" s="1">
        <v>28</v>
      </c>
      <c r="F35" s="1">
        <v>31</v>
      </c>
      <c r="G35" s="1">
        <v>34</v>
      </c>
      <c r="H35" s="1">
        <v>37</v>
      </c>
      <c r="I35" s="1">
        <v>40</v>
      </c>
      <c r="J35" s="1">
        <v>41</v>
      </c>
      <c r="K35" s="1">
        <v>42</v>
      </c>
      <c r="L35" s="1">
        <v>43</v>
      </c>
      <c r="M35" s="1">
        <v>44</v>
      </c>
      <c r="N35" s="1">
        <v>45</v>
      </c>
      <c r="O35" s="1">
        <v>45</v>
      </c>
      <c r="P35" s="1">
        <v>45</v>
      </c>
      <c r="Q35" s="1">
        <v>45</v>
      </c>
      <c r="R35" s="2">
        <v>45</v>
      </c>
      <c r="T35" s="18">
        <f t="shared" si="2"/>
        <v>0</v>
      </c>
      <c r="U35" s="1">
        <f t="shared" si="3"/>
        <v>0</v>
      </c>
      <c r="V35" s="1">
        <f t="shared" si="4"/>
        <v>0</v>
      </c>
      <c r="W35" s="1">
        <f t="shared" si="5"/>
        <v>0</v>
      </c>
      <c r="X35" s="1">
        <f t="shared" si="6"/>
        <v>0</v>
      </c>
      <c r="Y35" s="1">
        <f t="shared" si="7"/>
        <v>0</v>
      </c>
      <c r="Z35" s="1">
        <f t="shared" si="8"/>
        <v>0</v>
      </c>
      <c r="AA35" s="1">
        <f t="shared" si="9"/>
        <v>0</v>
      </c>
      <c r="AB35" s="1">
        <f t="shared" si="10"/>
        <v>0</v>
      </c>
      <c r="AC35" s="1">
        <f t="shared" si="11"/>
        <v>0</v>
      </c>
      <c r="AD35" s="1">
        <f t="shared" si="12"/>
        <v>0</v>
      </c>
      <c r="AE35" s="1">
        <f t="shared" si="13"/>
        <v>0</v>
      </c>
      <c r="AF35" s="1">
        <f t="shared" si="14"/>
        <v>0</v>
      </c>
      <c r="AG35" s="1">
        <f t="shared" si="15"/>
        <v>0</v>
      </c>
      <c r="AH35" s="1">
        <f t="shared" si="16"/>
        <v>0</v>
      </c>
      <c r="AI35" s="2">
        <f t="shared" si="17"/>
        <v>0</v>
      </c>
      <c r="AK35" s="34">
        <f t="shared" si="18"/>
        <v>0</v>
      </c>
      <c r="AL35" s="36">
        <f t="shared" si="19"/>
        <v>0</v>
      </c>
      <c r="AM35" s="7"/>
    </row>
    <row r="36" spans="2:39" x14ac:dyDescent="0.25">
      <c r="B36" s="37">
        <f t="shared" si="1"/>
        <v>0</v>
      </c>
      <c r="C36" s="1">
        <v>23</v>
      </c>
      <c r="D36" s="1">
        <v>26</v>
      </c>
      <c r="E36" s="1">
        <v>29</v>
      </c>
      <c r="F36" s="1">
        <v>32</v>
      </c>
      <c r="G36" s="1">
        <v>35</v>
      </c>
      <c r="H36" s="1">
        <v>38</v>
      </c>
      <c r="I36" s="1">
        <v>41</v>
      </c>
      <c r="J36" s="1">
        <v>42</v>
      </c>
      <c r="K36" s="1">
        <v>43</v>
      </c>
      <c r="L36" s="1">
        <v>44</v>
      </c>
      <c r="M36" s="1">
        <v>45</v>
      </c>
      <c r="N36" s="1">
        <v>46</v>
      </c>
      <c r="O36" s="1">
        <v>46</v>
      </c>
      <c r="P36" s="1">
        <v>46</v>
      </c>
      <c r="Q36" s="1">
        <v>46</v>
      </c>
      <c r="R36" s="2">
        <v>46</v>
      </c>
      <c r="T36" s="18">
        <f t="shared" si="2"/>
        <v>0</v>
      </c>
      <c r="U36" s="1">
        <f t="shared" si="3"/>
        <v>0</v>
      </c>
      <c r="V36" s="1">
        <f t="shared" si="4"/>
        <v>0</v>
      </c>
      <c r="W36" s="1">
        <f t="shared" si="5"/>
        <v>0</v>
      </c>
      <c r="X36" s="1">
        <f t="shared" si="6"/>
        <v>0</v>
      </c>
      <c r="Y36" s="1">
        <f t="shared" si="7"/>
        <v>0</v>
      </c>
      <c r="Z36" s="1">
        <f t="shared" si="8"/>
        <v>0</v>
      </c>
      <c r="AA36" s="1">
        <f t="shared" si="9"/>
        <v>0</v>
      </c>
      <c r="AB36" s="1">
        <f t="shared" si="10"/>
        <v>0</v>
      </c>
      <c r="AC36" s="1">
        <f t="shared" si="11"/>
        <v>0</v>
      </c>
      <c r="AD36" s="1">
        <f t="shared" si="12"/>
        <v>0</v>
      </c>
      <c r="AE36" s="1">
        <f t="shared" si="13"/>
        <v>0</v>
      </c>
      <c r="AF36" s="1">
        <f t="shared" si="14"/>
        <v>0</v>
      </c>
      <c r="AG36" s="1">
        <f t="shared" si="15"/>
        <v>0</v>
      </c>
      <c r="AH36" s="1">
        <f t="shared" si="16"/>
        <v>0</v>
      </c>
      <c r="AI36" s="2">
        <f t="shared" si="17"/>
        <v>0</v>
      </c>
      <c r="AK36" s="34">
        <f t="shared" si="18"/>
        <v>0</v>
      </c>
      <c r="AL36" s="36">
        <f t="shared" si="19"/>
        <v>0</v>
      </c>
      <c r="AM36" s="7"/>
    </row>
    <row r="37" spans="2:39" x14ac:dyDescent="0.25">
      <c r="B37" s="37">
        <f t="shared" si="1"/>
        <v>0</v>
      </c>
      <c r="C37" s="1">
        <v>24</v>
      </c>
      <c r="D37" s="1">
        <v>27</v>
      </c>
      <c r="E37" s="1">
        <v>30</v>
      </c>
      <c r="F37" s="1">
        <v>33</v>
      </c>
      <c r="G37" s="1">
        <v>36</v>
      </c>
      <c r="H37" s="1">
        <v>39</v>
      </c>
      <c r="I37" s="1">
        <v>42</v>
      </c>
      <c r="J37" s="1">
        <v>43</v>
      </c>
      <c r="K37" s="1">
        <v>44</v>
      </c>
      <c r="L37" s="1">
        <v>45</v>
      </c>
      <c r="M37" s="1">
        <v>46</v>
      </c>
      <c r="N37" s="1">
        <v>47</v>
      </c>
      <c r="O37" s="1">
        <v>47</v>
      </c>
      <c r="P37" s="1">
        <v>47</v>
      </c>
      <c r="Q37" s="1">
        <v>47</v>
      </c>
      <c r="R37" s="2">
        <v>47</v>
      </c>
      <c r="T37" s="18">
        <f t="shared" si="2"/>
        <v>0</v>
      </c>
      <c r="U37" s="1">
        <f t="shared" si="3"/>
        <v>0</v>
      </c>
      <c r="V37" s="1">
        <f t="shared" si="4"/>
        <v>0.80000000000000071</v>
      </c>
      <c r="W37" s="1">
        <f t="shared" si="5"/>
        <v>0</v>
      </c>
      <c r="X37" s="1">
        <f t="shared" si="6"/>
        <v>0</v>
      </c>
      <c r="Y37" s="1">
        <f t="shared" si="7"/>
        <v>0</v>
      </c>
      <c r="Z37" s="1">
        <f t="shared" si="8"/>
        <v>0</v>
      </c>
      <c r="AA37" s="1">
        <f t="shared" si="9"/>
        <v>0</v>
      </c>
      <c r="AB37" s="1">
        <f t="shared" si="10"/>
        <v>0</v>
      </c>
      <c r="AC37" s="1">
        <f t="shared" si="11"/>
        <v>0</v>
      </c>
      <c r="AD37" s="1">
        <f t="shared" si="12"/>
        <v>0</v>
      </c>
      <c r="AE37" s="1">
        <f t="shared" si="13"/>
        <v>0</v>
      </c>
      <c r="AF37" s="1">
        <f t="shared" si="14"/>
        <v>0</v>
      </c>
      <c r="AG37" s="1">
        <f t="shared" si="15"/>
        <v>0</v>
      </c>
      <c r="AH37" s="1">
        <f t="shared" si="16"/>
        <v>0</v>
      </c>
      <c r="AI37" s="2">
        <f t="shared" si="17"/>
        <v>0</v>
      </c>
      <c r="AK37" s="34">
        <f t="shared" si="18"/>
        <v>0.80000000000000071</v>
      </c>
      <c r="AL37" s="36">
        <f t="shared" si="19"/>
        <v>0.80000000000000071</v>
      </c>
      <c r="AM37" s="7"/>
    </row>
    <row r="38" spans="2:39" x14ac:dyDescent="0.25">
      <c r="B38" s="37">
        <f t="shared" si="1"/>
        <v>0</v>
      </c>
      <c r="C38" s="1">
        <v>25</v>
      </c>
      <c r="D38" s="1">
        <v>28</v>
      </c>
      <c r="E38" s="1">
        <v>31</v>
      </c>
      <c r="F38" s="1">
        <v>34</v>
      </c>
      <c r="G38" s="1">
        <v>37</v>
      </c>
      <c r="H38" s="1">
        <v>40</v>
      </c>
      <c r="I38" s="1">
        <v>43</v>
      </c>
      <c r="J38" s="1">
        <v>44</v>
      </c>
      <c r="K38" s="1">
        <v>45</v>
      </c>
      <c r="L38" s="1">
        <v>46</v>
      </c>
      <c r="M38" s="1">
        <v>47</v>
      </c>
      <c r="N38" s="1">
        <v>48</v>
      </c>
      <c r="O38" s="1">
        <v>48</v>
      </c>
      <c r="P38" s="1">
        <v>48</v>
      </c>
      <c r="Q38" s="1">
        <v>48</v>
      </c>
      <c r="R38" s="2">
        <v>48</v>
      </c>
      <c r="T38" s="18">
        <f t="shared" si="2"/>
        <v>0</v>
      </c>
      <c r="U38" s="1">
        <f t="shared" si="3"/>
        <v>0</v>
      </c>
      <c r="V38" s="1">
        <f t="shared" si="4"/>
        <v>1.8000000000000007</v>
      </c>
      <c r="W38" s="1">
        <f t="shared" si="5"/>
        <v>0</v>
      </c>
      <c r="X38" s="1">
        <f t="shared" si="6"/>
        <v>0</v>
      </c>
      <c r="Y38" s="1">
        <f t="shared" si="7"/>
        <v>0</v>
      </c>
      <c r="Z38" s="1">
        <f t="shared" si="8"/>
        <v>0</v>
      </c>
      <c r="AA38" s="1">
        <f t="shared" si="9"/>
        <v>0</v>
      </c>
      <c r="AB38" s="1">
        <f t="shared" si="10"/>
        <v>0</v>
      </c>
      <c r="AC38" s="1">
        <f t="shared" si="11"/>
        <v>0</v>
      </c>
      <c r="AD38" s="1">
        <f t="shared" si="12"/>
        <v>0</v>
      </c>
      <c r="AE38" s="1">
        <f t="shared" si="13"/>
        <v>0</v>
      </c>
      <c r="AF38" s="1">
        <f t="shared" si="14"/>
        <v>0</v>
      </c>
      <c r="AG38" s="1">
        <f t="shared" si="15"/>
        <v>0</v>
      </c>
      <c r="AH38" s="1">
        <f t="shared" si="16"/>
        <v>0</v>
      </c>
      <c r="AI38" s="2">
        <f t="shared" si="17"/>
        <v>0</v>
      </c>
      <c r="AK38" s="34">
        <f t="shared" si="18"/>
        <v>1.8000000000000007</v>
      </c>
      <c r="AL38" s="36">
        <f t="shared" si="19"/>
        <v>1.8000000000000007</v>
      </c>
      <c r="AM38" s="7"/>
    </row>
    <row r="39" spans="2:39" x14ac:dyDescent="0.25">
      <c r="B39" s="37">
        <f t="shared" si="1"/>
        <v>0</v>
      </c>
      <c r="C39" s="1">
        <v>26</v>
      </c>
      <c r="D39" s="1">
        <v>29</v>
      </c>
      <c r="E39" s="1">
        <v>32</v>
      </c>
      <c r="F39" s="1">
        <v>35</v>
      </c>
      <c r="G39" s="1">
        <v>38</v>
      </c>
      <c r="H39" s="1">
        <v>41</v>
      </c>
      <c r="I39" s="1">
        <v>44</v>
      </c>
      <c r="J39" s="1">
        <v>45</v>
      </c>
      <c r="K39" s="1">
        <v>46</v>
      </c>
      <c r="L39" s="1">
        <v>47</v>
      </c>
      <c r="M39" s="1">
        <v>48</v>
      </c>
      <c r="N39" s="1">
        <v>49</v>
      </c>
      <c r="O39" s="1">
        <v>49</v>
      </c>
      <c r="P39" s="1">
        <v>49</v>
      </c>
      <c r="Q39" s="1">
        <v>49</v>
      </c>
      <c r="R39" s="2">
        <v>49</v>
      </c>
      <c r="T39" s="18">
        <f t="shared" si="2"/>
        <v>0</v>
      </c>
      <c r="U39" s="1">
        <f t="shared" si="3"/>
        <v>0</v>
      </c>
      <c r="V39" s="1">
        <f t="shared" si="4"/>
        <v>2.8000000000000007</v>
      </c>
      <c r="W39" s="1">
        <f t="shared" si="5"/>
        <v>0.79999999999999716</v>
      </c>
      <c r="X39" s="1">
        <f t="shared" si="6"/>
        <v>0</v>
      </c>
      <c r="Y39" s="1">
        <f t="shared" si="7"/>
        <v>0</v>
      </c>
      <c r="Z39" s="1">
        <f t="shared" si="8"/>
        <v>0</v>
      </c>
      <c r="AA39" s="1">
        <f t="shared" si="9"/>
        <v>0</v>
      </c>
      <c r="AB39" s="1">
        <f t="shared" si="10"/>
        <v>0</v>
      </c>
      <c r="AC39" s="1">
        <f t="shared" si="11"/>
        <v>0</v>
      </c>
      <c r="AD39" s="1">
        <f t="shared" si="12"/>
        <v>0</v>
      </c>
      <c r="AE39" s="1">
        <f t="shared" si="13"/>
        <v>0</v>
      </c>
      <c r="AF39" s="1">
        <f t="shared" si="14"/>
        <v>0</v>
      </c>
      <c r="AG39" s="1">
        <f t="shared" si="15"/>
        <v>0</v>
      </c>
      <c r="AH39" s="1">
        <f t="shared" si="16"/>
        <v>0</v>
      </c>
      <c r="AI39" s="2">
        <f t="shared" si="17"/>
        <v>0</v>
      </c>
      <c r="AK39" s="34">
        <f t="shared" si="18"/>
        <v>3.5999999999999979</v>
      </c>
      <c r="AL39" s="36">
        <f t="shared" si="19"/>
        <v>3.5999999999999979</v>
      </c>
      <c r="AM39" s="7"/>
    </row>
    <row r="40" spans="2:39" x14ac:dyDescent="0.25">
      <c r="B40" s="37">
        <f t="shared" si="1"/>
        <v>0</v>
      </c>
      <c r="C40" s="1">
        <v>27</v>
      </c>
      <c r="D40" s="1">
        <v>30</v>
      </c>
      <c r="E40" s="1">
        <v>33</v>
      </c>
      <c r="F40" s="1">
        <v>36</v>
      </c>
      <c r="G40" s="1">
        <v>39</v>
      </c>
      <c r="H40" s="1">
        <v>42</v>
      </c>
      <c r="I40" s="1">
        <v>45</v>
      </c>
      <c r="J40" s="1">
        <v>46</v>
      </c>
      <c r="K40" s="1">
        <v>47</v>
      </c>
      <c r="L40" s="1">
        <v>48</v>
      </c>
      <c r="M40" s="1">
        <v>49</v>
      </c>
      <c r="N40" s="1">
        <v>50</v>
      </c>
      <c r="O40" s="1">
        <v>50</v>
      </c>
      <c r="P40" s="1">
        <v>50</v>
      </c>
      <c r="Q40" s="1">
        <v>50</v>
      </c>
      <c r="R40" s="2">
        <v>50</v>
      </c>
      <c r="T40" s="18">
        <f t="shared" si="2"/>
        <v>0</v>
      </c>
      <c r="U40" s="1">
        <f t="shared" si="3"/>
        <v>0</v>
      </c>
      <c r="V40" s="1">
        <f t="shared" si="4"/>
        <v>3.8000000000000007</v>
      </c>
      <c r="W40" s="1">
        <f t="shared" si="5"/>
        <v>1.7999999999999972</v>
      </c>
      <c r="X40" s="1">
        <f t="shared" si="6"/>
        <v>1</v>
      </c>
      <c r="Y40" s="1">
        <f t="shared" si="7"/>
        <v>0.60000000000000142</v>
      </c>
      <c r="Z40" s="1">
        <f t="shared" si="8"/>
        <v>0.29999999999999716</v>
      </c>
      <c r="AA40" s="1">
        <f t="shared" si="9"/>
        <v>0</v>
      </c>
      <c r="AB40" s="1">
        <f t="shared" si="10"/>
        <v>0</v>
      </c>
      <c r="AC40" s="1">
        <f t="shared" si="11"/>
        <v>0</v>
      </c>
      <c r="AD40" s="1">
        <f t="shared" si="12"/>
        <v>0</v>
      </c>
      <c r="AE40" s="1">
        <f t="shared" si="13"/>
        <v>0</v>
      </c>
      <c r="AF40" s="1">
        <f t="shared" si="14"/>
        <v>0</v>
      </c>
      <c r="AG40" s="1">
        <f t="shared" si="15"/>
        <v>0</v>
      </c>
      <c r="AH40" s="1">
        <f t="shared" si="16"/>
        <v>0</v>
      </c>
      <c r="AI40" s="2">
        <f t="shared" si="17"/>
        <v>0</v>
      </c>
      <c r="AK40" s="34">
        <f t="shared" si="18"/>
        <v>7.4999999999999964</v>
      </c>
      <c r="AL40" s="36">
        <f t="shared" si="19"/>
        <v>7.4999999999999964</v>
      </c>
      <c r="AM40" s="7"/>
    </row>
    <row r="41" spans="2:39" x14ac:dyDescent="0.25">
      <c r="B41" s="37">
        <f t="shared" si="1"/>
        <v>0</v>
      </c>
      <c r="C41" s="1">
        <v>28</v>
      </c>
      <c r="D41" s="1">
        <v>31</v>
      </c>
      <c r="E41" s="1">
        <v>34</v>
      </c>
      <c r="F41" s="1">
        <v>37</v>
      </c>
      <c r="G41" s="1">
        <v>40</v>
      </c>
      <c r="H41" s="1">
        <v>43</v>
      </c>
      <c r="I41" s="1">
        <v>46</v>
      </c>
      <c r="J41" s="1">
        <v>47</v>
      </c>
      <c r="K41" s="1">
        <v>48</v>
      </c>
      <c r="L41" s="1">
        <v>49</v>
      </c>
      <c r="M41" s="1">
        <v>50</v>
      </c>
      <c r="N41" s="1">
        <v>51</v>
      </c>
      <c r="O41" s="1">
        <v>51</v>
      </c>
      <c r="P41" s="1">
        <v>51</v>
      </c>
      <c r="Q41" s="1">
        <v>51</v>
      </c>
      <c r="R41" s="2">
        <v>51</v>
      </c>
      <c r="T41" s="18">
        <f t="shared" si="2"/>
        <v>0</v>
      </c>
      <c r="U41" s="1">
        <f t="shared" si="3"/>
        <v>0</v>
      </c>
      <c r="V41" s="1">
        <f t="shared" si="4"/>
        <v>4.8000000000000007</v>
      </c>
      <c r="W41" s="1">
        <f t="shared" si="5"/>
        <v>2.7999999999999972</v>
      </c>
      <c r="X41" s="1">
        <f t="shared" si="6"/>
        <v>2</v>
      </c>
      <c r="Y41" s="1">
        <f t="shared" si="7"/>
        <v>1.6000000000000014</v>
      </c>
      <c r="Z41" s="1">
        <f t="shared" si="8"/>
        <v>1.2999999999999972</v>
      </c>
      <c r="AA41" s="1">
        <f t="shared" si="9"/>
        <v>0</v>
      </c>
      <c r="AB41" s="1">
        <f t="shared" si="10"/>
        <v>0</v>
      </c>
      <c r="AC41" s="1">
        <f t="shared" si="11"/>
        <v>0</v>
      </c>
      <c r="AD41" s="1">
        <f t="shared" si="12"/>
        <v>0</v>
      </c>
      <c r="AE41" s="1">
        <f t="shared" si="13"/>
        <v>0</v>
      </c>
      <c r="AF41" s="1">
        <f t="shared" si="14"/>
        <v>0</v>
      </c>
      <c r="AG41" s="1">
        <f t="shared" si="15"/>
        <v>0</v>
      </c>
      <c r="AH41" s="1">
        <f t="shared" si="16"/>
        <v>0</v>
      </c>
      <c r="AI41" s="2">
        <f t="shared" si="17"/>
        <v>0</v>
      </c>
      <c r="AK41" s="34">
        <f t="shared" si="18"/>
        <v>12.499999999999996</v>
      </c>
      <c r="AL41" s="36">
        <f t="shared" si="19"/>
        <v>12.499999999999996</v>
      </c>
      <c r="AM41" s="7"/>
    </row>
    <row r="42" spans="2:39" x14ac:dyDescent="0.25">
      <c r="B42" s="37">
        <f t="shared" si="1"/>
        <v>0</v>
      </c>
      <c r="C42" s="1">
        <v>29</v>
      </c>
      <c r="D42" s="1">
        <v>32</v>
      </c>
      <c r="E42" s="1">
        <v>35</v>
      </c>
      <c r="F42" s="1">
        <v>38</v>
      </c>
      <c r="G42" s="1">
        <v>41</v>
      </c>
      <c r="H42" s="1">
        <v>44</v>
      </c>
      <c r="I42" s="1">
        <v>47</v>
      </c>
      <c r="J42" s="1">
        <v>48</v>
      </c>
      <c r="K42" s="1">
        <v>49</v>
      </c>
      <c r="L42" s="1">
        <v>50</v>
      </c>
      <c r="M42" s="1">
        <v>51</v>
      </c>
      <c r="N42" s="1">
        <v>52</v>
      </c>
      <c r="O42" s="1">
        <v>52</v>
      </c>
      <c r="P42" s="1">
        <v>52</v>
      </c>
      <c r="Q42" s="1">
        <v>52</v>
      </c>
      <c r="R42" s="2">
        <v>52</v>
      </c>
      <c r="T42" s="18">
        <f t="shared" si="2"/>
        <v>0</v>
      </c>
      <c r="U42" s="1">
        <f t="shared" si="3"/>
        <v>0</v>
      </c>
      <c r="V42" s="1">
        <f t="shared" si="4"/>
        <v>5.8000000000000007</v>
      </c>
      <c r="W42" s="1">
        <f t="shared" si="5"/>
        <v>3.7999999999999972</v>
      </c>
      <c r="X42" s="1">
        <f t="shared" si="6"/>
        <v>3</v>
      </c>
      <c r="Y42" s="1">
        <f t="shared" si="7"/>
        <v>2.6000000000000014</v>
      </c>
      <c r="Z42" s="1">
        <f t="shared" si="8"/>
        <v>2.2999999999999972</v>
      </c>
      <c r="AA42" s="1">
        <f t="shared" si="9"/>
        <v>0.39999999999999858</v>
      </c>
      <c r="AB42" s="1">
        <f t="shared" si="10"/>
        <v>0</v>
      </c>
      <c r="AC42" s="1">
        <f t="shared" si="11"/>
        <v>0</v>
      </c>
      <c r="AD42" s="1">
        <f t="shared" si="12"/>
        <v>0</v>
      </c>
      <c r="AE42" s="1">
        <f t="shared" si="13"/>
        <v>0</v>
      </c>
      <c r="AF42" s="1">
        <f t="shared" si="14"/>
        <v>0</v>
      </c>
      <c r="AG42" s="1">
        <f t="shared" si="15"/>
        <v>0</v>
      </c>
      <c r="AH42" s="1">
        <f t="shared" si="16"/>
        <v>0</v>
      </c>
      <c r="AI42" s="2">
        <f t="shared" si="17"/>
        <v>0</v>
      </c>
      <c r="AK42" s="34">
        <f t="shared" si="18"/>
        <v>17.899999999999995</v>
      </c>
      <c r="AL42" s="36">
        <f t="shared" si="19"/>
        <v>17.899999999999995</v>
      </c>
      <c r="AM42" s="7"/>
    </row>
    <row r="43" spans="2:39" x14ac:dyDescent="0.25">
      <c r="B43" s="37">
        <f t="shared" si="1"/>
        <v>0</v>
      </c>
      <c r="C43" s="1">
        <v>30</v>
      </c>
      <c r="D43" s="1">
        <v>33</v>
      </c>
      <c r="E43" s="1">
        <v>36</v>
      </c>
      <c r="F43" s="1">
        <v>39</v>
      </c>
      <c r="G43" s="1">
        <v>42</v>
      </c>
      <c r="H43" s="1">
        <v>45</v>
      </c>
      <c r="I43" s="1">
        <v>48</v>
      </c>
      <c r="J43" s="1">
        <v>49</v>
      </c>
      <c r="K43" s="1">
        <v>50</v>
      </c>
      <c r="L43" s="1">
        <v>51</v>
      </c>
      <c r="M43" s="1">
        <v>52</v>
      </c>
      <c r="N43" s="1">
        <v>53</v>
      </c>
      <c r="O43" s="1">
        <v>53</v>
      </c>
      <c r="P43" s="1">
        <v>53</v>
      </c>
      <c r="Q43" s="1">
        <v>53</v>
      </c>
      <c r="R43" s="2">
        <v>53</v>
      </c>
      <c r="T43" s="18">
        <f t="shared" si="2"/>
        <v>0</v>
      </c>
      <c r="U43" s="1">
        <f t="shared" si="3"/>
        <v>0</v>
      </c>
      <c r="V43" s="1">
        <f t="shared" si="4"/>
        <v>6.8000000000000007</v>
      </c>
      <c r="W43" s="1">
        <f t="shared" si="5"/>
        <v>4.7999999999999972</v>
      </c>
      <c r="X43" s="1">
        <f t="shared" si="6"/>
        <v>4</v>
      </c>
      <c r="Y43" s="1">
        <f t="shared" si="7"/>
        <v>3.6000000000000014</v>
      </c>
      <c r="Z43" s="1">
        <f t="shared" si="8"/>
        <v>3.2999999999999972</v>
      </c>
      <c r="AA43" s="1">
        <f t="shared" si="9"/>
        <v>1.3999999999999986</v>
      </c>
      <c r="AB43" s="1">
        <f t="shared" si="10"/>
        <v>0</v>
      </c>
      <c r="AC43" s="1">
        <f t="shared" si="11"/>
        <v>0</v>
      </c>
      <c r="AD43" s="1">
        <f t="shared" si="12"/>
        <v>0</v>
      </c>
      <c r="AE43" s="1">
        <f t="shared" si="13"/>
        <v>0</v>
      </c>
      <c r="AF43" s="1">
        <f t="shared" si="14"/>
        <v>0</v>
      </c>
      <c r="AG43" s="1">
        <f t="shared" si="15"/>
        <v>0</v>
      </c>
      <c r="AH43" s="1">
        <f t="shared" si="16"/>
        <v>0</v>
      </c>
      <c r="AI43" s="2">
        <f t="shared" si="17"/>
        <v>0</v>
      </c>
      <c r="AK43" s="34">
        <f t="shared" si="18"/>
        <v>23.899999999999995</v>
      </c>
      <c r="AL43" s="36">
        <f t="shared" si="19"/>
        <v>23.899999999999995</v>
      </c>
      <c r="AM43" s="7"/>
    </row>
    <row r="44" spans="2:39" x14ac:dyDescent="0.25">
      <c r="B44" s="37">
        <f t="shared" si="1"/>
        <v>30.299999999999994</v>
      </c>
      <c r="C44" s="1">
        <v>31</v>
      </c>
      <c r="D44" s="1">
        <v>34</v>
      </c>
      <c r="E44" s="1">
        <v>37</v>
      </c>
      <c r="F44" s="1">
        <v>40</v>
      </c>
      <c r="G44" s="1">
        <v>43</v>
      </c>
      <c r="H44" s="1">
        <v>46</v>
      </c>
      <c r="I44" s="1">
        <v>49</v>
      </c>
      <c r="J44" s="1">
        <v>50</v>
      </c>
      <c r="K44" s="1">
        <v>51</v>
      </c>
      <c r="L44" s="1">
        <v>52</v>
      </c>
      <c r="M44" s="1">
        <v>53</v>
      </c>
      <c r="N44" s="1">
        <v>54</v>
      </c>
      <c r="O44" s="1">
        <v>54</v>
      </c>
      <c r="P44" s="1">
        <v>54</v>
      </c>
      <c r="Q44" s="1">
        <v>54</v>
      </c>
      <c r="R44" s="2">
        <v>54</v>
      </c>
      <c r="T44" s="18">
        <f t="shared" si="2"/>
        <v>0</v>
      </c>
      <c r="U44" s="1">
        <f t="shared" si="3"/>
        <v>0</v>
      </c>
      <c r="V44" s="1">
        <f t="shared" si="4"/>
        <v>7.8000000000000007</v>
      </c>
      <c r="W44" s="1">
        <f t="shared" si="5"/>
        <v>5.7999999999999972</v>
      </c>
      <c r="X44" s="1">
        <f t="shared" si="6"/>
        <v>5</v>
      </c>
      <c r="Y44" s="1">
        <f t="shared" si="7"/>
        <v>4.6000000000000014</v>
      </c>
      <c r="Z44" s="1">
        <f t="shared" si="8"/>
        <v>4.2999999999999972</v>
      </c>
      <c r="AA44" s="1">
        <f t="shared" si="9"/>
        <v>2.3999999999999986</v>
      </c>
      <c r="AB44" s="1">
        <f t="shared" si="10"/>
        <v>0.39999999999999858</v>
      </c>
      <c r="AC44" s="1">
        <f t="shared" si="11"/>
        <v>0</v>
      </c>
      <c r="AD44" s="1">
        <f t="shared" si="12"/>
        <v>0</v>
      </c>
      <c r="AE44" s="1">
        <f t="shared" si="13"/>
        <v>0</v>
      </c>
      <c r="AF44" s="1">
        <f t="shared" si="14"/>
        <v>0</v>
      </c>
      <c r="AG44" s="1">
        <f t="shared" si="15"/>
        <v>0</v>
      </c>
      <c r="AH44" s="1">
        <f t="shared" si="16"/>
        <v>0</v>
      </c>
      <c r="AI44" s="2">
        <f t="shared" si="17"/>
        <v>0</v>
      </c>
      <c r="AK44" s="34">
        <f t="shared" si="18"/>
        <v>30.299999999999994</v>
      </c>
      <c r="AL44" s="36">
        <f t="shared" si="19"/>
        <v>30.299999999999994</v>
      </c>
      <c r="AM44" s="7"/>
    </row>
    <row r="45" spans="2:39" x14ac:dyDescent="0.25">
      <c r="B45" s="37">
        <f t="shared" si="1"/>
        <v>0</v>
      </c>
      <c r="C45" s="1">
        <v>32</v>
      </c>
      <c r="D45" s="1">
        <v>35</v>
      </c>
      <c r="E45" s="1">
        <v>38</v>
      </c>
      <c r="F45" s="1">
        <v>41</v>
      </c>
      <c r="G45" s="1">
        <v>44</v>
      </c>
      <c r="H45" s="1">
        <v>47</v>
      </c>
      <c r="I45" s="1">
        <v>50</v>
      </c>
      <c r="J45" s="1">
        <v>51</v>
      </c>
      <c r="K45" s="1">
        <v>52</v>
      </c>
      <c r="L45" s="1">
        <v>53</v>
      </c>
      <c r="M45" s="1">
        <v>54</v>
      </c>
      <c r="N45" s="1">
        <v>55</v>
      </c>
      <c r="O45" s="1">
        <v>55</v>
      </c>
      <c r="P45" s="1">
        <v>55</v>
      </c>
      <c r="Q45" s="1">
        <v>55</v>
      </c>
      <c r="R45" s="2">
        <v>55</v>
      </c>
      <c r="T45" s="18">
        <f t="shared" si="2"/>
        <v>0</v>
      </c>
      <c r="U45" s="1">
        <f t="shared" si="3"/>
        <v>0</v>
      </c>
      <c r="V45" s="1">
        <f t="shared" si="4"/>
        <v>8.8000000000000007</v>
      </c>
      <c r="W45" s="1">
        <f t="shared" si="5"/>
        <v>6.7999999999999972</v>
      </c>
      <c r="X45" s="1">
        <f t="shared" si="6"/>
        <v>6</v>
      </c>
      <c r="Y45" s="1">
        <f t="shared" si="7"/>
        <v>5.6000000000000014</v>
      </c>
      <c r="Z45" s="1">
        <f t="shared" si="8"/>
        <v>5.2999999999999972</v>
      </c>
      <c r="AA45" s="1">
        <f t="shared" si="9"/>
        <v>3.3999999999999986</v>
      </c>
      <c r="AB45" s="1">
        <f t="shared" si="10"/>
        <v>1.3999999999999986</v>
      </c>
      <c r="AC45" s="1">
        <f t="shared" si="11"/>
        <v>0</v>
      </c>
      <c r="AD45" s="1">
        <f t="shared" si="12"/>
        <v>0</v>
      </c>
      <c r="AE45" s="1">
        <f t="shared" si="13"/>
        <v>0</v>
      </c>
      <c r="AF45" s="1">
        <f t="shared" si="14"/>
        <v>0</v>
      </c>
      <c r="AG45" s="1">
        <f t="shared" si="15"/>
        <v>0</v>
      </c>
      <c r="AH45" s="1">
        <f t="shared" si="16"/>
        <v>0</v>
      </c>
      <c r="AI45" s="2">
        <f t="shared" si="17"/>
        <v>0</v>
      </c>
      <c r="AK45" s="34">
        <f t="shared" si="18"/>
        <v>37.299999999999997</v>
      </c>
      <c r="AL45" s="36" t="str">
        <f t="shared" si="19"/>
        <v>mayor a 32</v>
      </c>
      <c r="AM45" s="7"/>
    </row>
    <row r="46" spans="2:39" x14ac:dyDescent="0.25">
      <c r="B46" s="37">
        <f t="shared" si="1"/>
        <v>0</v>
      </c>
      <c r="C46" s="17">
        <v>33</v>
      </c>
      <c r="D46" s="17">
        <v>36</v>
      </c>
      <c r="E46" s="17">
        <v>39</v>
      </c>
      <c r="F46" s="17">
        <v>42</v>
      </c>
      <c r="G46" s="17">
        <v>45</v>
      </c>
      <c r="H46" s="17">
        <v>48</v>
      </c>
      <c r="I46" s="17">
        <v>51</v>
      </c>
      <c r="J46" s="17">
        <v>52</v>
      </c>
      <c r="K46" s="17">
        <v>53</v>
      </c>
      <c r="L46" s="17">
        <v>54</v>
      </c>
      <c r="M46" s="17">
        <v>55</v>
      </c>
      <c r="N46" s="17">
        <v>56</v>
      </c>
      <c r="O46" s="17">
        <v>56</v>
      </c>
      <c r="P46" s="17">
        <v>56</v>
      </c>
      <c r="Q46" s="17">
        <v>56</v>
      </c>
      <c r="R46" s="19">
        <v>56</v>
      </c>
      <c r="T46" s="18">
        <f t="shared" si="2"/>
        <v>0</v>
      </c>
      <c r="U46" s="1">
        <f t="shared" si="3"/>
        <v>0</v>
      </c>
      <c r="V46" s="1">
        <f t="shared" si="4"/>
        <v>9.8000000000000007</v>
      </c>
      <c r="W46" s="1">
        <f t="shared" si="5"/>
        <v>7.7999999999999972</v>
      </c>
      <c r="X46" s="1">
        <f t="shared" si="6"/>
        <v>7</v>
      </c>
      <c r="Y46" s="1">
        <f t="shared" si="7"/>
        <v>6.6000000000000014</v>
      </c>
      <c r="Z46" s="1">
        <f t="shared" si="8"/>
        <v>6.2999999999999972</v>
      </c>
      <c r="AA46" s="1">
        <f t="shared" si="9"/>
        <v>4.3999999999999986</v>
      </c>
      <c r="AB46" s="1">
        <f t="shared" si="10"/>
        <v>2.3999999999999986</v>
      </c>
      <c r="AC46" s="1">
        <f t="shared" si="11"/>
        <v>0.5</v>
      </c>
      <c r="AD46" s="1">
        <f t="shared" si="12"/>
        <v>0</v>
      </c>
      <c r="AE46" s="1">
        <f t="shared" si="13"/>
        <v>0</v>
      </c>
      <c r="AF46" s="1">
        <f t="shared" si="14"/>
        <v>0</v>
      </c>
      <c r="AG46" s="1">
        <f t="shared" si="15"/>
        <v>0</v>
      </c>
      <c r="AH46" s="1">
        <f t="shared" si="16"/>
        <v>0</v>
      </c>
      <c r="AI46" s="2">
        <f t="shared" si="17"/>
        <v>0</v>
      </c>
      <c r="AK46" s="34">
        <f t="shared" si="18"/>
        <v>44.8</v>
      </c>
      <c r="AL46" s="36" t="str">
        <f t="shared" si="19"/>
        <v>mayor a 32</v>
      </c>
      <c r="AM46" s="7"/>
    </row>
    <row r="47" spans="2:39" x14ac:dyDescent="0.25">
      <c r="B47" s="37">
        <f t="shared" si="1"/>
        <v>0</v>
      </c>
      <c r="C47" s="1">
        <v>34</v>
      </c>
      <c r="D47" s="1">
        <v>37</v>
      </c>
      <c r="E47" s="1">
        <v>40</v>
      </c>
      <c r="F47" s="1">
        <v>43</v>
      </c>
      <c r="G47" s="1">
        <v>46</v>
      </c>
      <c r="H47" s="1">
        <v>49</v>
      </c>
      <c r="I47" s="1">
        <v>52</v>
      </c>
      <c r="J47" s="1">
        <v>53</v>
      </c>
      <c r="K47" s="1">
        <v>54</v>
      </c>
      <c r="L47" s="1">
        <v>55</v>
      </c>
      <c r="M47" s="1">
        <v>56</v>
      </c>
      <c r="N47" s="1">
        <v>57</v>
      </c>
      <c r="O47" s="1">
        <v>57</v>
      </c>
      <c r="P47" s="1">
        <v>57</v>
      </c>
      <c r="Q47" s="1">
        <v>57</v>
      </c>
      <c r="R47" s="2">
        <v>57</v>
      </c>
      <c r="T47" s="18">
        <f t="shared" si="2"/>
        <v>0</v>
      </c>
      <c r="U47" s="1">
        <f t="shared" si="3"/>
        <v>0</v>
      </c>
      <c r="V47" s="1">
        <f t="shared" si="4"/>
        <v>10.8</v>
      </c>
      <c r="W47" s="1">
        <f t="shared" si="5"/>
        <v>8.7999999999999972</v>
      </c>
      <c r="X47" s="1">
        <f t="shared" si="6"/>
        <v>8</v>
      </c>
      <c r="Y47" s="1">
        <f t="shared" si="7"/>
        <v>7.6000000000000014</v>
      </c>
      <c r="Z47" s="1">
        <f t="shared" si="8"/>
        <v>7.2999999999999972</v>
      </c>
      <c r="AA47" s="1">
        <f t="shared" si="9"/>
        <v>5.3999999999999986</v>
      </c>
      <c r="AB47" s="1">
        <f t="shared" si="10"/>
        <v>3.3999999999999986</v>
      </c>
      <c r="AC47" s="1">
        <f t="shared" si="11"/>
        <v>1.5</v>
      </c>
      <c r="AD47" s="1">
        <f t="shared" si="12"/>
        <v>0</v>
      </c>
      <c r="AE47" s="1">
        <f t="shared" si="13"/>
        <v>0</v>
      </c>
      <c r="AF47" s="1">
        <f t="shared" si="14"/>
        <v>0</v>
      </c>
      <c r="AG47" s="1">
        <f t="shared" si="15"/>
        <v>0</v>
      </c>
      <c r="AH47" s="1">
        <f t="shared" si="16"/>
        <v>0</v>
      </c>
      <c r="AI47" s="2">
        <f t="shared" si="17"/>
        <v>0</v>
      </c>
      <c r="AK47" s="34">
        <f t="shared" si="18"/>
        <v>52.8</v>
      </c>
      <c r="AL47" s="36" t="str">
        <f t="shared" si="19"/>
        <v>mayor a 32</v>
      </c>
      <c r="AM47" s="7"/>
    </row>
    <row r="48" spans="2:39" x14ac:dyDescent="0.25">
      <c r="B48" s="37">
        <f t="shared" si="1"/>
        <v>0</v>
      </c>
      <c r="C48" s="1">
        <v>35</v>
      </c>
      <c r="D48" s="1">
        <v>38</v>
      </c>
      <c r="E48" s="1">
        <v>41</v>
      </c>
      <c r="F48" s="1">
        <v>44</v>
      </c>
      <c r="G48" s="1">
        <v>47</v>
      </c>
      <c r="H48" s="1">
        <v>50</v>
      </c>
      <c r="I48" s="1">
        <v>53</v>
      </c>
      <c r="J48" s="1">
        <v>54</v>
      </c>
      <c r="K48" s="1">
        <v>55</v>
      </c>
      <c r="L48" s="1">
        <v>56</v>
      </c>
      <c r="M48" s="1">
        <v>57</v>
      </c>
      <c r="N48" s="1">
        <v>58</v>
      </c>
      <c r="O48" s="1">
        <v>58</v>
      </c>
      <c r="P48" s="1">
        <v>58</v>
      </c>
      <c r="Q48" s="1">
        <v>58</v>
      </c>
      <c r="R48" s="2">
        <v>58</v>
      </c>
      <c r="T48" s="18">
        <f t="shared" si="2"/>
        <v>0</v>
      </c>
      <c r="U48" s="1">
        <f t="shared" si="3"/>
        <v>0</v>
      </c>
      <c r="V48" s="1">
        <f t="shared" si="4"/>
        <v>11.8</v>
      </c>
      <c r="W48" s="1">
        <f t="shared" si="5"/>
        <v>9.7999999999999972</v>
      </c>
      <c r="X48" s="1">
        <f t="shared" si="6"/>
        <v>9</v>
      </c>
      <c r="Y48" s="1">
        <f t="shared" si="7"/>
        <v>8.6000000000000014</v>
      </c>
      <c r="Z48" s="1">
        <f t="shared" si="8"/>
        <v>8.2999999999999972</v>
      </c>
      <c r="AA48" s="1">
        <f t="shared" si="9"/>
        <v>6.3999999999999986</v>
      </c>
      <c r="AB48" s="1">
        <f t="shared" si="10"/>
        <v>4.3999999999999986</v>
      </c>
      <c r="AC48" s="1">
        <f t="shared" si="11"/>
        <v>2.5</v>
      </c>
      <c r="AD48" s="1">
        <f t="shared" si="12"/>
        <v>0.70000000000000284</v>
      </c>
      <c r="AE48" s="1">
        <f t="shared" si="13"/>
        <v>0</v>
      </c>
      <c r="AF48" s="1">
        <f t="shared" si="14"/>
        <v>0</v>
      </c>
      <c r="AG48" s="1">
        <f t="shared" si="15"/>
        <v>0</v>
      </c>
      <c r="AH48" s="1">
        <f t="shared" si="16"/>
        <v>0</v>
      </c>
      <c r="AI48" s="2">
        <f t="shared" si="17"/>
        <v>0</v>
      </c>
      <c r="AK48" s="34">
        <f t="shared" si="18"/>
        <v>61.5</v>
      </c>
      <c r="AL48" s="36" t="str">
        <f t="shared" si="19"/>
        <v>mayor a 32</v>
      </c>
      <c r="AM48" s="7"/>
    </row>
    <row r="49" spans="2:39" x14ac:dyDescent="0.25">
      <c r="B49" s="37">
        <f t="shared" si="1"/>
        <v>0</v>
      </c>
      <c r="C49" s="1">
        <v>36</v>
      </c>
      <c r="D49" s="1">
        <v>39</v>
      </c>
      <c r="E49" s="1">
        <v>42</v>
      </c>
      <c r="F49" s="1">
        <v>45</v>
      </c>
      <c r="G49" s="1">
        <v>48</v>
      </c>
      <c r="H49" s="1">
        <v>51</v>
      </c>
      <c r="I49" s="1">
        <v>54</v>
      </c>
      <c r="J49" s="1">
        <v>55</v>
      </c>
      <c r="K49" s="1">
        <v>56</v>
      </c>
      <c r="L49" s="1">
        <v>57</v>
      </c>
      <c r="M49" s="1">
        <v>58</v>
      </c>
      <c r="N49" s="1">
        <v>59</v>
      </c>
      <c r="O49" s="1">
        <v>59</v>
      </c>
      <c r="P49" s="1">
        <v>59</v>
      </c>
      <c r="Q49" s="1">
        <v>59</v>
      </c>
      <c r="R49" s="2">
        <v>59</v>
      </c>
      <c r="T49" s="18">
        <f t="shared" si="2"/>
        <v>0</v>
      </c>
      <c r="U49" s="1">
        <f t="shared" si="3"/>
        <v>0</v>
      </c>
      <c r="V49" s="1">
        <f t="shared" si="4"/>
        <v>12.8</v>
      </c>
      <c r="W49" s="1">
        <f t="shared" si="5"/>
        <v>10.799999999999997</v>
      </c>
      <c r="X49" s="1">
        <f t="shared" si="6"/>
        <v>10</v>
      </c>
      <c r="Y49" s="1">
        <f t="shared" si="7"/>
        <v>9.6000000000000014</v>
      </c>
      <c r="Z49" s="1">
        <f t="shared" si="8"/>
        <v>9.2999999999999972</v>
      </c>
      <c r="AA49" s="1">
        <f t="shared" si="9"/>
        <v>7.3999999999999986</v>
      </c>
      <c r="AB49" s="1">
        <f t="shared" si="10"/>
        <v>5.3999999999999986</v>
      </c>
      <c r="AC49" s="1">
        <f t="shared" si="11"/>
        <v>3.5</v>
      </c>
      <c r="AD49" s="1">
        <f t="shared" si="12"/>
        <v>1.7000000000000028</v>
      </c>
      <c r="AE49" s="1">
        <f t="shared" si="13"/>
        <v>0</v>
      </c>
      <c r="AF49" s="1">
        <f t="shared" si="14"/>
        <v>0</v>
      </c>
      <c r="AG49" s="1">
        <f t="shared" si="15"/>
        <v>0</v>
      </c>
      <c r="AH49" s="1">
        <f t="shared" si="16"/>
        <v>0</v>
      </c>
      <c r="AI49" s="2">
        <f t="shared" si="17"/>
        <v>0</v>
      </c>
      <c r="AK49" s="34">
        <f t="shared" si="18"/>
        <v>70.499999999999986</v>
      </c>
      <c r="AL49" s="36" t="str">
        <f t="shared" si="19"/>
        <v>mayor a 32</v>
      </c>
      <c r="AM49" s="7"/>
    </row>
    <row r="50" spans="2:39" x14ac:dyDescent="0.25">
      <c r="B50" s="37">
        <f t="shared" si="1"/>
        <v>0</v>
      </c>
      <c r="C50" s="1">
        <v>37</v>
      </c>
      <c r="D50" s="1">
        <v>40</v>
      </c>
      <c r="E50" s="1">
        <v>43</v>
      </c>
      <c r="F50" s="1">
        <v>46</v>
      </c>
      <c r="G50" s="1">
        <v>49</v>
      </c>
      <c r="H50" s="1">
        <v>52</v>
      </c>
      <c r="I50" s="1">
        <v>55</v>
      </c>
      <c r="J50" s="1">
        <v>56</v>
      </c>
      <c r="K50" s="1">
        <v>57</v>
      </c>
      <c r="L50" s="1">
        <v>58</v>
      </c>
      <c r="M50" s="1">
        <v>59</v>
      </c>
      <c r="N50" s="1">
        <v>60</v>
      </c>
      <c r="O50" s="1">
        <v>60</v>
      </c>
      <c r="P50" s="1">
        <v>60</v>
      </c>
      <c r="Q50" s="1">
        <v>60</v>
      </c>
      <c r="R50" s="2">
        <v>60</v>
      </c>
      <c r="T50" s="18">
        <f t="shared" si="2"/>
        <v>0</v>
      </c>
      <c r="U50" s="1">
        <f t="shared" si="3"/>
        <v>0</v>
      </c>
      <c r="V50" s="1">
        <f t="shared" si="4"/>
        <v>13.8</v>
      </c>
      <c r="W50" s="1">
        <f t="shared" si="5"/>
        <v>11.799999999999997</v>
      </c>
      <c r="X50" s="1">
        <f t="shared" si="6"/>
        <v>11</v>
      </c>
      <c r="Y50" s="1">
        <f t="shared" si="7"/>
        <v>10.600000000000001</v>
      </c>
      <c r="Z50" s="1">
        <f t="shared" si="8"/>
        <v>10.299999999999997</v>
      </c>
      <c r="AA50" s="1">
        <f t="shared" si="9"/>
        <v>8.3999999999999986</v>
      </c>
      <c r="AB50" s="1">
        <f t="shared" si="10"/>
        <v>6.3999999999999986</v>
      </c>
      <c r="AC50" s="1">
        <f t="shared" si="11"/>
        <v>4.5</v>
      </c>
      <c r="AD50" s="1">
        <f t="shared" si="12"/>
        <v>2.7000000000000028</v>
      </c>
      <c r="AE50" s="1">
        <f t="shared" si="13"/>
        <v>1</v>
      </c>
      <c r="AF50" s="1">
        <f t="shared" si="14"/>
        <v>0</v>
      </c>
      <c r="AG50" s="1">
        <f t="shared" si="15"/>
        <v>0</v>
      </c>
      <c r="AH50" s="1">
        <f t="shared" si="16"/>
        <v>0</v>
      </c>
      <c r="AI50" s="2">
        <f t="shared" si="17"/>
        <v>0</v>
      </c>
      <c r="AK50" s="34">
        <f t="shared" si="18"/>
        <v>80.499999999999986</v>
      </c>
      <c r="AL50" s="36" t="str">
        <f t="shared" si="19"/>
        <v>mayor a 32</v>
      </c>
      <c r="AM50" s="7"/>
    </row>
    <row r="51" spans="2:39" x14ac:dyDescent="0.25">
      <c r="B51" s="37">
        <f t="shared" si="1"/>
        <v>0</v>
      </c>
      <c r="C51" s="1">
        <v>38</v>
      </c>
      <c r="D51" s="1">
        <v>41</v>
      </c>
      <c r="E51" s="1">
        <v>44</v>
      </c>
      <c r="F51" s="1">
        <v>47</v>
      </c>
      <c r="G51" s="1">
        <v>50</v>
      </c>
      <c r="H51" s="1">
        <v>53</v>
      </c>
      <c r="I51" s="1">
        <v>56</v>
      </c>
      <c r="J51" s="1">
        <v>57</v>
      </c>
      <c r="K51" s="1">
        <v>58</v>
      </c>
      <c r="L51" s="1">
        <v>59</v>
      </c>
      <c r="M51" s="1">
        <v>60</v>
      </c>
      <c r="N51" s="1">
        <v>61</v>
      </c>
      <c r="O51" s="1">
        <v>61</v>
      </c>
      <c r="P51" s="1">
        <v>61</v>
      </c>
      <c r="Q51" s="1">
        <v>61</v>
      </c>
      <c r="R51" s="2">
        <v>61</v>
      </c>
      <c r="T51" s="18">
        <f t="shared" si="2"/>
        <v>0</v>
      </c>
      <c r="U51" s="1">
        <f t="shared" si="3"/>
        <v>0</v>
      </c>
      <c r="V51" s="1">
        <f t="shared" si="4"/>
        <v>14.8</v>
      </c>
      <c r="W51" s="1">
        <f t="shared" si="5"/>
        <v>12.799999999999997</v>
      </c>
      <c r="X51" s="1">
        <f t="shared" si="6"/>
        <v>12</v>
      </c>
      <c r="Y51" s="1">
        <f t="shared" si="7"/>
        <v>11.600000000000001</v>
      </c>
      <c r="Z51" s="1">
        <f t="shared" si="8"/>
        <v>11.299999999999997</v>
      </c>
      <c r="AA51" s="1">
        <f t="shared" si="9"/>
        <v>9.3999999999999986</v>
      </c>
      <c r="AB51" s="1">
        <f t="shared" si="10"/>
        <v>7.3999999999999986</v>
      </c>
      <c r="AC51" s="1">
        <f t="shared" si="11"/>
        <v>5.5</v>
      </c>
      <c r="AD51" s="1">
        <f t="shared" si="12"/>
        <v>3.7000000000000028</v>
      </c>
      <c r="AE51" s="1">
        <f t="shared" si="13"/>
        <v>2</v>
      </c>
      <c r="AF51" s="1">
        <f t="shared" si="14"/>
        <v>0</v>
      </c>
      <c r="AG51" s="1">
        <f t="shared" si="15"/>
        <v>0</v>
      </c>
      <c r="AH51" s="1">
        <f t="shared" si="16"/>
        <v>0</v>
      </c>
      <c r="AI51" s="2">
        <f t="shared" si="17"/>
        <v>0</v>
      </c>
      <c r="AK51" s="34">
        <f t="shared" si="18"/>
        <v>90.499999999999986</v>
      </c>
      <c r="AL51" s="36" t="str">
        <f t="shared" si="19"/>
        <v>mayor a 32</v>
      </c>
      <c r="AM51" s="7"/>
    </row>
    <row r="52" spans="2:39" x14ac:dyDescent="0.25">
      <c r="B52" s="37">
        <f t="shared" si="1"/>
        <v>0</v>
      </c>
      <c r="C52" s="1">
        <v>39</v>
      </c>
      <c r="D52" s="1">
        <v>42</v>
      </c>
      <c r="E52" s="1">
        <v>45</v>
      </c>
      <c r="F52" s="1">
        <v>48</v>
      </c>
      <c r="G52" s="1">
        <v>51</v>
      </c>
      <c r="H52" s="1">
        <v>54</v>
      </c>
      <c r="I52" s="1">
        <v>57</v>
      </c>
      <c r="J52" s="1">
        <v>58</v>
      </c>
      <c r="K52" s="1">
        <v>59</v>
      </c>
      <c r="L52" s="1">
        <v>60</v>
      </c>
      <c r="M52" s="1">
        <v>61</v>
      </c>
      <c r="N52" s="1">
        <v>62</v>
      </c>
      <c r="O52" s="1">
        <v>62</v>
      </c>
      <c r="P52" s="1">
        <v>62</v>
      </c>
      <c r="Q52" s="1">
        <v>62</v>
      </c>
      <c r="R52" s="2">
        <v>62</v>
      </c>
      <c r="T52" s="18">
        <f t="shared" si="2"/>
        <v>0</v>
      </c>
      <c r="U52" s="1">
        <f t="shared" si="3"/>
        <v>0</v>
      </c>
      <c r="V52" s="1">
        <f t="shared" si="4"/>
        <v>15.8</v>
      </c>
      <c r="W52" s="1">
        <f t="shared" si="5"/>
        <v>13.799999999999997</v>
      </c>
      <c r="X52" s="1">
        <f t="shared" si="6"/>
        <v>13</v>
      </c>
      <c r="Y52" s="1">
        <f t="shared" si="7"/>
        <v>12.600000000000001</v>
      </c>
      <c r="Z52" s="1">
        <f t="shared" si="8"/>
        <v>12.299999999999997</v>
      </c>
      <c r="AA52" s="1">
        <f t="shared" si="9"/>
        <v>10.399999999999999</v>
      </c>
      <c r="AB52" s="1">
        <f t="shared" si="10"/>
        <v>8.3999999999999986</v>
      </c>
      <c r="AC52" s="1">
        <f t="shared" si="11"/>
        <v>6.5</v>
      </c>
      <c r="AD52" s="1">
        <f t="shared" si="12"/>
        <v>4.7000000000000028</v>
      </c>
      <c r="AE52" s="1">
        <f t="shared" si="13"/>
        <v>3</v>
      </c>
      <c r="AF52" s="1">
        <f t="shared" si="14"/>
        <v>0</v>
      </c>
      <c r="AG52" s="1">
        <f t="shared" si="15"/>
        <v>0</v>
      </c>
      <c r="AH52" s="1">
        <f t="shared" si="16"/>
        <v>0</v>
      </c>
      <c r="AI52" s="2">
        <f t="shared" si="17"/>
        <v>0</v>
      </c>
      <c r="AK52" s="34">
        <f t="shared" si="18"/>
        <v>100.50000000000001</v>
      </c>
      <c r="AL52" s="36" t="str">
        <f t="shared" si="19"/>
        <v>mayor a 32</v>
      </c>
      <c r="AM52" s="7"/>
    </row>
    <row r="53" spans="2:39" x14ac:dyDescent="0.25">
      <c r="B53" s="37">
        <f t="shared" si="1"/>
        <v>0</v>
      </c>
      <c r="C53" s="1">
        <v>40</v>
      </c>
      <c r="D53" s="1">
        <v>43</v>
      </c>
      <c r="E53" s="1">
        <v>46</v>
      </c>
      <c r="F53" s="1">
        <v>49</v>
      </c>
      <c r="G53" s="1">
        <v>52</v>
      </c>
      <c r="H53" s="1">
        <v>55</v>
      </c>
      <c r="I53" s="1">
        <v>58</v>
      </c>
      <c r="J53" s="1">
        <v>59</v>
      </c>
      <c r="K53" s="1">
        <v>60</v>
      </c>
      <c r="L53" s="1">
        <v>61</v>
      </c>
      <c r="M53" s="1">
        <v>62</v>
      </c>
      <c r="N53" s="1">
        <v>63</v>
      </c>
      <c r="O53" s="1">
        <v>63</v>
      </c>
      <c r="P53" s="1">
        <v>63</v>
      </c>
      <c r="Q53" s="1">
        <v>63</v>
      </c>
      <c r="R53" s="2">
        <v>63</v>
      </c>
      <c r="T53" s="18">
        <f t="shared" si="2"/>
        <v>0</v>
      </c>
      <c r="U53" s="1">
        <f t="shared" si="3"/>
        <v>0</v>
      </c>
      <c r="V53" s="1">
        <f t="shared" si="4"/>
        <v>16.8</v>
      </c>
      <c r="W53" s="1">
        <f t="shared" si="5"/>
        <v>14.799999999999997</v>
      </c>
      <c r="X53" s="1">
        <f t="shared" si="6"/>
        <v>14</v>
      </c>
      <c r="Y53" s="1">
        <f t="shared" si="7"/>
        <v>13.600000000000001</v>
      </c>
      <c r="Z53" s="1">
        <f t="shared" si="8"/>
        <v>13.299999999999997</v>
      </c>
      <c r="AA53" s="1">
        <f t="shared" si="9"/>
        <v>11.399999999999999</v>
      </c>
      <c r="AB53" s="1">
        <f t="shared" si="10"/>
        <v>9.3999999999999986</v>
      </c>
      <c r="AC53" s="1">
        <f t="shared" si="11"/>
        <v>7.5</v>
      </c>
      <c r="AD53" s="1">
        <f t="shared" si="12"/>
        <v>5.7000000000000028</v>
      </c>
      <c r="AE53" s="1">
        <f t="shared" si="13"/>
        <v>4</v>
      </c>
      <c r="AF53" s="1">
        <f t="shared" si="14"/>
        <v>1</v>
      </c>
      <c r="AG53" s="1">
        <f t="shared" si="15"/>
        <v>0</v>
      </c>
      <c r="AH53" s="1">
        <f t="shared" si="16"/>
        <v>0</v>
      </c>
      <c r="AI53" s="2">
        <f t="shared" si="17"/>
        <v>0</v>
      </c>
      <c r="AK53" s="34">
        <f t="shared" si="18"/>
        <v>111.50000000000001</v>
      </c>
      <c r="AL53" s="36" t="str">
        <f t="shared" si="19"/>
        <v>mayor a 32</v>
      </c>
      <c r="AM53" s="7"/>
    </row>
    <row r="54" spans="2:39" x14ac:dyDescent="0.25">
      <c r="B54" s="37">
        <f t="shared" si="1"/>
        <v>0</v>
      </c>
      <c r="C54" s="1">
        <v>41</v>
      </c>
      <c r="D54" s="1">
        <v>44</v>
      </c>
      <c r="E54" s="1">
        <v>47</v>
      </c>
      <c r="F54" s="1">
        <v>50</v>
      </c>
      <c r="G54" s="1">
        <v>53</v>
      </c>
      <c r="H54" s="1">
        <v>56</v>
      </c>
      <c r="I54" s="1">
        <v>59</v>
      </c>
      <c r="J54" s="1">
        <v>60</v>
      </c>
      <c r="K54" s="1">
        <v>61</v>
      </c>
      <c r="L54" s="1">
        <v>62</v>
      </c>
      <c r="M54" s="1">
        <v>63</v>
      </c>
      <c r="N54" s="1">
        <v>64</v>
      </c>
      <c r="O54" s="1">
        <v>64</v>
      </c>
      <c r="P54" s="1">
        <v>64</v>
      </c>
      <c r="Q54" s="1">
        <v>64</v>
      </c>
      <c r="R54" s="2">
        <v>64</v>
      </c>
      <c r="T54" s="18">
        <f t="shared" si="2"/>
        <v>0</v>
      </c>
      <c r="U54" s="1">
        <f t="shared" si="3"/>
        <v>0</v>
      </c>
      <c r="V54" s="1">
        <f t="shared" si="4"/>
        <v>17.8</v>
      </c>
      <c r="W54" s="1">
        <f t="shared" si="5"/>
        <v>15.799999999999997</v>
      </c>
      <c r="X54" s="1">
        <f t="shared" si="6"/>
        <v>15</v>
      </c>
      <c r="Y54" s="1">
        <f t="shared" si="7"/>
        <v>14.600000000000001</v>
      </c>
      <c r="Z54" s="1">
        <f t="shared" si="8"/>
        <v>14.299999999999997</v>
      </c>
      <c r="AA54" s="1">
        <f t="shared" si="9"/>
        <v>12.399999999999999</v>
      </c>
      <c r="AB54" s="1">
        <f t="shared" si="10"/>
        <v>10.399999999999999</v>
      </c>
      <c r="AC54" s="1">
        <f t="shared" si="11"/>
        <v>8.5</v>
      </c>
      <c r="AD54" s="1">
        <f t="shared" si="12"/>
        <v>6.7000000000000028</v>
      </c>
      <c r="AE54" s="1">
        <f t="shared" si="13"/>
        <v>5</v>
      </c>
      <c r="AF54" s="1">
        <f t="shared" si="14"/>
        <v>2</v>
      </c>
      <c r="AG54" s="1">
        <f t="shared" si="15"/>
        <v>0</v>
      </c>
      <c r="AH54" s="1">
        <f t="shared" si="16"/>
        <v>0</v>
      </c>
      <c r="AI54" s="2">
        <f t="shared" si="17"/>
        <v>0</v>
      </c>
      <c r="AK54" s="34">
        <f t="shared" si="18"/>
        <v>122.50000000000001</v>
      </c>
      <c r="AL54" s="36" t="str">
        <f t="shared" si="19"/>
        <v>mayor a 32</v>
      </c>
      <c r="AM54" s="7"/>
    </row>
    <row r="55" spans="2:39" x14ac:dyDescent="0.25">
      <c r="B55" s="37">
        <f t="shared" si="1"/>
        <v>0</v>
      </c>
      <c r="C55" s="1">
        <v>42</v>
      </c>
      <c r="D55" s="1">
        <v>45</v>
      </c>
      <c r="E55" s="1">
        <v>48</v>
      </c>
      <c r="F55" s="1">
        <v>51</v>
      </c>
      <c r="G55" s="1">
        <v>54</v>
      </c>
      <c r="H55" s="1">
        <v>57</v>
      </c>
      <c r="I55" s="1">
        <v>60</v>
      </c>
      <c r="J55" s="1">
        <v>61</v>
      </c>
      <c r="K55" s="1">
        <v>62</v>
      </c>
      <c r="L55" s="1">
        <v>63</v>
      </c>
      <c r="M55" s="1">
        <v>64</v>
      </c>
      <c r="N55" s="1">
        <v>65</v>
      </c>
      <c r="O55" s="1">
        <v>65</v>
      </c>
      <c r="P55" s="1">
        <v>65</v>
      </c>
      <c r="Q55" s="1">
        <v>65</v>
      </c>
      <c r="R55" s="2">
        <v>65</v>
      </c>
      <c r="T55" s="18">
        <f t="shared" si="2"/>
        <v>0</v>
      </c>
      <c r="U55" s="1">
        <f t="shared" si="3"/>
        <v>0.10000000000000142</v>
      </c>
      <c r="V55" s="1">
        <f t="shared" si="4"/>
        <v>18.8</v>
      </c>
      <c r="W55" s="1">
        <f t="shared" si="5"/>
        <v>16.799999999999997</v>
      </c>
      <c r="X55" s="1">
        <f t="shared" si="6"/>
        <v>16</v>
      </c>
      <c r="Y55" s="1">
        <f t="shared" si="7"/>
        <v>15.600000000000001</v>
      </c>
      <c r="Z55" s="1">
        <f t="shared" si="8"/>
        <v>15.299999999999997</v>
      </c>
      <c r="AA55" s="1">
        <f t="shared" si="9"/>
        <v>13.399999999999999</v>
      </c>
      <c r="AB55" s="1">
        <f t="shared" si="10"/>
        <v>11.399999999999999</v>
      </c>
      <c r="AC55" s="1">
        <f t="shared" si="11"/>
        <v>9.5</v>
      </c>
      <c r="AD55" s="1">
        <f t="shared" si="12"/>
        <v>7.7000000000000028</v>
      </c>
      <c r="AE55" s="1">
        <f t="shared" si="13"/>
        <v>6</v>
      </c>
      <c r="AF55" s="1">
        <f t="shared" si="14"/>
        <v>3</v>
      </c>
      <c r="AG55" s="1">
        <f t="shared" si="15"/>
        <v>0.29999999999999716</v>
      </c>
      <c r="AH55" s="1">
        <f t="shared" si="16"/>
        <v>0</v>
      </c>
      <c r="AI55" s="2">
        <f t="shared" si="17"/>
        <v>0</v>
      </c>
      <c r="AK55" s="34">
        <f t="shared" si="18"/>
        <v>133.90000000000003</v>
      </c>
      <c r="AL55" s="36" t="str">
        <f t="shared" si="19"/>
        <v>mayor a 32</v>
      </c>
      <c r="AM55" s="7"/>
    </row>
    <row r="56" spans="2:39" x14ac:dyDescent="0.25">
      <c r="B56" s="37">
        <f t="shared" si="1"/>
        <v>0</v>
      </c>
      <c r="C56" s="1">
        <v>43</v>
      </c>
      <c r="D56" s="1">
        <v>46</v>
      </c>
      <c r="E56" s="1">
        <v>49</v>
      </c>
      <c r="F56" s="1">
        <v>52</v>
      </c>
      <c r="G56" s="1">
        <v>55</v>
      </c>
      <c r="H56" s="1">
        <v>58</v>
      </c>
      <c r="I56" s="1">
        <v>61</v>
      </c>
      <c r="J56" s="1">
        <v>62</v>
      </c>
      <c r="K56" s="1">
        <v>63</v>
      </c>
      <c r="L56" s="1">
        <v>64</v>
      </c>
      <c r="M56" s="1">
        <v>65</v>
      </c>
      <c r="N56" s="1">
        <v>66</v>
      </c>
      <c r="O56" s="1">
        <v>66</v>
      </c>
      <c r="P56" s="1">
        <v>66</v>
      </c>
      <c r="Q56" s="1">
        <v>66</v>
      </c>
      <c r="R56" s="2">
        <v>66</v>
      </c>
      <c r="T56" s="18">
        <f t="shared" si="2"/>
        <v>0</v>
      </c>
      <c r="U56" s="1">
        <f t="shared" si="3"/>
        <v>1.1000000000000014</v>
      </c>
      <c r="V56" s="1">
        <f t="shared" si="4"/>
        <v>19.8</v>
      </c>
      <c r="W56" s="1">
        <f t="shared" si="5"/>
        <v>17.799999999999997</v>
      </c>
      <c r="X56" s="1">
        <f t="shared" si="6"/>
        <v>17</v>
      </c>
      <c r="Y56" s="1">
        <f t="shared" si="7"/>
        <v>16.600000000000001</v>
      </c>
      <c r="Z56" s="1">
        <f t="shared" si="8"/>
        <v>16.299999999999997</v>
      </c>
      <c r="AA56" s="1">
        <f t="shared" si="9"/>
        <v>14.399999999999999</v>
      </c>
      <c r="AB56" s="1">
        <f t="shared" si="10"/>
        <v>12.399999999999999</v>
      </c>
      <c r="AC56" s="1">
        <f t="shared" si="11"/>
        <v>10.5</v>
      </c>
      <c r="AD56" s="1">
        <f t="shared" si="12"/>
        <v>8.7000000000000028</v>
      </c>
      <c r="AE56" s="1">
        <f t="shared" si="13"/>
        <v>7</v>
      </c>
      <c r="AF56" s="1">
        <f t="shared" si="14"/>
        <v>4</v>
      </c>
      <c r="AG56" s="1">
        <f t="shared" si="15"/>
        <v>1.2999999999999972</v>
      </c>
      <c r="AH56" s="1">
        <f t="shared" si="16"/>
        <v>0</v>
      </c>
      <c r="AI56" s="2">
        <f t="shared" si="17"/>
        <v>0</v>
      </c>
      <c r="AK56" s="34">
        <f t="shared" si="18"/>
        <v>146.90000000000003</v>
      </c>
      <c r="AL56" s="36" t="str">
        <f t="shared" si="19"/>
        <v>mayor a 32</v>
      </c>
      <c r="AM56" s="7"/>
    </row>
    <row r="57" spans="2:39" x14ac:dyDescent="0.25">
      <c r="B57" s="37">
        <f t="shared" si="1"/>
        <v>0</v>
      </c>
      <c r="C57" s="1">
        <v>44</v>
      </c>
      <c r="D57" s="1">
        <v>47</v>
      </c>
      <c r="E57" s="1">
        <v>50</v>
      </c>
      <c r="F57" s="1">
        <v>53</v>
      </c>
      <c r="G57" s="1">
        <v>56</v>
      </c>
      <c r="H57" s="1">
        <v>59</v>
      </c>
      <c r="I57" s="1">
        <v>62</v>
      </c>
      <c r="J57" s="1">
        <v>63</v>
      </c>
      <c r="K57" s="1">
        <v>64</v>
      </c>
      <c r="L57" s="1">
        <v>65</v>
      </c>
      <c r="M57" s="1">
        <v>66</v>
      </c>
      <c r="N57" s="1">
        <v>67</v>
      </c>
      <c r="O57" s="1">
        <v>67</v>
      </c>
      <c r="P57" s="1">
        <v>67</v>
      </c>
      <c r="Q57" s="1">
        <v>67</v>
      </c>
      <c r="R57" s="2">
        <v>67</v>
      </c>
      <c r="T57" s="18">
        <f t="shared" si="2"/>
        <v>1</v>
      </c>
      <c r="U57" s="1">
        <f t="shared" si="3"/>
        <v>2.1000000000000014</v>
      </c>
      <c r="V57" s="1">
        <f t="shared" si="4"/>
        <v>20.8</v>
      </c>
      <c r="W57" s="1">
        <f t="shared" si="5"/>
        <v>18.799999999999997</v>
      </c>
      <c r="X57" s="1">
        <f t="shared" si="6"/>
        <v>18</v>
      </c>
      <c r="Y57" s="1">
        <f t="shared" si="7"/>
        <v>17.600000000000001</v>
      </c>
      <c r="Z57" s="1">
        <f t="shared" si="8"/>
        <v>17.299999999999997</v>
      </c>
      <c r="AA57" s="1">
        <f t="shared" si="9"/>
        <v>15.399999999999999</v>
      </c>
      <c r="AB57" s="1">
        <f t="shared" si="10"/>
        <v>13.399999999999999</v>
      </c>
      <c r="AC57" s="1">
        <f t="shared" si="11"/>
        <v>11.5</v>
      </c>
      <c r="AD57" s="1">
        <f t="shared" si="12"/>
        <v>9.7000000000000028</v>
      </c>
      <c r="AE57" s="1">
        <f t="shared" si="13"/>
        <v>8</v>
      </c>
      <c r="AF57" s="1">
        <f t="shared" si="14"/>
        <v>5</v>
      </c>
      <c r="AG57" s="1">
        <f t="shared" si="15"/>
        <v>2.2999999999999972</v>
      </c>
      <c r="AH57" s="1">
        <f t="shared" si="16"/>
        <v>0</v>
      </c>
      <c r="AI57" s="2">
        <f t="shared" si="17"/>
        <v>0</v>
      </c>
      <c r="AK57" s="34">
        <f t="shared" si="18"/>
        <v>160.90000000000003</v>
      </c>
      <c r="AL57" s="36" t="str">
        <f t="shared" si="19"/>
        <v>mayor a 32</v>
      </c>
      <c r="AM57" s="7"/>
    </row>
    <row r="58" spans="2:39" x14ac:dyDescent="0.25">
      <c r="B58" s="37">
        <f t="shared" si="1"/>
        <v>0</v>
      </c>
      <c r="C58" s="1">
        <v>45</v>
      </c>
      <c r="D58" s="1">
        <v>48</v>
      </c>
      <c r="E58" s="1">
        <v>51</v>
      </c>
      <c r="F58" s="1">
        <v>54</v>
      </c>
      <c r="G58" s="1">
        <v>57</v>
      </c>
      <c r="H58" s="1">
        <v>60</v>
      </c>
      <c r="I58" s="1">
        <v>63</v>
      </c>
      <c r="J58" s="1">
        <v>64</v>
      </c>
      <c r="K58" s="1">
        <v>65</v>
      </c>
      <c r="L58" s="1">
        <v>66</v>
      </c>
      <c r="M58" s="1">
        <v>67</v>
      </c>
      <c r="N58" s="1">
        <v>68</v>
      </c>
      <c r="O58" s="1">
        <v>68</v>
      </c>
      <c r="P58" s="1">
        <v>68</v>
      </c>
      <c r="Q58" s="1">
        <v>68</v>
      </c>
      <c r="R58" s="2">
        <v>68</v>
      </c>
      <c r="T58" s="18">
        <f t="shared" si="2"/>
        <v>2</v>
      </c>
      <c r="U58" s="1">
        <f t="shared" si="3"/>
        <v>3.1000000000000014</v>
      </c>
      <c r="V58" s="1">
        <f t="shared" si="4"/>
        <v>21.8</v>
      </c>
      <c r="W58" s="1">
        <f t="shared" si="5"/>
        <v>19.799999999999997</v>
      </c>
      <c r="X58" s="1">
        <f t="shared" si="6"/>
        <v>19</v>
      </c>
      <c r="Y58" s="1">
        <f t="shared" si="7"/>
        <v>18.600000000000001</v>
      </c>
      <c r="Z58" s="1">
        <f t="shared" si="8"/>
        <v>18.299999999999997</v>
      </c>
      <c r="AA58" s="1">
        <f>IF((J58-$J$9)&lt;0,0,J58-$J$9)</f>
        <v>16.399999999999999</v>
      </c>
      <c r="AB58" s="1">
        <f t="shared" si="10"/>
        <v>14.399999999999999</v>
      </c>
      <c r="AC58" s="1">
        <f t="shared" si="11"/>
        <v>12.5</v>
      </c>
      <c r="AD58" s="1">
        <f t="shared" si="12"/>
        <v>10.700000000000003</v>
      </c>
      <c r="AE58" s="1">
        <f t="shared" si="13"/>
        <v>9</v>
      </c>
      <c r="AF58" s="1">
        <f t="shared" si="14"/>
        <v>6</v>
      </c>
      <c r="AG58" s="1">
        <f t="shared" si="15"/>
        <v>3.2999999999999972</v>
      </c>
      <c r="AH58" s="1">
        <f t="shared" si="16"/>
        <v>0.70000000000000284</v>
      </c>
      <c r="AI58" s="2">
        <f t="shared" si="17"/>
        <v>0</v>
      </c>
      <c r="AK58" s="34">
        <f t="shared" si="18"/>
        <v>175.60000000000002</v>
      </c>
      <c r="AL58" s="36" t="str">
        <f t="shared" si="19"/>
        <v>mayor a 32</v>
      </c>
      <c r="AM58" s="7"/>
    </row>
    <row r="59" spans="2:39" x14ac:dyDescent="0.25">
      <c r="B59" s="37">
        <f t="shared" si="1"/>
        <v>0</v>
      </c>
      <c r="C59" s="1">
        <v>46</v>
      </c>
      <c r="D59" s="1">
        <v>49</v>
      </c>
      <c r="E59" s="1">
        <v>52</v>
      </c>
      <c r="F59" s="1">
        <v>55</v>
      </c>
      <c r="G59" s="1">
        <v>58</v>
      </c>
      <c r="H59" s="1">
        <v>61</v>
      </c>
      <c r="I59" s="1">
        <v>64</v>
      </c>
      <c r="J59" s="1">
        <v>65</v>
      </c>
      <c r="K59" s="1">
        <v>66</v>
      </c>
      <c r="L59" s="1">
        <v>67</v>
      </c>
      <c r="M59" s="1">
        <v>68</v>
      </c>
      <c r="N59" s="1">
        <v>69</v>
      </c>
      <c r="O59" s="1">
        <v>69</v>
      </c>
      <c r="P59" s="1">
        <v>69</v>
      </c>
      <c r="Q59" s="1">
        <v>69</v>
      </c>
      <c r="R59" s="2">
        <v>69</v>
      </c>
      <c r="T59" s="18">
        <f t="shared" si="2"/>
        <v>3</v>
      </c>
      <c r="U59" s="1">
        <f t="shared" si="3"/>
        <v>4.1000000000000014</v>
      </c>
      <c r="V59" s="1">
        <f t="shared" si="4"/>
        <v>22.8</v>
      </c>
      <c r="W59" s="1">
        <f t="shared" si="5"/>
        <v>20.799999999999997</v>
      </c>
      <c r="X59" s="1">
        <f t="shared" si="6"/>
        <v>20</v>
      </c>
      <c r="Y59" s="1">
        <f t="shared" si="7"/>
        <v>19.600000000000001</v>
      </c>
      <c r="Z59" s="1">
        <f t="shared" si="8"/>
        <v>19.299999999999997</v>
      </c>
      <c r="AA59" s="1">
        <f t="shared" si="9"/>
        <v>17.399999999999999</v>
      </c>
      <c r="AB59" s="1">
        <f t="shared" si="10"/>
        <v>15.399999999999999</v>
      </c>
      <c r="AC59" s="1">
        <f t="shared" si="11"/>
        <v>13.5</v>
      </c>
      <c r="AD59" s="1">
        <f t="shared" si="12"/>
        <v>11.700000000000003</v>
      </c>
      <c r="AE59" s="1">
        <f t="shared" si="13"/>
        <v>10</v>
      </c>
      <c r="AF59" s="1">
        <f t="shared" si="14"/>
        <v>7</v>
      </c>
      <c r="AG59" s="1">
        <f t="shared" si="15"/>
        <v>4.2999999999999972</v>
      </c>
      <c r="AH59" s="1">
        <f t="shared" si="16"/>
        <v>1.7000000000000028</v>
      </c>
      <c r="AI59" s="2">
        <f t="shared" si="17"/>
        <v>0</v>
      </c>
      <c r="AK59" s="34">
        <f t="shared" si="18"/>
        <v>190.60000000000002</v>
      </c>
      <c r="AL59" s="36" t="str">
        <f t="shared" si="19"/>
        <v>mayor a 32</v>
      </c>
      <c r="AM59" s="7"/>
    </row>
    <row r="60" spans="2:39" x14ac:dyDescent="0.25">
      <c r="B60" s="37">
        <f t="shared" si="1"/>
        <v>0</v>
      </c>
      <c r="C60" s="1">
        <v>47</v>
      </c>
      <c r="D60" s="1">
        <v>50</v>
      </c>
      <c r="E60" s="1">
        <v>53</v>
      </c>
      <c r="F60" s="1">
        <v>56</v>
      </c>
      <c r="G60" s="1">
        <v>59</v>
      </c>
      <c r="H60" s="1">
        <v>62</v>
      </c>
      <c r="I60" s="1">
        <v>65</v>
      </c>
      <c r="J60" s="1">
        <v>66</v>
      </c>
      <c r="K60" s="1">
        <v>67</v>
      </c>
      <c r="L60" s="1">
        <v>68</v>
      </c>
      <c r="M60" s="1">
        <v>69</v>
      </c>
      <c r="N60" s="1">
        <v>70</v>
      </c>
      <c r="O60" s="1">
        <v>70</v>
      </c>
      <c r="P60" s="1">
        <v>70</v>
      </c>
      <c r="Q60" s="1">
        <v>70</v>
      </c>
      <c r="R60" s="2">
        <v>70</v>
      </c>
      <c r="T60" s="18">
        <f t="shared" si="2"/>
        <v>4</v>
      </c>
      <c r="U60" s="1">
        <f t="shared" si="3"/>
        <v>5.1000000000000014</v>
      </c>
      <c r="V60" s="1">
        <f t="shared" si="4"/>
        <v>23.8</v>
      </c>
      <c r="W60" s="1">
        <f t="shared" si="5"/>
        <v>21.799999999999997</v>
      </c>
      <c r="X60" s="1">
        <f t="shared" si="6"/>
        <v>21</v>
      </c>
      <c r="Y60" s="1">
        <f t="shared" si="7"/>
        <v>20.6</v>
      </c>
      <c r="Z60" s="1">
        <f t="shared" si="8"/>
        <v>20.299999999999997</v>
      </c>
      <c r="AA60" s="1">
        <f t="shared" si="9"/>
        <v>18.399999999999999</v>
      </c>
      <c r="AB60" s="1">
        <f t="shared" si="10"/>
        <v>16.399999999999999</v>
      </c>
      <c r="AC60" s="1">
        <f t="shared" si="11"/>
        <v>14.5</v>
      </c>
      <c r="AD60" s="1">
        <f t="shared" si="12"/>
        <v>12.700000000000003</v>
      </c>
      <c r="AE60" s="1">
        <f t="shared" si="13"/>
        <v>11</v>
      </c>
      <c r="AF60" s="1">
        <f t="shared" si="14"/>
        <v>8</v>
      </c>
      <c r="AG60" s="1">
        <f t="shared" si="15"/>
        <v>5.2999999999999972</v>
      </c>
      <c r="AH60" s="1">
        <f t="shared" si="16"/>
        <v>2.7000000000000028</v>
      </c>
      <c r="AI60" s="2">
        <f t="shared" si="17"/>
        <v>0</v>
      </c>
      <c r="AK60" s="34">
        <f t="shared" si="18"/>
        <v>205.60000000000002</v>
      </c>
      <c r="AL60" s="36" t="str">
        <f t="shared" si="19"/>
        <v>mayor a 32</v>
      </c>
      <c r="AM60" s="7"/>
    </row>
    <row r="61" spans="2:39" x14ac:dyDescent="0.25">
      <c r="B61" s="37">
        <f t="shared" si="1"/>
        <v>0</v>
      </c>
      <c r="C61" s="1">
        <v>48</v>
      </c>
      <c r="D61" s="1">
        <v>51</v>
      </c>
      <c r="E61" s="1">
        <v>54</v>
      </c>
      <c r="F61" s="1">
        <v>57</v>
      </c>
      <c r="G61" s="1">
        <v>60</v>
      </c>
      <c r="H61" s="1">
        <v>63</v>
      </c>
      <c r="I61" s="1">
        <v>66</v>
      </c>
      <c r="J61" s="1">
        <v>67</v>
      </c>
      <c r="K61" s="1">
        <v>68</v>
      </c>
      <c r="L61" s="1">
        <v>69</v>
      </c>
      <c r="M61" s="1">
        <v>70</v>
      </c>
      <c r="N61" s="1">
        <v>71</v>
      </c>
      <c r="O61" s="1">
        <v>71</v>
      </c>
      <c r="P61" s="1">
        <v>71</v>
      </c>
      <c r="Q61" s="1">
        <v>71</v>
      </c>
      <c r="R61" s="2">
        <v>71</v>
      </c>
      <c r="T61" s="18">
        <f t="shared" si="2"/>
        <v>5</v>
      </c>
      <c r="U61" s="1">
        <f t="shared" si="3"/>
        <v>6.1000000000000014</v>
      </c>
      <c r="V61" s="1">
        <f t="shared" si="4"/>
        <v>24.8</v>
      </c>
      <c r="W61" s="1">
        <f t="shared" si="5"/>
        <v>22.799999999999997</v>
      </c>
      <c r="X61" s="1">
        <f t="shared" si="6"/>
        <v>22</v>
      </c>
      <c r="Y61" s="1">
        <f t="shared" si="7"/>
        <v>21.6</v>
      </c>
      <c r="Z61" s="1">
        <f t="shared" si="8"/>
        <v>21.299999999999997</v>
      </c>
      <c r="AA61" s="1">
        <f t="shared" si="9"/>
        <v>19.399999999999999</v>
      </c>
      <c r="AB61" s="1">
        <f t="shared" si="10"/>
        <v>17.399999999999999</v>
      </c>
      <c r="AC61" s="1">
        <f t="shared" si="11"/>
        <v>15.5</v>
      </c>
      <c r="AD61" s="1">
        <f t="shared" si="12"/>
        <v>13.700000000000003</v>
      </c>
      <c r="AE61" s="1">
        <f t="shared" si="13"/>
        <v>12</v>
      </c>
      <c r="AF61" s="1">
        <f t="shared" si="14"/>
        <v>9</v>
      </c>
      <c r="AG61" s="1">
        <f t="shared" si="15"/>
        <v>6.2999999999999972</v>
      </c>
      <c r="AH61" s="1">
        <f t="shared" si="16"/>
        <v>3.7000000000000028</v>
      </c>
      <c r="AI61" s="2">
        <f t="shared" si="17"/>
        <v>0.90000000000000568</v>
      </c>
      <c r="AK61" s="34">
        <f t="shared" si="18"/>
        <v>221.50000000000003</v>
      </c>
      <c r="AL61" s="36" t="str">
        <f t="shared" si="19"/>
        <v>mayor a 32</v>
      </c>
      <c r="AM61" s="7"/>
    </row>
    <row r="62" spans="2:39" x14ac:dyDescent="0.25">
      <c r="B62" s="37">
        <f t="shared" si="1"/>
        <v>0</v>
      </c>
      <c r="C62" s="1">
        <v>49</v>
      </c>
      <c r="D62" s="1">
        <v>52</v>
      </c>
      <c r="E62" s="1">
        <v>55</v>
      </c>
      <c r="F62" s="1">
        <v>58</v>
      </c>
      <c r="G62" s="1">
        <v>61</v>
      </c>
      <c r="H62" s="1">
        <v>64</v>
      </c>
      <c r="I62" s="1">
        <v>67</v>
      </c>
      <c r="J62" s="1">
        <v>68</v>
      </c>
      <c r="K62" s="1">
        <v>69</v>
      </c>
      <c r="L62" s="1">
        <v>70</v>
      </c>
      <c r="M62" s="1">
        <v>71</v>
      </c>
      <c r="N62" s="1">
        <v>72</v>
      </c>
      <c r="O62" s="1">
        <v>72</v>
      </c>
      <c r="P62" s="1">
        <v>72</v>
      </c>
      <c r="Q62" s="1">
        <v>72</v>
      </c>
      <c r="R62" s="2">
        <v>72</v>
      </c>
      <c r="T62" s="18">
        <f t="shared" si="2"/>
        <v>6</v>
      </c>
      <c r="U62" s="1">
        <f t="shared" si="3"/>
        <v>7.1000000000000014</v>
      </c>
      <c r="V62" s="1">
        <f t="shared" si="4"/>
        <v>25.8</v>
      </c>
      <c r="W62" s="1">
        <f t="shared" si="5"/>
        <v>23.799999999999997</v>
      </c>
      <c r="X62" s="1">
        <f t="shared" si="6"/>
        <v>23</v>
      </c>
      <c r="Y62" s="1">
        <f t="shared" si="7"/>
        <v>22.6</v>
      </c>
      <c r="Z62" s="1">
        <f t="shared" si="8"/>
        <v>22.299999999999997</v>
      </c>
      <c r="AA62" s="1">
        <f t="shared" si="9"/>
        <v>20.399999999999999</v>
      </c>
      <c r="AB62" s="1">
        <f t="shared" si="10"/>
        <v>18.399999999999999</v>
      </c>
      <c r="AC62" s="1">
        <f t="shared" si="11"/>
        <v>16.5</v>
      </c>
      <c r="AD62" s="1">
        <f t="shared" si="12"/>
        <v>14.700000000000003</v>
      </c>
      <c r="AE62" s="1">
        <f t="shared" si="13"/>
        <v>13</v>
      </c>
      <c r="AF62" s="1">
        <f t="shared" si="14"/>
        <v>10</v>
      </c>
      <c r="AG62" s="1">
        <f t="shared" si="15"/>
        <v>7.2999999999999972</v>
      </c>
      <c r="AH62" s="1">
        <f t="shared" si="16"/>
        <v>4.7000000000000028</v>
      </c>
      <c r="AI62" s="2">
        <f t="shared" si="17"/>
        <v>1.9000000000000057</v>
      </c>
      <c r="AK62" s="34">
        <f t="shared" si="18"/>
        <v>237.50000000000003</v>
      </c>
      <c r="AL62" s="36" t="str">
        <f t="shared" si="19"/>
        <v>mayor a 32</v>
      </c>
      <c r="AM62" s="7"/>
    </row>
    <row r="63" spans="2:39" x14ac:dyDescent="0.25">
      <c r="B63" s="37">
        <f t="shared" si="1"/>
        <v>0</v>
      </c>
      <c r="C63" s="1">
        <v>50</v>
      </c>
      <c r="D63" s="1">
        <v>53</v>
      </c>
      <c r="E63" s="1">
        <v>56</v>
      </c>
      <c r="F63" s="1">
        <v>59</v>
      </c>
      <c r="G63" s="1">
        <v>62</v>
      </c>
      <c r="H63" s="1">
        <v>65</v>
      </c>
      <c r="I63" s="1">
        <v>68</v>
      </c>
      <c r="J63" s="1">
        <v>69</v>
      </c>
      <c r="K63" s="1">
        <v>70</v>
      </c>
      <c r="L63" s="1">
        <v>71</v>
      </c>
      <c r="M63" s="1">
        <v>72</v>
      </c>
      <c r="N63" s="1">
        <v>73</v>
      </c>
      <c r="O63" s="1">
        <v>73</v>
      </c>
      <c r="P63" s="1">
        <v>73</v>
      </c>
      <c r="Q63" s="1">
        <v>73</v>
      </c>
      <c r="R63" s="2">
        <v>73</v>
      </c>
      <c r="T63" s="18">
        <f t="shared" si="2"/>
        <v>7</v>
      </c>
      <c r="U63" s="1">
        <f t="shared" si="3"/>
        <v>8.1000000000000014</v>
      </c>
      <c r="V63" s="1">
        <f t="shared" si="4"/>
        <v>26.8</v>
      </c>
      <c r="W63" s="1">
        <f t="shared" si="5"/>
        <v>24.799999999999997</v>
      </c>
      <c r="X63" s="1">
        <f t="shared" si="6"/>
        <v>24</v>
      </c>
      <c r="Y63" s="1">
        <f t="shared" si="7"/>
        <v>23.6</v>
      </c>
      <c r="Z63" s="1">
        <f t="shared" si="8"/>
        <v>23.299999999999997</v>
      </c>
      <c r="AA63" s="1">
        <f t="shared" si="9"/>
        <v>21.4</v>
      </c>
      <c r="AB63" s="1">
        <f t="shared" si="10"/>
        <v>19.399999999999999</v>
      </c>
      <c r="AC63" s="1">
        <f t="shared" si="11"/>
        <v>17.5</v>
      </c>
      <c r="AD63" s="1">
        <f t="shared" si="12"/>
        <v>15.700000000000003</v>
      </c>
      <c r="AE63" s="1">
        <f t="shared" si="13"/>
        <v>14</v>
      </c>
      <c r="AF63" s="1">
        <f t="shared" si="14"/>
        <v>11</v>
      </c>
      <c r="AG63" s="1">
        <f t="shared" si="15"/>
        <v>8.2999999999999972</v>
      </c>
      <c r="AH63" s="1">
        <f t="shared" si="16"/>
        <v>5.7000000000000028</v>
      </c>
      <c r="AI63" s="2">
        <f t="shared" si="17"/>
        <v>2.9000000000000057</v>
      </c>
      <c r="AK63" s="34">
        <f t="shared" si="18"/>
        <v>253.50000000000003</v>
      </c>
      <c r="AL63" s="36" t="str">
        <f t="shared" si="19"/>
        <v>mayor a 32</v>
      </c>
      <c r="AM63" s="7"/>
    </row>
    <row r="64" spans="2:39" x14ac:dyDescent="0.25">
      <c r="B64" s="37">
        <f t="shared" si="1"/>
        <v>0</v>
      </c>
      <c r="C64" s="1">
        <v>51</v>
      </c>
      <c r="D64" s="1">
        <v>54</v>
      </c>
      <c r="E64" s="1">
        <v>57</v>
      </c>
      <c r="F64" s="1">
        <v>60</v>
      </c>
      <c r="G64" s="1">
        <v>63</v>
      </c>
      <c r="H64" s="1">
        <v>66</v>
      </c>
      <c r="I64" s="1">
        <v>69</v>
      </c>
      <c r="J64" s="1">
        <v>70</v>
      </c>
      <c r="K64" s="1">
        <v>71</v>
      </c>
      <c r="L64" s="1">
        <v>72</v>
      </c>
      <c r="M64" s="1">
        <v>73</v>
      </c>
      <c r="N64" s="1">
        <v>74</v>
      </c>
      <c r="O64" s="1">
        <v>74</v>
      </c>
      <c r="P64" s="1">
        <v>74</v>
      </c>
      <c r="Q64" s="1">
        <v>74</v>
      </c>
      <c r="R64" s="2">
        <v>74</v>
      </c>
      <c r="T64" s="18">
        <f t="shared" si="2"/>
        <v>8</v>
      </c>
      <c r="U64" s="1">
        <f t="shared" si="3"/>
        <v>9.1000000000000014</v>
      </c>
      <c r="V64" s="1">
        <f t="shared" si="4"/>
        <v>27.8</v>
      </c>
      <c r="W64" s="1">
        <f t="shared" si="5"/>
        <v>25.799999999999997</v>
      </c>
      <c r="X64" s="1">
        <f t="shared" si="6"/>
        <v>25</v>
      </c>
      <c r="Y64" s="1">
        <f t="shared" si="7"/>
        <v>24.6</v>
      </c>
      <c r="Z64" s="1">
        <f t="shared" si="8"/>
        <v>24.299999999999997</v>
      </c>
      <c r="AA64" s="1">
        <f t="shared" si="9"/>
        <v>22.4</v>
      </c>
      <c r="AB64" s="1">
        <f t="shared" si="10"/>
        <v>20.399999999999999</v>
      </c>
      <c r="AC64" s="1">
        <f t="shared" si="11"/>
        <v>18.5</v>
      </c>
      <c r="AD64" s="1">
        <f t="shared" si="12"/>
        <v>16.700000000000003</v>
      </c>
      <c r="AE64" s="1">
        <f t="shared" si="13"/>
        <v>15</v>
      </c>
      <c r="AF64" s="1">
        <f t="shared" si="14"/>
        <v>12</v>
      </c>
      <c r="AG64" s="1">
        <f t="shared" si="15"/>
        <v>9.2999999999999972</v>
      </c>
      <c r="AH64" s="1">
        <f t="shared" si="16"/>
        <v>6.7000000000000028</v>
      </c>
      <c r="AI64" s="2">
        <f t="shared" si="17"/>
        <v>3.9000000000000057</v>
      </c>
      <c r="AK64" s="34">
        <f t="shared" si="18"/>
        <v>269.5</v>
      </c>
      <c r="AL64" s="36" t="str">
        <f t="shared" si="19"/>
        <v>mayor a 32</v>
      </c>
      <c r="AM64" s="7"/>
    </row>
    <row r="65" spans="2:39" x14ac:dyDescent="0.25">
      <c r="B65" s="37">
        <f t="shared" si="1"/>
        <v>0</v>
      </c>
      <c r="C65" s="1">
        <v>52</v>
      </c>
      <c r="D65" s="1">
        <v>55</v>
      </c>
      <c r="E65" s="1">
        <v>58</v>
      </c>
      <c r="F65" s="1">
        <v>61</v>
      </c>
      <c r="G65" s="1">
        <v>64</v>
      </c>
      <c r="H65" s="1">
        <v>67</v>
      </c>
      <c r="I65" s="1">
        <v>70</v>
      </c>
      <c r="J65" s="1">
        <v>71</v>
      </c>
      <c r="K65" s="1">
        <v>72</v>
      </c>
      <c r="L65" s="1">
        <v>73</v>
      </c>
      <c r="M65" s="1">
        <v>74</v>
      </c>
      <c r="N65" s="1">
        <v>75</v>
      </c>
      <c r="O65" s="1">
        <v>75</v>
      </c>
      <c r="P65" s="1">
        <v>75</v>
      </c>
      <c r="Q65" s="1">
        <v>75</v>
      </c>
      <c r="R65" s="2">
        <v>75</v>
      </c>
      <c r="T65" s="18">
        <f t="shared" si="2"/>
        <v>9</v>
      </c>
      <c r="U65" s="1">
        <f t="shared" si="3"/>
        <v>10.100000000000001</v>
      </c>
      <c r="V65" s="1">
        <f t="shared" si="4"/>
        <v>28.8</v>
      </c>
      <c r="W65" s="1">
        <f t="shared" si="5"/>
        <v>26.799999999999997</v>
      </c>
      <c r="X65" s="1">
        <f t="shared" si="6"/>
        <v>26</v>
      </c>
      <c r="Y65" s="1">
        <f t="shared" si="7"/>
        <v>25.6</v>
      </c>
      <c r="Z65" s="1">
        <f t="shared" si="8"/>
        <v>25.299999999999997</v>
      </c>
      <c r="AA65" s="1">
        <f t="shared" si="9"/>
        <v>23.4</v>
      </c>
      <c r="AB65" s="1">
        <f t="shared" si="10"/>
        <v>21.4</v>
      </c>
      <c r="AC65" s="1">
        <f t="shared" si="11"/>
        <v>19.5</v>
      </c>
      <c r="AD65" s="1">
        <f t="shared" si="12"/>
        <v>17.700000000000003</v>
      </c>
      <c r="AE65" s="1">
        <f t="shared" si="13"/>
        <v>16</v>
      </c>
      <c r="AF65" s="1">
        <f t="shared" si="14"/>
        <v>13</v>
      </c>
      <c r="AG65" s="1">
        <f t="shared" si="15"/>
        <v>10.299999999999997</v>
      </c>
      <c r="AH65" s="1">
        <f t="shared" si="16"/>
        <v>7.7000000000000028</v>
      </c>
      <c r="AI65" s="2">
        <f t="shared" si="17"/>
        <v>4.9000000000000057</v>
      </c>
      <c r="AK65" s="34">
        <f t="shared" si="18"/>
        <v>285.5</v>
      </c>
      <c r="AL65" s="36" t="str">
        <f t="shared" si="19"/>
        <v>mayor a 32</v>
      </c>
      <c r="AM65" s="7"/>
    </row>
    <row r="66" spans="2:39" x14ac:dyDescent="0.25">
      <c r="B66" s="37">
        <f t="shared" si="1"/>
        <v>0</v>
      </c>
      <c r="C66" s="1">
        <v>53</v>
      </c>
      <c r="D66" s="1">
        <v>56</v>
      </c>
      <c r="E66" s="1">
        <v>59</v>
      </c>
      <c r="F66" s="1">
        <v>62</v>
      </c>
      <c r="G66" s="1">
        <v>65</v>
      </c>
      <c r="H66" s="1">
        <v>68</v>
      </c>
      <c r="I66" s="1">
        <v>71</v>
      </c>
      <c r="J66" s="1">
        <v>72</v>
      </c>
      <c r="K66" s="1">
        <v>73</v>
      </c>
      <c r="L66" s="1">
        <v>74</v>
      </c>
      <c r="M66" s="1">
        <v>75</v>
      </c>
      <c r="N66" s="1">
        <v>76</v>
      </c>
      <c r="O66" s="1">
        <v>76</v>
      </c>
      <c r="P66" s="1">
        <v>76</v>
      </c>
      <c r="Q66" s="1">
        <v>76</v>
      </c>
      <c r="R66" s="2">
        <v>76</v>
      </c>
      <c r="T66" s="18">
        <f t="shared" si="2"/>
        <v>10</v>
      </c>
      <c r="U66" s="1">
        <f t="shared" si="3"/>
        <v>11.100000000000001</v>
      </c>
      <c r="V66" s="1">
        <f t="shared" si="4"/>
        <v>29.8</v>
      </c>
      <c r="W66" s="1">
        <f t="shared" si="5"/>
        <v>27.799999999999997</v>
      </c>
      <c r="X66" s="1">
        <f t="shared" si="6"/>
        <v>27</v>
      </c>
      <c r="Y66" s="1">
        <f t="shared" si="7"/>
        <v>26.6</v>
      </c>
      <c r="Z66" s="1">
        <f t="shared" si="8"/>
        <v>26.299999999999997</v>
      </c>
      <c r="AA66" s="1">
        <f t="shared" si="9"/>
        <v>24.4</v>
      </c>
      <c r="AB66" s="1">
        <f t="shared" si="10"/>
        <v>22.4</v>
      </c>
      <c r="AC66" s="1">
        <f t="shared" si="11"/>
        <v>20.5</v>
      </c>
      <c r="AD66" s="1">
        <f t="shared" si="12"/>
        <v>18.700000000000003</v>
      </c>
      <c r="AE66" s="1">
        <f t="shared" si="13"/>
        <v>17</v>
      </c>
      <c r="AF66" s="1">
        <f t="shared" si="14"/>
        <v>14</v>
      </c>
      <c r="AG66" s="1">
        <f t="shared" si="15"/>
        <v>11.299999999999997</v>
      </c>
      <c r="AH66" s="1">
        <f t="shared" si="16"/>
        <v>8.7000000000000028</v>
      </c>
      <c r="AI66" s="2">
        <f t="shared" si="17"/>
        <v>5.9000000000000057</v>
      </c>
      <c r="AK66" s="34">
        <f t="shared" si="18"/>
        <v>301.5</v>
      </c>
      <c r="AL66" s="36" t="str">
        <f t="shared" si="19"/>
        <v>mayor a 32</v>
      </c>
      <c r="AM66" s="7"/>
    </row>
    <row r="67" spans="2:39" x14ac:dyDescent="0.25">
      <c r="B67" s="37">
        <f t="shared" si="1"/>
        <v>0</v>
      </c>
      <c r="C67" s="1">
        <v>54</v>
      </c>
      <c r="D67" s="1">
        <v>57</v>
      </c>
      <c r="E67" s="1">
        <v>60</v>
      </c>
      <c r="F67" s="1">
        <v>63</v>
      </c>
      <c r="G67" s="1">
        <v>66</v>
      </c>
      <c r="H67" s="1">
        <v>69</v>
      </c>
      <c r="I67" s="1">
        <v>72</v>
      </c>
      <c r="J67" s="1">
        <v>73</v>
      </c>
      <c r="K67" s="1">
        <v>74</v>
      </c>
      <c r="L67" s="1">
        <v>75</v>
      </c>
      <c r="M67" s="1">
        <v>76</v>
      </c>
      <c r="N67" s="1">
        <v>77</v>
      </c>
      <c r="O67" s="1">
        <v>77</v>
      </c>
      <c r="P67" s="1">
        <v>77</v>
      </c>
      <c r="Q67" s="1">
        <v>77</v>
      </c>
      <c r="R67" s="2">
        <v>77</v>
      </c>
      <c r="T67" s="18">
        <f t="shared" si="2"/>
        <v>11</v>
      </c>
      <c r="U67" s="1">
        <f t="shared" si="3"/>
        <v>12.100000000000001</v>
      </c>
      <c r="V67" s="1">
        <f t="shared" si="4"/>
        <v>30.8</v>
      </c>
      <c r="W67" s="1">
        <f t="shared" si="5"/>
        <v>28.799999999999997</v>
      </c>
      <c r="X67" s="1">
        <f t="shared" si="6"/>
        <v>28</v>
      </c>
      <c r="Y67" s="1">
        <f t="shared" si="7"/>
        <v>27.6</v>
      </c>
      <c r="Z67" s="1">
        <f t="shared" si="8"/>
        <v>27.299999999999997</v>
      </c>
      <c r="AA67" s="1">
        <f t="shared" si="9"/>
        <v>25.4</v>
      </c>
      <c r="AB67" s="1">
        <f t="shared" si="10"/>
        <v>23.4</v>
      </c>
      <c r="AC67" s="1">
        <f t="shared" si="11"/>
        <v>21.5</v>
      </c>
      <c r="AD67" s="1">
        <f t="shared" si="12"/>
        <v>19.700000000000003</v>
      </c>
      <c r="AE67" s="1">
        <f t="shared" si="13"/>
        <v>18</v>
      </c>
      <c r="AF67" s="1">
        <f t="shared" si="14"/>
        <v>15</v>
      </c>
      <c r="AG67" s="1">
        <f t="shared" si="15"/>
        <v>12.299999999999997</v>
      </c>
      <c r="AH67" s="1">
        <f t="shared" si="16"/>
        <v>9.7000000000000028</v>
      </c>
      <c r="AI67" s="2">
        <f t="shared" si="17"/>
        <v>6.9000000000000057</v>
      </c>
      <c r="AK67" s="34">
        <f t="shared" si="18"/>
        <v>317.5</v>
      </c>
      <c r="AL67" s="36" t="str">
        <f t="shared" si="19"/>
        <v>mayor a 32</v>
      </c>
      <c r="AM67" s="7"/>
    </row>
    <row r="68" spans="2:39" x14ac:dyDescent="0.25">
      <c r="B68" s="37">
        <f t="shared" si="1"/>
        <v>0</v>
      </c>
      <c r="C68" s="1">
        <v>55</v>
      </c>
      <c r="D68" s="1">
        <v>58</v>
      </c>
      <c r="E68" s="1">
        <v>61</v>
      </c>
      <c r="F68" s="1">
        <v>64</v>
      </c>
      <c r="G68" s="1">
        <v>67</v>
      </c>
      <c r="H68" s="1">
        <v>70</v>
      </c>
      <c r="I68" s="1">
        <v>73</v>
      </c>
      <c r="J68" s="1">
        <v>74</v>
      </c>
      <c r="K68" s="1">
        <v>75</v>
      </c>
      <c r="L68" s="1">
        <v>76</v>
      </c>
      <c r="M68" s="1">
        <v>77</v>
      </c>
      <c r="N68" s="1">
        <v>78</v>
      </c>
      <c r="O68" s="1">
        <v>78</v>
      </c>
      <c r="P68" s="1">
        <v>78</v>
      </c>
      <c r="Q68" s="1">
        <v>78</v>
      </c>
      <c r="R68" s="2">
        <v>78</v>
      </c>
      <c r="T68" s="18">
        <f t="shared" si="2"/>
        <v>12</v>
      </c>
      <c r="U68" s="1">
        <f t="shared" si="3"/>
        <v>13.100000000000001</v>
      </c>
      <c r="V68" s="1">
        <f t="shared" si="4"/>
        <v>31.8</v>
      </c>
      <c r="W68" s="1">
        <f t="shared" si="5"/>
        <v>29.799999999999997</v>
      </c>
      <c r="X68" s="1">
        <f t="shared" si="6"/>
        <v>29</v>
      </c>
      <c r="Y68" s="1">
        <f t="shared" si="7"/>
        <v>28.6</v>
      </c>
      <c r="Z68" s="1">
        <f t="shared" si="8"/>
        <v>28.299999999999997</v>
      </c>
      <c r="AA68" s="1">
        <f t="shared" si="9"/>
        <v>26.4</v>
      </c>
      <c r="AB68" s="1">
        <f t="shared" si="10"/>
        <v>24.4</v>
      </c>
      <c r="AC68" s="1">
        <f t="shared" si="11"/>
        <v>22.5</v>
      </c>
      <c r="AD68" s="1">
        <f t="shared" si="12"/>
        <v>20.700000000000003</v>
      </c>
      <c r="AE68" s="1">
        <f t="shared" si="13"/>
        <v>19</v>
      </c>
      <c r="AF68" s="1">
        <f t="shared" si="14"/>
        <v>16</v>
      </c>
      <c r="AG68" s="1">
        <f t="shared" si="15"/>
        <v>13.299999999999997</v>
      </c>
      <c r="AH68" s="1">
        <f t="shared" si="16"/>
        <v>10.700000000000003</v>
      </c>
      <c r="AI68" s="2">
        <f t="shared" si="17"/>
        <v>7.9000000000000057</v>
      </c>
      <c r="AK68" s="34">
        <f t="shared" si="18"/>
        <v>333.5</v>
      </c>
      <c r="AL68" s="36" t="str">
        <f t="shared" si="19"/>
        <v>mayor a 32</v>
      </c>
      <c r="AM68" s="7"/>
    </row>
    <row r="69" spans="2:39" x14ac:dyDescent="0.25">
      <c r="B69" s="37">
        <f t="shared" si="1"/>
        <v>0</v>
      </c>
      <c r="C69" s="1">
        <v>56</v>
      </c>
      <c r="D69" s="1">
        <v>59</v>
      </c>
      <c r="E69" s="1">
        <v>62</v>
      </c>
      <c r="F69" s="1">
        <v>65</v>
      </c>
      <c r="G69" s="1">
        <v>68</v>
      </c>
      <c r="H69" s="1">
        <v>71</v>
      </c>
      <c r="I69" s="1">
        <v>74</v>
      </c>
      <c r="J69" s="1">
        <v>75</v>
      </c>
      <c r="K69" s="1">
        <v>76</v>
      </c>
      <c r="L69" s="1">
        <v>77</v>
      </c>
      <c r="M69" s="1">
        <v>78</v>
      </c>
      <c r="N69" s="1">
        <v>79</v>
      </c>
      <c r="O69" s="1">
        <v>79</v>
      </c>
      <c r="P69" s="1">
        <v>79</v>
      </c>
      <c r="Q69" s="1">
        <v>79</v>
      </c>
      <c r="R69" s="2">
        <v>79</v>
      </c>
      <c r="T69" s="18">
        <f t="shared" si="2"/>
        <v>13</v>
      </c>
      <c r="U69" s="1">
        <f t="shared" si="3"/>
        <v>14.100000000000001</v>
      </c>
      <c r="V69" s="1">
        <f t="shared" si="4"/>
        <v>32.799999999999997</v>
      </c>
      <c r="W69" s="1">
        <f t="shared" si="5"/>
        <v>30.799999999999997</v>
      </c>
      <c r="X69" s="1">
        <f t="shared" si="6"/>
        <v>30</v>
      </c>
      <c r="Y69" s="1">
        <f t="shared" si="7"/>
        <v>29.6</v>
      </c>
      <c r="Z69" s="1">
        <f t="shared" si="8"/>
        <v>29.299999999999997</v>
      </c>
      <c r="AA69" s="1">
        <f t="shared" si="9"/>
        <v>27.4</v>
      </c>
      <c r="AB69" s="1">
        <f t="shared" si="10"/>
        <v>25.4</v>
      </c>
      <c r="AC69" s="1">
        <f t="shared" si="11"/>
        <v>23.5</v>
      </c>
      <c r="AD69" s="1">
        <f t="shared" si="12"/>
        <v>21.700000000000003</v>
      </c>
      <c r="AE69" s="1">
        <f t="shared" si="13"/>
        <v>20</v>
      </c>
      <c r="AF69" s="1">
        <f t="shared" si="14"/>
        <v>17</v>
      </c>
      <c r="AG69" s="1">
        <f t="shared" si="15"/>
        <v>14.299999999999997</v>
      </c>
      <c r="AH69" s="1">
        <f t="shared" si="16"/>
        <v>11.700000000000003</v>
      </c>
      <c r="AI69" s="2">
        <f t="shared" si="17"/>
        <v>8.9000000000000057</v>
      </c>
      <c r="AK69" s="34">
        <f t="shared" si="18"/>
        <v>349.5</v>
      </c>
      <c r="AL69" s="36" t="str">
        <f t="shared" si="19"/>
        <v>mayor a 32</v>
      </c>
      <c r="AM69" s="7"/>
    </row>
    <row r="70" spans="2:39" x14ac:dyDescent="0.25">
      <c r="B70" s="37">
        <f t="shared" si="1"/>
        <v>0</v>
      </c>
      <c r="C70" s="1">
        <v>57</v>
      </c>
      <c r="D70" s="1">
        <v>60</v>
      </c>
      <c r="E70" s="1">
        <v>63</v>
      </c>
      <c r="F70" s="1">
        <v>66</v>
      </c>
      <c r="G70" s="1">
        <v>69</v>
      </c>
      <c r="H70" s="1">
        <v>72</v>
      </c>
      <c r="I70" s="1">
        <v>75</v>
      </c>
      <c r="J70" s="1">
        <v>76</v>
      </c>
      <c r="K70" s="1">
        <v>77</v>
      </c>
      <c r="L70" s="1">
        <v>78</v>
      </c>
      <c r="M70" s="1">
        <v>79</v>
      </c>
      <c r="N70" s="1">
        <v>80</v>
      </c>
      <c r="O70" s="1">
        <v>80</v>
      </c>
      <c r="P70" s="1">
        <v>80</v>
      </c>
      <c r="Q70" s="1">
        <v>80</v>
      </c>
      <c r="R70" s="2">
        <v>80</v>
      </c>
      <c r="T70" s="18">
        <f t="shared" si="2"/>
        <v>14</v>
      </c>
      <c r="U70" s="1">
        <f t="shared" si="3"/>
        <v>15.100000000000001</v>
      </c>
      <c r="V70" s="1">
        <f t="shared" si="4"/>
        <v>33.799999999999997</v>
      </c>
      <c r="W70" s="1">
        <f t="shared" si="5"/>
        <v>31.799999999999997</v>
      </c>
      <c r="X70" s="1">
        <f t="shared" si="6"/>
        <v>31</v>
      </c>
      <c r="Y70" s="1">
        <f t="shared" si="7"/>
        <v>30.6</v>
      </c>
      <c r="Z70" s="1">
        <f t="shared" si="8"/>
        <v>30.299999999999997</v>
      </c>
      <c r="AA70" s="1">
        <f t="shared" si="9"/>
        <v>28.4</v>
      </c>
      <c r="AB70" s="1">
        <f t="shared" si="10"/>
        <v>26.4</v>
      </c>
      <c r="AC70" s="1">
        <f t="shared" si="11"/>
        <v>24.5</v>
      </c>
      <c r="AD70" s="1">
        <f t="shared" si="12"/>
        <v>22.700000000000003</v>
      </c>
      <c r="AE70" s="1">
        <f t="shared" si="13"/>
        <v>21</v>
      </c>
      <c r="AF70" s="1">
        <f t="shared" si="14"/>
        <v>18</v>
      </c>
      <c r="AG70" s="1">
        <f t="shared" si="15"/>
        <v>15.299999999999997</v>
      </c>
      <c r="AH70" s="1">
        <f t="shared" si="16"/>
        <v>12.700000000000003</v>
      </c>
      <c r="AI70" s="2">
        <f t="shared" si="17"/>
        <v>9.9000000000000057</v>
      </c>
      <c r="AK70" s="34">
        <f t="shared" si="18"/>
        <v>365.5</v>
      </c>
      <c r="AL70" s="36" t="str">
        <f t="shared" si="19"/>
        <v>mayor a 32</v>
      </c>
      <c r="AM70" s="7"/>
    </row>
    <row r="71" spans="2:39" x14ac:dyDescent="0.25">
      <c r="B71" s="37">
        <f t="shared" si="1"/>
        <v>0</v>
      </c>
      <c r="C71" s="1">
        <v>58</v>
      </c>
      <c r="D71" s="1">
        <v>61</v>
      </c>
      <c r="E71" s="1">
        <v>64</v>
      </c>
      <c r="F71" s="1">
        <v>67</v>
      </c>
      <c r="G71" s="1">
        <v>70</v>
      </c>
      <c r="H71" s="1">
        <v>73</v>
      </c>
      <c r="I71" s="1">
        <v>76</v>
      </c>
      <c r="J71" s="1">
        <v>77</v>
      </c>
      <c r="K71" s="1">
        <v>78</v>
      </c>
      <c r="L71" s="1">
        <v>79</v>
      </c>
      <c r="M71" s="1">
        <v>80</v>
      </c>
      <c r="N71" s="1">
        <v>81</v>
      </c>
      <c r="O71" s="1">
        <v>81</v>
      </c>
      <c r="P71" s="1">
        <v>81</v>
      </c>
      <c r="Q71" s="1">
        <v>81</v>
      </c>
      <c r="R71" s="2">
        <v>81</v>
      </c>
      <c r="T71" s="18">
        <f t="shared" si="2"/>
        <v>15</v>
      </c>
      <c r="U71" s="1">
        <f t="shared" si="3"/>
        <v>16.100000000000001</v>
      </c>
      <c r="V71" s="1">
        <f t="shared" si="4"/>
        <v>34.799999999999997</v>
      </c>
      <c r="W71" s="1">
        <f t="shared" si="5"/>
        <v>32.799999999999997</v>
      </c>
      <c r="X71" s="1">
        <f t="shared" si="6"/>
        <v>32</v>
      </c>
      <c r="Y71" s="1">
        <f t="shared" si="7"/>
        <v>31.6</v>
      </c>
      <c r="Z71" s="1">
        <f t="shared" si="8"/>
        <v>31.299999999999997</v>
      </c>
      <c r="AA71" s="1">
        <f t="shared" si="9"/>
        <v>29.4</v>
      </c>
      <c r="AB71" s="1">
        <f t="shared" si="10"/>
        <v>27.4</v>
      </c>
      <c r="AC71" s="1">
        <f t="shared" si="11"/>
        <v>25.5</v>
      </c>
      <c r="AD71" s="1">
        <f t="shared" si="12"/>
        <v>23.700000000000003</v>
      </c>
      <c r="AE71" s="1">
        <f t="shared" si="13"/>
        <v>22</v>
      </c>
      <c r="AF71" s="1">
        <f t="shared" si="14"/>
        <v>19</v>
      </c>
      <c r="AG71" s="1">
        <f t="shared" si="15"/>
        <v>16.299999999999997</v>
      </c>
      <c r="AH71" s="1">
        <f t="shared" si="16"/>
        <v>13.700000000000003</v>
      </c>
      <c r="AI71" s="2">
        <f t="shared" si="17"/>
        <v>10.900000000000006</v>
      </c>
      <c r="AK71" s="34">
        <f t="shared" si="18"/>
        <v>381.5</v>
      </c>
      <c r="AL71" s="36" t="str">
        <f t="shared" si="19"/>
        <v>mayor a 32</v>
      </c>
      <c r="AM71" s="7"/>
    </row>
    <row r="72" spans="2:39" x14ac:dyDescent="0.25">
      <c r="B72" s="37">
        <f t="shared" si="1"/>
        <v>0</v>
      </c>
      <c r="C72" s="1">
        <v>59</v>
      </c>
      <c r="D72" s="1">
        <v>62</v>
      </c>
      <c r="E72" s="1">
        <v>65</v>
      </c>
      <c r="F72" s="1">
        <v>68</v>
      </c>
      <c r="G72" s="1">
        <v>71</v>
      </c>
      <c r="H72" s="1">
        <v>74</v>
      </c>
      <c r="I72" s="1">
        <v>77</v>
      </c>
      <c r="J72" s="1">
        <v>78</v>
      </c>
      <c r="K72" s="1">
        <v>79</v>
      </c>
      <c r="L72" s="1">
        <v>80</v>
      </c>
      <c r="M72" s="1">
        <v>81</v>
      </c>
      <c r="N72" s="1">
        <v>82</v>
      </c>
      <c r="O72" s="1">
        <v>82</v>
      </c>
      <c r="P72" s="1">
        <v>82</v>
      </c>
      <c r="Q72" s="1">
        <v>82</v>
      </c>
      <c r="R72" s="2">
        <v>82</v>
      </c>
      <c r="T72" s="18">
        <f t="shared" si="2"/>
        <v>16</v>
      </c>
      <c r="U72" s="1">
        <f t="shared" si="3"/>
        <v>17.100000000000001</v>
      </c>
      <c r="V72" s="1">
        <f t="shared" si="4"/>
        <v>35.799999999999997</v>
      </c>
      <c r="W72" s="1">
        <f t="shared" si="5"/>
        <v>33.799999999999997</v>
      </c>
      <c r="X72" s="1">
        <f t="shared" si="6"/>
        <v>33</v>
      </c>
      <c r="Y72" s="1">
        <f t="shared" si="7"/>
        <v>32.6</v>
      </c>
      <c r="Z72" s="1">
        <f t="shared" si="8"/>
        <v>32.299999999999997</v>
      </c>
      <c r="AA72" s="1">
        <f t="shared" si="9"/>
        <v>30.4</v>
      </c>
      <c r="AB72" s="1">
        <f t="shared" si="10"/>
        <v>28.4</v>
      </c>
      <c r="AC72" s="1">
        <f t="shared" si="11"/>
        <v>26.5</v>
      </c>
      <c r="AD72" s="1">
        <f t="shared" si="12"/>
        <v>24.700000000000003</v>
      </c>
      <c r="AE72" s="1">
        <f t="shared" si="13"/>
        <v>23</v>
      </c>
      <c r="AF72" s="1">
        <f t="shared" si="14"/>
        <v>20</v>
      </c>
      <c r="AG72" s="1">
        <f t="shared" si="15"/>
        <v>17.299999999999997</v>
      </c>
      <c r="AH72" s="1">
        <f t="shared" si="16"/>
        <v>14.700000000000003</v>
      </c>
      <c r="AI72" s="2">
        <f t="shared" si="17"/>
        <v>11.900000000000006</v>
      </c>
      <c r="AK72" s="34">
        <f t="shared" si="18"/>
        <v>397.5</v>
      </c>
      <c r="AL72" s="36" t="str">
        <f t="shared" si="19"/>
        <v>mayor a 32</v>
      </c>
      <c r="AM72" s="7"/>
    </row>
    <row r="73" spans="2:39" x14ac:dyDescent="0.25">
      <c r="B73" s="37">
        <f t="shared" si="1"/>
        <v>0</v>
      </c>
      <c r="C73" s="1">
        <v>60</v>
      </c>
      <c r="D73" s="1">
        <v>63</v>
      </c>
      <c r="E73" s="1">
        <v>66</v>
      </c>
      <c r="F73" s="1">
        <v>69</v>
      </c>
      <c r="G73" s="1">
        <v>72</v>
      </c>
      <c r="H73" s="1">
        <v>75</v>
      </c>
      <c r="I73" s="1">
        <v>78</v>
      </c>
      <c r="J73" s="1">
        <v>79</v>
      </c>
      <c r="K73" s="1">
        <v>80</v>
      </c>
      <c r="L73" s="1">
        <v>81</v>
      </c>
      <c r="M73" s="1">
        <v>82</v>
      </c>
      <c r="N73" s="1">
        <v>83</v>
      </c>
      <c r="O73" s="1">
        <v>83</v>
      </c>
      <c r="P73" s="1">
        <v>83</v>
      </c>
      <c r="Q73" s="1">
        <v>83</v>
      </c>
      <c r="R73" s="2">
        <v>83</v>
      </c>
      <c r="T73" s="18">
        <f t="shared" si="2"/>
        <v>17</v>
      </c>
      <c r="U73" s="1">
        <f t="shared" si="3"/>
        <v>18.100000000000001</v>
      </c>
      <c r="V73" s="1">
        <f t="shared" si="4"/>
        <v>36.799999999999997</v>
      </c>
      <c r="W73" s="1">
        <f t="shared" si="5"/>
        <v>34.799999999999997</v>
      </c>
      <c r="X73" s="1">
        <f t="shared" si="6"/>
        <v>34</v>
      </c>
      <c r="Y73" s="1">
        <f t="shared" si="7"/>
        <v>33.6</v>
      </c>
      <c r="Z73" s="1">
        <f t="shared" si="8"/>
        <v>33.299999999999997</v>
      </c>
      <c r="AA73" s="1">
        <f t="shared" si="9"/>
        <v>31.4</v>
      </c>
      <c r="AB73" s="1">
        <f t="shared" si="10"/>
        <v>29.4</v>
      </c>
      <c r="AC73" s="1">
        <f t="shared" si="11"/>
        <v>27.5</v>
      </c>
      <c r="AD73" s="1">
        <f t="shared" si="12"/>
        <v>25.700000000000003</v>
      </c>
      <c r="AE73" s="1">
        <f t="shared" si="13"/>
        <v>24</v>
      </c>
      <c r="AF73" s="1">
        <f t="shared" si="14"/>
        <v>21</v>
      </c>
      <c r="AG73" s="1">
        <f t="shared" si="15"/>
        <v>18.299999999999997</v>
      </c>
      <c r="AH73" s="1">
        <f t="shared" si="16"/>
        <v>15.700000000000003</v>
      </c>
      <c r="AI73" s="2">
        <f t="shared" si="17"/>
        <v>12.900000000000006</v>
      </c>
      <c r="AK73" s="34">
        <f t="shared" si="18"/>
        <v>413.5</v>
      </c>
      <c r="AL73" s="36" t="str">
        <f t="shared" si="19"/>
        <v>mayor a 32</v>
      </c>
      <c r="AM73" s="7"/>
    </row>
    <row r="74" spans="2:39" x14ac:dyDescent="0.25">
      <c r="B74" s="37">
        <f t="shared" si="1"/>
        <v>0</v>
      </c>
      <c r="C74" s="1">
        <v>61</v>
      </c>
      <c r="D74" s="1">
        <v>64</v>
      </c>
      <c r="E74" s="1">
        <v>67</v>
      </c>
      <c r="F74" s="1">
        <v>70</v>
      </c>
      <c r="G74" s="1">
        <v>73</v>
      </c>
      <c r="H74" s="1">
        <v>76</v>
      </c>
      <c r="I74" s="1">
        <v>79</v>
      </c>
      <c r="J74" s="1">
        <v>80</v>
      </c>
      <c r="K74" s="1">
        <v>81</v>
      </c>
      <c r="L74" s="1">
        <v>82</v>
      </c>
      <c r="M74" s="1">
        <v>83</v>
      </c>
      <c r="N74" s="1">
        <v>84</v>
      </c>
      <c r="O74" s="1">
        <v>84</v>
      </c>
      <c r="P74" s="1">
        <v>84</v>
      </c>
      <c r="Q74" s="1">
        <v>84</v>
      </c>
      <c r="R74" s="2">
        <v>84</v>
      </c>
      <c r="T74" s="18">
        <f t="shared" si="2"/>
        <v>18</v>
      </c>
      <c r="U74" s="1">
        <f t="shared" si="3"/>
        <v>19.100000000000001</v>
      </c>
      <c r="V74" s="1">
        <f t="shared" si="4"/>
        <v>37.799999999999997</v>
      </c>
      <c r="W74" s="1">
        <f t="shared" si="5"/>
        <v>35.799999999999997</v>
      </c>
      <c r="X74" s="1">
        <f t="shared" si="6"/>
        <v>35</v>
      </c>
      <c r="Y74" s="1">
        <f t="shared" si="7"/>
        <v>34.6</v>
      </c>
      <c r="Z74" s="1">
        <f t="shared" si="8"/>
        <v>34.299999999999997</v>
      </c>
      <c r="AA74" s="1">
        <f t="shared" si="9"/>
        <v>32.4</v>
      </c>
      <c r="AB74" s="1">
        <f t="shared" si="10"/>
        <v>30.4</v>
      </c>
      <c r="AC74" s="1">
        <f t="shared" si="11"/>
        <v>28.5</v>
      </c>
      <c r="AD74" s="1">
        <f t="shared" si="12"/>
        <v>26.700000000000003</v>
      </c>
      <c r="AE74" s="1">
        <f t="shared" si="13"/>
        <v>25</v>
      </c>
      <c r="AF74" s="1">
        <f t="shared" si="14"/>
        <v>22</v>
      </c>
      <c r="AG74" s="1">
        <f t="shared" si="15"/>
        <v>19.299999999999997</v>
      </c>
      <c r="AH74" s="1">
        <f t="shared" si="16"/>
        <v>16.700000000000003</v>
      </c>
      <c r="AI74" s="2">
        <f t="shared" si="17"/>
        <v>13.900000000000006</v>
      </c>
      <c r="AK74" s="34">
        <f t="shared" si="18"/>
        <v>429.5</v>
      </c>
      <c r="AL74" s="36" t="str">
        <f t="shared" si="19"/>
        <v>mayor a 32</v>
      </c>
      <c r="AM74" s="7"/>
    </row>
    <row r="75" spans="2:39" x14ac:dyDescent="0.25">
      <c r="B75" s="37">
        <f t="shared" si="1"/>
        <v>0</v>
      </c>
      <c r="C75" s="1">
        <v>62</v>
      </c>
      <c r="D75" s="1">
        <v>65</v>
      </c>
      <c r="E75" s="1">
        <v>68</v>
      </c>
      <c r="F75" s="1">
        <v>71</v>
      </c>
      <c r="G75" s="1">
        <v>74</v>
      </c>
      <c r="H75" s="1">
        <v>77</v>
      </c>
      <c r="I75" s="1">
        <v>80</v>
      </c>
      <c r="J75" s="1">
        <v>81</v>
      </c>
      <c r="K75" s="1">
        <v>82</v>
      </c>
      <c r="L75" s="1">
        <v>83</v>
      </c>
      <c r="M75" s="1">
        <v>84</v>
      </c>
      <c r="N75" s="1">
        <v>85</v>
      </c>
      <c r="O75" s="1">
        <v>85</v>
      </c>
      <c r="P75" s="1">
        <v>85</v>
      </c>
      <c r="Q75" s="1">
        <v>85</v>
      </c>
      <c r="R75" s="2">
        <v>85</v>
      </c>
      <c r="T75" s="18">
        <f t="shared" si="2"/>
        <v>19</v>
      </c>
      <c r="U75" s="1">
        <f t="shared" si="3"/>
        <v>20.100000000000001</v>
      </c>
      <c r="V75" s="1">
        <f t="shared" si="4"/>
        <v>38.799999999999997</v>
      </c>
      <c r="W75" s="1">
        <f t="shared" si="5"/>
        <v>36.799999999999997</v>
      </c>
      <c r="X75" s="1">
        <f t="shared" si="6"/>
        <v>36</v>
      </c>
      <c r="Y75" s="1">
        <f t="shared" si="7"/>
        <v>35.6</v>
      </c>
      <c r="Z75" s="1">
        <f t="shared" si="8"/>
        <v>35.299999999999997</v>
      </c>
      <c r="AA75" s="1">
        <f t="shared" si="9"/>
        <v>33.4</v>
      </c>
      <c r="AB75" s="1">
        <f t="shared" si="10"/>
        <v>31.4</v>
      </c>
      <c r="AC75" s="1">
        <f t="shared" si="11"/>
        <v>29.5</v>
      </c>
      <c r="AD75" s="1">
        <f t="shared" si="12"/>
        <v>27.700000000000003</v>
      </c>
      <c r="AE75" s="1">
        <f t="shared" si="13"/>
        <v>26</v>
      </c>
      <c r="AF75" s="1">
        <f t="shared" si="14"/>
        <v>23</v>
      </c>
      <c r="AG75" s="1">
        <f t="shared" si="15"/>
        <v>20.299999999999997</v>
      </c>
      <c r="AH75" s="1">
        <f t="shared" si="16"/>
        <v>17.700000000000003</v>
      </c>
      <c r="AI75" s="2">
        <f t="shared" si="17"/>
        <v>14.900000000000006</v>
      </c>
      <c r="AK75" s="34">
        <f t="shared" si="18"/>
        <v>445.5</v>
      </c>
      <c r="AL75" s="36" t="str">
        <f t="shared" si="19"/>
        <v>mayor a 32</v>
      </c>
      <c r="AM75" s="7"/>
    </row>
    <row r="76" spans="2:39" x14ac:dyDescent="0.25">
      <c r="B76" s="37">
        <f t="shared" si="1"/>
        <v>0</v>
      </c>
      <c r="C76" s="1">
        <v>63</v>
      </c>
      <c r="D76" s="1">
        <v>66</v>
      </c>
      <c r="E76" s="1">
        <v>69</v>
      </c>
      <c r="F76" s="1">
        <v>72</v>
      </c>
      <c r="G76" s="1">
        <v>75</v>
      </c>
      <c r="H76" s="1">
        <v>78</v>
      </c>
      <c r="I76" s="1">
        <v>81</v>
      </c>
      <c r="J76" s="1">
        <v>82</v>
      </c>
      <c r="K76" s="1">
        <v>83</v>
      </c>
      <c r="L76" s="1">
        <v>84</v>
      </c>
      <c r="M76" s="1">
        <v>85</v>
      </c>
      <c r="N76" s="1">
        <v>86</v>
      </c>
      <c r="O76" s="1">
        <v>86</v>
      </c>
      <c r="P76" s="1">
        <v>86</v>
      </c>
      <c r="Q76" s="1">
        <v>86</v>
      </c>
      <c r="R76" s="2">
        <v>86</v>
      </c>
      <c r="T76" s="18">
        <f t="shared" si="2"/>
        <v>20</v>
      </c>
      <c r="U76" s="1">
        <f t="shared" si="3"/>
        <v>21.1</v>
      </c>
      <c r="V76" s="1">
        <f t="shared" si="4"/>
        <v>39.799999999999997</v>
      </c>
      <c r="W76" s="1">
        <f t="shared" si="5"/>
        <v>37.799999999999997</v>
      </c>
      <c r="X76" s="1">
        <f t="shared" si="6"/>
        <v>37</v>
      </c>
      <c r="Y76" s="1">
        <f t="shared" si="7"/>
        <v>36.6</v>
      </c>
      <c r="Z76" s="1">
        <f t="shared" si="8"/>
        <v>36.299999999999997</v>
      </c>
      <c r="AA76" s="1">
        <f t="shared" si="9"/>
        <v>34.4</v>
      </c>
      <c r="AB76" s="1">
        <f t="shared" si="10"/>
        <v>32.4</v>
      </c>
      <c r="AC76" s="1">
        <f t="shared" si="11"/>
        <v>30.5</v>
      </c>
      <c r="AD76" s="1">
        <f t="shared" si="12"/>
        <v>28.700000000000003</v>
      </c>
      <c r="AE76" s="1">
        <f t="shared" si="13"/>
        <v>27</v>
      </c>
      <c r="AF76" s="1">
        <f t="shared" si="14"/>
        <v>24</v>
      </c>
      <c r="AG76" s="1">
        <f t="shared" si="15"/>
        <v>21.299999999999997</v>
      </c>
      <c r="AH76" s="1">
        <f t="shared" si="16"/>
        <v>18.700000000000003</v>
      </c>
      <c r="AI76" s="2">
        <f t="shared" si="17"/>
        <v>15.900000000000006</v>
      </c>
      <c r="AK76" s="34">
        <f t="shared" si="18"/>
        <v>461.49999999999989</v>
      </c>
      <c r="AL76" s="36" t="str">
        <f t="shared" si="19"/>
        <v>mayor a 32</v>
      </c>
      <c r="AM76" s="7"/>
    </row>
    <row r="77" spans="2:39" x14ac:dyDescent="0.25">
      <c r="B77" s="37">
        <f t="shared" si="1"/>
        <v>0</v>
      </c>
      <c r="C77" s="1">
        <v>64</v>
      </c>
      <c r="D77" s="1">
        <v>67</v>
      </c>
      <c r="E77" s="1">
        <v>70</v>
      </c>
      <c r="F77" s="1">
        <v>73</v>
      </c>
      <c r="G77" s="1">
        <v>76</v>
      </c>
      <c r="H77" s="1">
        <v>79</v>
      </c>
      <c r="I77" s="1">
        <v>82</v>
      </c>
      <c r="J77" s="1">
        <v>83</v>
      </c>
      <c r="K77" s="1">
        <v>84</v>
      </c>
      <c r="L77" s="1">
        <v>85</v>
      </c>
      <c r="M77" s="1">
        <v>86</v>
      </c>
      <c r="N77" s="1">
        <v>87</v>
      </c>
      <c r="O77" s="1">
        <v>87</v>
      </c>
      <c r="P77" s="1">
        <v>87</v>
      </c>
      <c r="Q77" s="1">
        <v>87</v>
      </c>
      <c r="R77" s="2">
        <v>87</v>
      </c>
      <c r="T77" s="18">
        <f t="shared" si="2"/>
        <v>21</v>
      </c>
      <c r="U77" s="1">
        <f t="shared" si="3"/>
        <v>22.1</v>
      </c>
      <c r="V77" s="1">
        <f t="shared" si="4"/>
        <v>40.799999999999997</v>
      </c>
      <c r="W77" s="1">
        <f t="shared" si="5"/>
        <v>38.799999999999997</v>
      </c>
      <c r="X77" s="1">
        <f t="shared" si="6"/>
        <v>38</v>
      </c>
      <c r="Y77" s="1">
        <f t="shared" si="7"/>
        <v>37.6</v>
      </c>
      <c r="Z77" s="1">
        <f t="shared" si="8"/>
        <v>37.299999999999997</v>
      </c>
      <c r="AA77" s="1">
        <f t="shared" si="9"/>
        <v>35.4</v>
      </c>
      <c r="AB77" s="1">
        <f t="shared" si="10"/>
        <v>33.4</v>
      </c>
      <c r="AC77" s="1">
        <f t="shared" si="11"/>
        <v>31.5</v>
      </c>
      <c r="AD77" s="1">
        <f t="shared" si="12"/>
        <v>29.700000000000003</v>
      </c>
      <c r="AE77" s="1">
        <f t="shared" si="13"/>
        <v>28</v>
      </c>
      <c r="AF77" s="1">
        <f t="shared" si="14"/>
        <v>25</v>
      </c>
      <c r="AG77" s="1">
        <f t="shared" si="15"/>
        <v>22.299999999999997</v>
      </c>
      <c r="AH77" s="1">
        <f t="shared" si="16"/>
        <v>19.700000000000003</v>
      </c>
      <c r="AI77" s="2">
        <f t="shared" si="17"/>
        <v>16.900000000000006</v>
      </c>
      <c r="AK77" s="34">
        <f t="shared" si="18"/>
        <v>477.49999999999989</v>
      </c>
      <c r="AL77" s="36" t="str">
        <f t="shared" si="19"/>
        <v>mayor a 32</v>
      </c>
      <c r="AM77" s="7"/>
    </row>
    <row r="78" spans="2:39" x14ac:dyDescent="0.25">
      <c r="B78" s="37">
        <f t="shared" ref="B78:B86" si="20">IF(AND(ISNUMBER(AL78),AL78=MAX(AL78:AL151)),AL78,0)</f>
        <v>0</v>
      </c>
      <c r="C78" s="1">
        <v>65</v>
      </c>
      <c r="D78" s="1">
        <v>68</v>
      </c>
      <c r="E78" s="1">
        <v>71</v>
      </c>
      <c r="F78" s="1">
        <v>74</v>
      </c>
      <c r="G78" s="1">
        <v>77</v>
      </c>
      <c r="H78" s="1">
        <v>80</v>
      </c>
      <c r="I78" s="1">
        <v>83</v>
      </c>
      <c r="J78" s="1">
        <v>84</v>
      </c>
      <c r="K78" s="1">
        <v>85</v>
      </c>
      <c r="L78" s="1">
        <v>86</v>
      </c>
      <c r="M78" s="1">
        <v>87</v>
      </c>
      <c r="N78" s="1">
        <v>88</v>
      </c>
      <c r="O78" s="1">
        <v>88</v>
      </c>
      <c r="P78" s="1">
        <v>88</v>
      </c>
      <c r="Q78" s="1">
        <v>88</v>
      </c>
      <c r="R78" s="2">
        <v>88</v>
      </c>
      <c r="T78" s="18">
        <f t="shared" ref="T78:T86" si="21">IF((C78-$C$9)&lt;0,0,C78-$C$9)</f>
        <v>22</v>
      </c>
      <c r="U78" s="1">
        <f t="shared" ref="U78:U86" si="22">IF((D78-$D$9)&lt;0,0,D78-$D$9)</f>
        <v>23.1</v>
      </c>
      <c r="V78" s="1">
        <f t="shared" ref="V78:V86" si="23">IF((E78-$E$9)&lt;0,0,E78-$E$9)</f>
        <v>41.8</v>
      </c>
      <c r="W78" s="1">
        <f t="shared" ref="W78:W86" si="24">IF((F78-$F$9)&lt;0,0,F78-$F$9)</f>
        <v>39.799999999999997</v>
      </c>
      <c r="X78" s="1">
        <f t="shared" ref="X78:X86" si="25">IF((G78-$G$9)&lt;0,0,G78-$G$9)</f>
        <v>39</v>
      </c>
      <c r="Y78" s="1">
        <f t="shared" ref="Y78:Y86" si="26">IF((H78-$H$9)&lt;0,0,H78-$H$9)</f>
        <v>38.6</v>
      </c>
      <c r="Z78" s="1">
        <f t="shared" ref="Z78:Z86" si="27">IF((I78-$I$9)&lt;0,0,I78-$I$9)</f>
        <v>38.299999999999997</v>
      </c>
      <c r="AA78" s="1">
        <f t="shared" ref="AA78:AA86" si="28">IF((J78-$J$9)&lt;0,0,J78-$J$9)</f>
        <v>36.4</v>
      </c>
      <c r="AB78" s="1">
        <f t="shared" ref="AB78:AB86" si="29">IF((K78-$K$9)&lt;0,0,K78-$K$9)</f>
        <v>34.4</v>
      </c>
      <c r="AC78" s="1">
        <f t="shared" ref="AC78:AC86" si="30">IF((L78-$L$9)&lt;0,0,L78-$L$9)</f>
        <v>32.5</v>
      </c>
      <c r="AD78" s="1">
        <f t="shared" ref="AD78:AD86" si="31">IF((M78-$M$9)&lt;0,0,M78-$M$9)</f>
        <v>30.700000000000003</v>
      </c>
      <c r="AE78" s="1">
        <f t="shared" ref="AE78:AE86" si="32">IF((N78-$N$9)&lt;0,0,N78-$N$9)</f>
        <v>29</v>
      </c>
      <c r="AF78" s="1">
        <f t="shared" ref="AF78:AF86" si="33">IF((O78-$O$9)&lt;0,0,O78-$O$9)</f>
        <v>26</v>
      </c>
      <c r="AG78" s="1">
        <f t="shared" ref="AG78:AG86" si="34">IF((P78-$P$9)&lt;0,0,P78-$P$9)</f>
        <v>23.299999999999997</v>
      </c>
      <c r="AH78" s="1">
        <f t="shared" ref="AH78:AH86" si="35">IF((Q78-$Q$9)&lt;0,0,Q78-$Q$9)</f>
        <v>20.700000000000003</v>
      </c>
      <c r="AI78" s="2">
        <f t="shared" ref="AI78:AI86" si="36">IF((R78-$R$9)&lt;0,0,R78-$R$9)</f>
        <v>17.900000000000006</v>
      </c>
      <c r="AK78" s="34">
        <f t="shared" ref="AK78:AK86" si="37">SUM(T78:AJ78)</f>
        <v>493.49999999999989</v>
      </c>
      <c r="AL78" s="36" t="str">
        <f t="shared" ref="AL78:AL86" si="38">IF(AK78&gt;32,"mayor a 32",AK78)</f>
        <v>mayor a 32</v>
      </c>
      <c r="AM78" s="7"/>
    </row>
    <row r="79" spans="2:39" x14ac:dyDescent="0.25">
      <c r="B79" s="37">
        <f t="shared" si="20"/>
        <v>0</v>
      </c>
      <c r="C79" s="1">
        <v>66</v>
      </c>
      <c r="D79" s="1">
        <v>69</v>
      </c>
      <c r="E79" s="1">
        <v>72</v>
      </c>
      <c r="F79" s="1">
        <v>75</v>
      </c>
      <c r="G79" s="1">
        <v>78</v>
      </c>
      <c r="H79" s="1">
        <v>81</v>
      </c>
      <c r="I79" s="1">
        <v>84</v>
      </c>
      <c r="J79" s="1">
        <v>85</v>
      </c>
      <c r="K79" s="1">
        <v>86</v>
      </c>
      <c r="L79" s="1">
        <v>87</v>
      </c>
      <c r="M79" s="1">
        <v>88</v>
      </c>
      <c r="N79" s="1">
        <v>89</v>
      </c>
      <c r="O79" s="1">
        <v>89</v>
      </c>
      <c r="P79" s="1">
        <v>89</v>
      </c>
      <c r="Q79" s="1">
        <v>89</v>
      </c>
      <c r="R79" s="2">
        <v>89</v>
      </c>
      <c r="T79" s="18">
        <f t="shared" si="21"/>
        <v>23</v>
      </c>
      <c r="U79" s="1">
        <f t="shared" si="22"/>
        <v>24.1</v>
      </c>
      <c r="V79" s="1">
        <f t="shared" si="23"/>
        <v>42.8</v>
      </c>
      <c r="W79" s="1">
        <f t="shared" si="24"/>
        <v>40.799999999999997</v>
      </c>
      <c r="X79" s="1">
        <f t="shared" si="25"/>
        <v>40</v>
      </c>
      <c r="Y79" s="1">
        <f t="shared" si="26"/>
        <v>39.6</v>
      </c>
      <c r="Z79" s="1">
        <f t="shared" si="27"/>
        <v>39.299999999999997</v>
      </c>
      <c r="AA79" s="1">
        <f t="shared" si="28"/>
        <v>37.4</v>
      </c>
      <c r="AB79" s="1">
        <f t="shared" si="29"/>
        <v>35.4</v>
      </c>
      <c r="AC79" s="1">
        <f t="shared" si="30"/>
        <v>33.5</v>
      </c>
      <c r="AD79" s="1">
        <f t="shared" si="31"/>
        <v>31.700000000000003</v>
      </c>
      <c r="AE79" s="1">
        <f t="shared" si="32"/>
        <v>30</v>
      </c>
      <c r="AF79" s="1">
        <f t="shared" si="33"/>
        <v>27</v>
      </c>
      <c r="AG79" s="1">
        <f t="shared" si="34"/>
        <v>24.299999999999997</v>
      </c>
      <c r="AH79" s="1">
        <f t="shared" si="35"/>
        <v>21.700000000000003</v>
      </c>
      <c r="AI79" s="2">
        <f t="shared" si="36"/>
        <v>18.900000000000006</v>
      </c>
      <c r="AK79" s="34">
        <f t="shared" si="37"/>
        <v>509.49999999999989</v>
      </c>
      <c r="AL79" s="36" t="str">
        <f t="shared" si="38"/>
        <v>mayor a 32</v>
      </c>
      <c r="AM79" s="7"/>
    </row>
    <row r="80" spans="2:39" x14ac:dyDescent="0.25">
      <c r="B80" s="37">
        <f t="shared" si="20"/>
        <v>0</v>
      </c>
      <c r="C80" s="1">
        <v>67</v>
      </c>
      <c r="D80" s="1">
        <v>70</v>
      </c>
      <c r="E80" s="1">
        <v>73</v>
      </c>
      <c r="F80" s="1">
        <v>76</v>
      </c>
      <c r="G80" s="1">
        <v>79</v>
      </c>
      <c r="H80" s="1">
        <v>82</v>
      </c>
      <c r="I80" s="1">
        <v>85</v>
      </c>
      <c r="J80" s="1">
        <v>86</v>
      </c>
      <c r="K80" s="1">
        <v>87</v>
      </c>
      <c r="L80" s="1">
        <v>88</v>
      </c>
      <c r="M80" s="1">
        <v>89</v>
      </c>
      <c r="N80" s="1">
        <v>90</v>
      </c>
      <c r="O80" s="1">
        <v>90</v>
      </c>
      <c r="P80" s="1">
        <v>90</v>
      </c>
      <c r="Q80" s="1">
        <v>90</v>
      </c>
      <c r="R80" s="2">
        <v>90</v>
      </c>
      <c r="T80" s="18">
        <f t="shared" si="21"/>
        <v>24</v>
      </c>
      <c r="U80" s="1">
        <f t="shared" si="22"/>
        <v>25.1</v>
      </c>
      <c r="V80" s="1">
        <f t="shared" si="23"/>
        <v>43.8</v>
      </c>
      <c r="W80" s="1">
        <f t="shared" si="24"/>
        <v>41.8</v>
      </c>
      <c r="X80" s="1">
        <f t="shared" si="25"/>
        <v>41</v>
      </c>
      <c r="Y80" s="1">
        <f t="shared" si="26"/>
        <v>40.6</v>
      </c>
      <c r="Z80" s="1">
        <f t="shared" si="27"/>
        <v>40.299999999999997</v>
      </c>
      <c r="AA80" s="1">
        <f t="shared" si="28"/>
        <v>38.4</v>
      </c>
      <c r="AB80" s="1">
        <f t="shared" si="29"/>
        <v>36.4</v>
      </c>
      <c r="AC80" s="1">
        <f t="shared" si="30"/>
        <v>34.5</v>
      </c>
      <c r="AD80" s="1">
        <f t="shared" si="31"/>
        <v>32.700000000000003</v>
      </c>
      <c r="AE80" s="1">
        <f t="shared" si="32"/>
        <v>31</v>
      </c>
      <c r="AF80" s="1">
        <f t="shared" si="33"/>
        <v>28</v>
      </c>
      <c r="AG80" s="1">
        <f t="shared" si="34"/>
        <v>25.299999999999997</v>
      </c>
      <c r="AH80" s="1">
        <f t="shared" si="35"/>
        <v>22.700000000000003</v>
      </c>
      <c r="AI80" s="2">
        <f t="shared" si="36"/>
        <v>19.900000000000006</v>
      </c>
      <c r="AK80" s="34">
        <f t="shared" si="37"/>
        <v>525.49999999999989</v>
      </c>
      <c r="AL80" s="36" t="str">
        <f t="shared" si="38"/>
        <v>mayor a 32</v>
      </c>
      <c r="AM80" s="7"/>
    </row>
    <row r="81" spans="2:39" x14ac:dyDescent="0.25">
      <c r="B81" s="37">
        <f t="shared" si="20"/>
        <v>0</v>
      </c>
      <c r="C81" s="1">
        <v>68</v>
      </c>
      <c r="D81" s="1">
        <v>71</v>
      </c>
      <c r="E81" s="1">
        <v>74</v>
      </c>
      <c r="F81" s="1">
        <v>77</v>
      </c>
      <c r="G81" s="1">
        <v>80</v>
      </c>
      <c r="H81" s="1">
        <v>83</v>
      </c>
      <c r="I81" s="1">
        <v>86</v>
      </c>
      <c r="J81" s="1">
        <v>87</v>
      </c>
      <c r="K81" s="1">
        <v>88</v>
      </c>
      <c r="L81" s="1">
        <v>89</v>
      </c>
      <c r="M81" s="1">
        <v>90</v>
      </c>
      <c r="N81" s="1">
        <v>91</v>
      </c>
      <c r="O81" s="1">
        <v>91</v>
      </c>
      <c r="P81" s="1">
        <v>91</v>
      </c>
      <c r="Q81" s="1">
        <v>91</v>
      </c>
      <c r="R81" s="2">
        <v>91</v>
      </c>
      <c r="T81" s="18">
        <f t="shared" si="21"/>
        <v>25</v>
      </c>
      <c r="U81" s="1">
        <f t="shared" si="22"/>
        <v>26.1</v>
      </c>
      <c r="V81" s="1">
        <f t="shared" si="23"/>
        <v>44.8</v>
      </c>
      <c r="W81" s="1">
        <f t="shared" si="24"/>
        <v>42.8</v>
      </c>
      <c r="X81" s="1">
        <f t="shared" si="25"/>
        <v>42</v>
      </c>
      <c r="Y81" s="1">
        <f t="shared" si="26"/>
        <v>41.6</v>
      </c>
      <c r="Z81" s="1">
        <f t="shared" si="27"/>
        <v>41.3</v>
      </c>
      <c r="AA81" s="1">
        <f t="shared" si="28"/>
        <v>39.4</v>
      </c>
      <c r="AB81" s="1">
        <f t="shared" si="29"/>
        <v>37.4</v>
      </c>
      <c r="AC81" s="1">
        <f t="shared" si="30"/>
        <v>35.5</v>
      </c>
      <c r="AD81" s="1">
        <f t="shared" si="31"/>
        <v>33.700000000000003</v>
      </c>
      <c r="AE81" s="1">
        <f t="shared" si="32"/>
        <v>32</v>
      </c>
      <c r="AF81" s="1">
        <f t="shared" si="33"/>
        <v>29</v>
      </c>
      <c r="AG81" s="1">
        <f t="shared" si="34"/>
        <v>26.299999999999997</v>
      </c>
      <c r="AH81" s="1">
        <f t="shared" si="35"/>
        <v>23.700000000000003</v>
      </c>
      <c r="AI81" s="2">
        <f t="shared" si="36"/>
        <v>20.900000000000006</v>
      </c>
      <c r="AK81" s="34">
        <f t="shared" si="37"/>
        <v>541.49999999999989</v>
      </c>
      <c r="AL81" s="36" t="str">
        <f t="shared" si="38"/>
        <v>mayor a 32</v>
      </c>
      <c r="AM81" s="7"/>
    </row>
    <row r="82" spans="2:39" x14ac:dyDescent="0.25">
      <c r="B82" s="37">
        <f t="shared" si="20"/>
        <v>0</v>
      </c>
      <c r="C82" s="1">
        <v>69</v>
      </c>
      <c r="D82" s="1">
        <v>72</v>
      </c>
      <c r="E82" s="1">
        <v>75</v>
      </c>
      <c r="F82" s="1">
        <v>78</v>
      </c>
      <c r="G82" s="1">
        <v>81</v>
      </c>
      <c r="H82" s="1">
        <v>84</v>
      </c>
      <c r="I82" s="1">
        <v>87</v>
      </c>
      <c r="J82" s="1">
        <v>88</v>
      </c>
      <c r="K82" s="1">
        <v>89</v>
      </c>
      <c r="L82" s="1">
        <v>90</v>
      </c>
      <c r="M82" s="1">
        <v>91</v>
      </c>
      <c r="N82" s="1">
        <v>92</v>
      </c>
      <c r="O82" s="1">
        <v>92</v>
      </c>
      <c r="P82" s="1">
        <v>92</v>
      </c>
      <c r="Q82" s="1">
        <v>92</v>
      </c>
      <c r="R82" s="2">
        <v>92</v>
      </c>
      <c r="T82" s="18">
        <f t="shared" si="21"/>
        <v>26</v>
      </c>
      <c r="U82" s="1">
        <f t="shared" si="22"/>
        <v>27.1</v>
      </c>
      <c r="V82" s="1">
        <f t="shared" si="23"/>
        <v>45.8</v>
      </c>
      <c r="W82" s="1">
        <f t="shared" si="24"/>
        <v>43.8</v>
      </c>
      <c r="X82" s="1">
        <f t="shared" si="25"/>
        <v>43</v>
      </c>
      <c r="Y82" s="1">
        <f t="shared" si="26"/>
        <v>42.6</v>
      </c>
      <c r="Z82" s="1">
        <f t="shared" si="27"/>
        <v>42.3</v>
      </c>
      <c r="AA82" s="1">
        <f t="shared" si="28"/>
        <v>40.4</v>
      </c>
      <c r="AB82" s="1">
        <f t="shared" si="29"/>
        <v>38.4</v>
      </c>
      <c r="AC82" s="1">
        <f t="shared" si="30"/>
        <v>36.5</v>
      </c>
      <c r="AD82" s="1">
        <f t="shared" si="31"/>
        <v>34.700000000000003</v>
      </c>
      <c r="AE82" s="1">
        <f t="shared" si="32"/>
        <v>33</v>
      </c>
      <c r="AF82" s="1">
        <f t="shared" si="33"/>
        <v>30</v>
      </c>
      <c r="AG82" s="1">
        <f t="shared" si="34"/>
        <v>27.299999999999997</v>
      </c>
      <c r="AH82" s="1">
        <f t="shared" si="35"/>
        <v>24.700000000000003</v>
      </c>
      <c r="AI82" s="2">
        <f t="shared" si="36"/>
        <v>21.900000000000006</v>
      </c>
      <c r="AK82" s="34">
        <f t="shared" si="37"/>
        <v>557.49999999999989</v>
      </c>
      <c r="AL82" s="36" t="str">
        <f t="shared" si="38"/>
        <v>mayor a 32</v>
      </c>
      <c r="AM82" s="7"/>
    </row>
    <row r="83" spans="2:39" x14ac:dyDescent="0.25">
      <c r="B83" s="37">
        <f t="shared" si="20"/>
        <v>0</v>
      </c>
      <c r="C83" s="1">
        <v>70</v>
      </c>
      <c r="D83" s="1">
        <v>73</v>
      </c>
      <c r="E83" s="1">
        <v>76</v>
      </c>
      <c r="F83" s="1">
        <v>79</v>
      </c>
      <c r="G83" s="1">
        <v>82</v>
      </c>
      <c r="H83" s="1">
        <v>85</v>
      </c>
      <c r="I83" s="1">
        <v>88</v>
      </c>
      <c r="J83" s="1">
        <v>89</v>
      </c>
      <c r="K83" s="1">
        <v>90</v>
      </c>
      <c r="L83" s="1">
        <v>91</v>
      </c>
      <c r="M83" s="1">
        <v>92</v>
      </c>
      <c r="N83" s="1">
        <v>93</v>
      </c>
      <c r="O83" s="1">
        <v>93</v>
      </c>
      <c r="P83" s="1">
        <v>93</v>
      </c>
      <c r="Q83" s="1">
        <v>93</v>
      </c>
      <c r="R83" s="2">
        <v>93</v>
      </c>
      <c r="T83" s="18">
        <f t="shared" si="21"/>
        <v>27</v>
      </c>
      <c r="U83" s="1">
        <f t="shared" si="22"/>
        <v>28.1</v>
      </c>
      <c r="V83" s="1">
        <f t="shared" si="23"/>
        <v>46.8</v>
      </c>
      <c r="W83" s="1">
        <f t="shared" si="24"/>
        <v>44.8</v>
      </c>
      <c r="X83" s="1">
        <f t="shared" si="25"/>
        <v>44</v>
      </c>
      <c r="Y83" s="1">
        <f t="shared" si="26"/>
        <v>43.6</v>
      </c>
      <c r="Z83" s="1">
        <f t="shared" si="27"/>
        <v>43.3</v>
      </c>
      <c r="AA83" s="1">
        <f t="shared" si="28"/>
        <v>41.4</v>
      </c>
      <c r="AB83" s="1">
        <f t="shared" si="29"/>
        <v>39.4</v>
      </c>
      <c r="AC83" s="1">
        <f t="shared" si="30"/>
        <v>37.5</v>
      </c>
      <c r="AD83" s="1">
        <f t="shared" si="31"/>
        <v>35.700000000000003</v>
      </c>
      <c r="AE83" s="1">
        <f t="shared" si="32"/>
        <v>34</v>
      </c>
      <c r="AF83" s="1">
        <f t="shared" si="33"/>
        <v>31</v>
      </c>
      <c r="AG83" s="1">
        <f t="shared" si="34"/>
        <v>28.299999999999997</v>
      </c>
      <c r="AH83" s="1">
        <f t="shared" si="35"/>
        <v>25.700000000000003</v>
      </c>
      <c r="AI83" s="2">
        <f t="shared" si="36"/>
        <v>22.900000000000006</v>
      </c>
      <c r="AK83" s="34">
        <f t="shared" si="37"/>
        <v>573.49999999999989</v>
      </c>
      <c r="AL83" s="36" t="str">
        <f t="shared" si="38"/>
        <v>mayor a 32</v>
      </c>
      <c r="AM83" s="7"/>
    </row>
    <row r="84" spans="2:39" x14ac:dyDescent="0.25">
      <c r="B84" s="37">
        <f t="shared" si="20"/>
        <v>0</v>
      </c>
      <c r="C84" s="1">
        <v>71</v>
      </c>
      <c r="D84" s="1">
        <v>74</v>
      </c>
      <c r="E84" s="1">
        <v>77</v>
      </c>
      <c r="F84" s="1">
        <v>80</v>
      </c>
      <c r="G84" s="1">
        <v>83</v>
      </c>
      <c r="H84" s="1">
        <v>86</v>
      </c>
      <c r="I84" s="1">
        <v>89</v>
      </c>
      <c r="J84" s="1">
        <v>90</v>
      </c>
      <c r="K84" s="1">
        <v>91</v>
      </c>
      <c r="L84" s="1">
        <v>92</v>
      </c>
      <c r="M84" s="1">
        <v>93</v>
      </c>
      <c r="N84" s="1">
        <v>94</v>
      </c>
      <c r="O84" s="1">
        <v>94</v>
      </c>
      <c r="P84" s="1">
        <v>94</v>
      </c>
      <c r="Q84" s="1">
        <v>94</v>
      </c>
      <c r="R84" s="2">
        <v>94</v>
      </c>
      <c r="T84" s="18">
        <f t="shared" si="21"/>
        <v>28</v>
      </c>
      <c r="U84" s="1">
        <f t="shared" si="22"/>
        <v>29.1</v>
      </c>
      <c r="V84" s="1">
        <f t="shared" si="23"/>
        <v>47.8</v>
      </c>
      <c r="W84" s="1">
        <f t="shared" si="24"/>
        <v>45.8</v>
      </c>
      <c r="X84" s="1">
        <f t="shared" si="25"/>
        <v>45</v>
      </c>
      <c r="Y84" s="1">
        <f t="shared" si="26"/>
        <v>44.6</v>
      </c>
      <c r="Z84" s="1">
        <f t="shared" si="27"/>
        <v>44.3</v>
      </c>
      <c r="AA84" s="1">
        <f t="shared" si="28"/>
        <v>42.4</v>
      </c>
      <c r="AB84" s="1">
        <f t="shared" si="29"/>
        <v>40.4</v>
      </c>
      <c r="AC84" s="1">
        <f t="shared" si="30"/>
        <v>38.5</v>
      </c>
      <c r="AD84" s="1">
        <f t="shared" si="31"/>
        <v>36.700000000000003</v>
      </c>
      <c r="AE84" s="1">
        <f t="shared" si="32"/>
        <v>35</v>
      </c>
      <c r="AF84" s="1">
        <f t="shared" si="33"/>
        <v>32</v>
      </c>
      <c r="AG84" s="1">
        <f t="shared" si="34"/>
        <v>29.299999999999997</v>
      </c>
      <c r="AH84" s="1">
        <f t="shared" si="35"/>
        <v>26.700000000000003</v>
      </c>
      <c r="AI84" s="2">
        <f t="shared" si="36"/>
        <v>23.900000000000006</v>
      </c>
      <c r="AK84" s="34">
        <f t="shared" si="37"/>
        <v>589.49999999999989</v>
      </c>
      <c r="AL84" s="36" t="str">
        <f t="shared" si="38"/>
        <v>mayor a 32</v>
      </c>
      <c r="AM84" s="7"/>
    </row>
    <row r="85" spans="2:39" x14ac:dyDescent="0.25">
      <c r="B85" s="37">
        <f t="shared" si="20"/>
        <v>0</v>
      </c>
      <c r="C85" s="1">
        <v>72</v>
      </c>
      <c r="D85" s="1">
        <v>75</v>
      </c>
      <c r="E85" s="1">
        <v>78</v>
      </c>
      <c r="F85" s="1">
        <v>81</v>
      </c>
      <c r="G85" s="1">
        <v>84</v>
      </c>
      <c r="H85" s="1">
        <v>87</v>
      </c>
      <c r="I85" s="1">
        <v>90</v>
      </c>
      <c r="J85" s="1">
        <v>91</v>
      </c>
      <c r="K85" s="1">
        <v>92</v>
      </c>
      <c r="L85" s="1">
        <v>93</v>
      </c>
      <c r="M85" s="1">
        <v>94</v>
      </c>
      <c r="N85" s="1">
        <v>95</v>
      </c>
      <c r="O85" s="1">
        <v>95</v>
      </c>
      <c r="P85" s="1">
        <v>95</v>
      </c>
      <c r="Q85" s="1">
        <v>95</v>
      </c>
      <c r="R85" s="2">
        <v>95</v>
      </c>
      <c r="T85" s="18">
        <f t="shared" si="21"/>
        <v>29</v>
      </c>
      <c r="U85" s="1">
        <f t="shared" si="22"/>
        <v>30.1</v>
      </c>
      <c r="V85" s="1">
        <f t="shared" si="23"/>
        <v>48.8</v>
      </c>
      <c r="W85" s="1">
        <f t="shared" si="24"/>
        <v>46.8</v>
      </c>
      <c r="X85" s="1">
        <f t="shared" si="25"/>
        <v>46</v>
      </c>
      <c r="Y85" s="1">
        <f t="shared" si="26"/>
        <v>45.6</v>
      </c>
      <c r="Z85" s="1">
        <f t="shared" si="27"/>
        <v>45.3</v>
      </c>
      <c r="AA85" s="1">
        <f t="shared" si="28"/>
        <v>43.4</v>
      </c>
      <c r="AB85" s="1">
        <f t="shared" si="29"/>
        <v>41.4</v>
      </c>
      <c r="AC85" s="1">
        <f t="shared" si="30"/>
        <v>39.5</v>
      </c>
      <c r="AD85" s="1">
        <f t="shared" si="31"/>
        <v>37.700000000000003</v>
      </c>
      <c r="AE85" s="1">
        <f t="shared" si="32"/>
        <v>36</v>
      </c>
      <c r="AF85" s="1">
        <f t="shared" si="33"/>
        <v>33</v>
      </c>
      <c r="AG85" s="1">
        <f t="shared" si="34"/>
        <v>30.299999999999997</v>
      </c>
      <c r="AH85" s="1">
        <f t="shared" si="35"/>
        <v>27.700000000000003</v>
      </c>
      <c r="AI85" s="2">
        <f t="shared" si="36"/>
        <v>24.900000000000006</v>
      </c>
      <c r="AK85" s="34">
        <f t="shared" si="37"/>
        <v>605.49999999999989</v>
      </c>
      <c r="AL85" s="36" t="str">
        <f t="shared" si="38"/>
        <v>mayor a 32</v>
      </c>
      <c r="AM85" s="7"/>
    </row>
    <row r="86" spans="2:39" ht="15.75" thickBot="1" x14ac:dyDescent="0.3">
      <c r="B86" s="41">
        <f t="shared" si="20"/>
        <v>0</v>
      </c>
      <c r="C86" s="3">
        <v>73</v>
      </c>
      <c r="D86" s="3">
        <v>76</v>
      </c>
      <c r="E86" s="3">
        <v>79</v>
      </c>
      <c r="F86" s="3">
        <v>82</v>
      </c>
      <c r="G86" s="3">
        <v>85</v>
      </c>
      <c r="H86" s="3">
        <v>88</v>
      </c>
      <c r="I86" s="3">
        <v>91</v>
      </c>
      <c r="J86" s="3">
        <v>92</v>
      </c>
      <c r="K86" s="3">
        <v>93</v>
      </c>
      <c r="L86" s="3">
        <v>94</v>
      </c>
      <c r="M86" s="3">
        <v>95</v>
      </c>
      <c r="N86" s="3">
        <v>96</v>
      </c>
      <c r="O86" s="3">
        <v>96</v>
      </c>
      <c r="P86" s="3">
        <v>96</v>
      </c>
      <c r="Q86" s="3">
        <v>96</v>
      </c>
      <c r="R86" s="4">
        <v>96</v>
      </c>
      <c r="T86" s="20">
        <f t="shared" si="21"/>
        <v>30</v>
      </c>
      <c r="U86" s="3">
        <f t="shared" si="22"/>
        <v>31.1</v>
      </c>
      <c r="V86" s="3">
        <f t="shared" si="23"/>
        <v>49.8</v>
      </c>
      <c r="W86" s="3">
        <f t="shared" si="24"/>
        <v>47.8</v>
      </c>
      <c r="X86" s="3">
        <f t="shared" si="25"/>
        <v>47</v>
      </c>
      <c r="Y86" s="3">
        <f t="shared" si="26"/>
        <v>46.6</v>
      </c>
      <c r="Z86" s="3">
        <f t="shared" si="27"/>
        <v>46.3</v>
      </c>
      <c r="AA86" s="3">
        <f t="shared" si="28"/>
        <v>44.4</v>
      </c>
      <c r="AB86" s="3">
        <f t="shared" si="29"/>
        <v>42.4</v>
      </c>
      <c r="AC86" s="3">
        <f t="shared" si="30"/>
        <v>40.5</v>
      </c>
      <c r="AD86" s="3">
        <f t="shared" si="31"/>
        <v>38.700000000000003</v>
      </c>
      <c r="AE86" s="3">
        <f t="shared" si="32"/>
        <v>37</v>
      </c>
      <c r="AF86" s="3">
        <f t="shared" si="33"/>
        <v>34</v>
      </c>
      <c r="AG86" s="3">
        <f t="shared" si="34"/>
        <v>31.299999999999997</v>
      </c>
      <c r="AH86" s="3">
        <f t="shared" si="35"/>
        <v>28.700000000000003</v>
      </c>
      <c r="AI86" s="4">
        <f t="shared" si="36"/>
        <v>25.900000000000006</v>
      </c>
      <c r="AK86" s="34">
        <f t="shared" si="37"/>
        <v>621.49999999999989</v>
      </c>
      <c r="AL86" s="36" t="str">
        <f t="shared" si="38"/>
        <v>mayor a 32</v>
      </c>
      <c r="AM86" s="7"/>
    </row>
    <row r="88" spans="2:39" ht="15.75" thickBot="1" x14ac:dyDescent="0.3"/>
    <row r="89" spans="2:39" ht="24" thickBot="1" x14ac:dyDescent="0.4">
      <c r="C89" s="26" t="s">
        <v>3</v>
      </c>
      <c r="D89" s="27">
        <f>VLOOKUP(MAX(B13:B86),B12:R86,9,FALSE)</f>
        <v>50</v>
      </c>
    </row>
    <row r="92" spans="2:39" ht="15.75" thickBot="1" x14ac:dyDescent="0.3">
      <c r="C92" s="189" t="s">
        <v>6</v>
      </c>
      <c r="D92" s="189"/>
      <c r="E92" s="189"/>
      <c r="F92" s="189"/>
    </row>
    <row r="93" spans="2:39" x14ac:dyDescent="0.25">
      <c r="B93" s="30" t="s">
        <v>7</v>
      </c>
      <c r="C93" s="28">
        <v>100</v>
      </c>
      <c r="D93" s="11">
        <v>125</v>
      </c>
      <c r="E93" s="11">
        <v>160</v>
      </c>
      <c r="F93" s="11">
        <v>200</v>
      </c>
      <c r="G93" s="11">
        <v>250</v>
      </c>
      <c r="H93" s="11">
        <v>315</v>
      </c>
      <c r="I93" s="11">
        <v>400</v>
      </c>
      <c r="J93" s="11">
        <v>500</v>
      </c>
      <c r="K93" s="11">
        <v>630</v>
      </c>
      <c r="L93" s="11">
        <v>800</v>
      </c>
      <c r="M93" s="11">
        <v>1000</v>
      </c>
      <c r="N93" s="11">
        <v>1250</v>
      </c>
      <c r="O93" s="11">
        <v>1600</v>
      </c>
      <c r="P93" s="11">
        <v>2000</v>
      </c>
      <c r="Q93" s="11">
        <v>2500</v>
      </c>
      <c r="R93" s="12">
        <v>3150</v>
      </c>
    </row>
    <row r="94" spans="2:39" ht="15.75" thickBot="1" x14ac:dyDescent="0.3">
      <c r="B94" s="31" t="s">
        <v>8</v>
      </c>
      <c r="C94" s="29">
        <f>VLOOKUP(MAX(B13:B86),B12:R86,2,FALSE)</f>
        <v>31</v>
      </c>
      <c r="D94" s="9">
        <f>VLOOKUP(MAX(B13:B86),B12:R86,3,FALSE)</f>
        <v>34</v>
      </c>
      <c r="E94" s="9">
        <f>VLOOKUP(MAX(B13:B86),B12:R86,4,FALSE)</f>
        <v>37</v>
      </c>
      <c r="F94" s="9">
        <f>VLOOKUP(MAX(B13:B86),B12:R86,5,FALSE)</f>
        <v>40</v>
      </c>
      <c r="G94" s="9">
        <f>VLOOKUP(MAX(B13:B86),B12:R86,6,FALSE)</f>
        <v>43</v>
      </c>
      <c r="H94" s="9">
        <f>VLOOKUP(MAX(B13:B86),B12:R86,7,FALSE)</f>
        <v>46</v>
      </c>
      <c r="I94" s="9">
        <f>VLOOKUP(MAX(B13:B86),B12:R86,8,FALSE)</f>
        <v>49</v>
      </c>
      <c r="J94" s="9">
        <f>VLOOKUP(MAX(B13:B86),B12:R86,9,FALSE)</f>
        <v>50</v>
      </c>
      <c r="K94" s="9">
        <f>VLOOKUP(MAX(B13:B86),B12:R86,10,FALSE)</f>
        <v>51</v>
      </c>
      <c r="L94" s="9">
        <f>VLOOKUP(MAX(B13:B86),B12:R86,11,FALSE)</f>
        <v>52</v>
      </c>
      <c r="M94" s="9">
        <f>VLOOKUP(MAX(B13:B86),B12:R86,12,FALSE)</f>
        <v>53</v>
      </c>
      <c r="N94" s="9">
        <f>VLOOKUP(MAX(B13:B86),B12:R86,13,FALSE)</f>
        <v>54</v>
      </c>
      <c r="O94" s="9">
        <f>VLOOKUP(MAX(B13:B86),B12:R86,14,FALSE)</f>
        <v>54</v>
      </c>
      <c r="P94" s="9">
        <f>VLOOKUP(MAX(B13:B86),B12:R86,15,FALSE)</f>
        <v>54</v>
      </c>
      <c r="Q94" s="9">
        <f>VLOOKUP(MAX(B13:B86),B12:R86,16,FALSE)</f>
        <v>54</v>
      </c>
      <c r="R94" s="10">
        <f>VLOOKUP(MAX(B13:B86),B12:R86,17,FALSE)</f>
        <v>54</v>
      </c>
    </row>
    <row r="95" spans="2:39" ht="15.75" thickBot="1" x14ac:dyDescent="0.3"/>
    <row r="96" spans="2:39" ht="15.75" thickBot="1" x14ac:dyDescent="0.3">
      <c r="B96" s="30" t="s">
        <v>7</v>
      </c>
      <c r="C96" s="31" t="s">
        <v>8</v>
      </c>
    </row>
    <row r="97" spans="2:3" ht="15.75" thickBot="1" x14ac:dyDescent="0.3">
      <c r="B97" s="28">
        <v>100</v>
      </c>
      <c r="C97" s="29">
        <f>VLOOKUP(MAX(B13:B86),B12:R86,2,FALSE)</f>
        <v>31</v>
      </c>
    </row>
    <row r="98" spans="2:3" ht="15.75" thickBot="1" x14ac:dyDescent="0.3">
      <c r="B98" s="11">
        <v>125</v>
      </c>
      <c r="C98" s="9">
        <f>VLOOKUP(MAX(B13:B86),B12:R86,3,FALSE)</f>
        <v>34</v>
      </c>
    </row>
    <row r="99" spans="2:3" ht="15.75" thickBot="1" x14ac:dyDescent="0.3">
      <c r="B99" s="11">
        <v>160</v>
      </c>
      <c r="C99" s="9">
        <f>VLOOKUP(MAX(B13:B86),B12:R86,4,FALSE)</f>
        <v>37</v>
      </c>
    </row>
    <row r="100" spans="2:3" ht="15.75" thickBot="1" x14ac:dyDescent="0.3">
      <c r="B100" s="11">
        <v>200</v>
      </c>
      <c r="C100" s="9">
        <f>VLOOKUP(MAX(B13:B86),B12:R86,5,FALSE)</f>
        <v>40</v>
      </c>
    </row>
    <row r="101" spans="2:3" ht="15.75" thickBot="1" x14ac:dyDescent="0.3">
      <c r="B101" s="11">
        <v>250</v>
      </c>
      <c r="C101" s="9">
        <f>VLOOKUP(MAX(B13:B86),B12:R86,6,FALSE)</f>
        <v>43</v>
      </c>
    </row>
    <row r="102" spans="2:3" ht="15.75" thickBot="1" x14ac:dyDescent="0.3">
      <c r="B102" s="11">
        <v>315</v>
      </c>
      <c r="C102" s="9">
        <f>VLOOKUP(MAX(B13:B86),B12:R86,7,FALSE)</f>
        <v>46</v>
      </c>
    </row>
    <row r="103" spans="2:3" ht="15.75" thickBot="1" x14ac:dyDescent="0.3">
      <c r="B103" s="11">
        <v>400</v>
      </c>
      <c r="C103" s="9">
        <f>VLOOKUP(MAX(B13:B86),B12:R86,8,FALSE)</f>
        <v>49</v>
      </c>
    </row>
    <row r="104" spans="2:3" ht="15.75" thickBot="1" x14ac:dyDescent="0.3">
      <c r="B104" s="11">
        <v>500</v>
      </c>
      <c r="C104" s="9">
        <f>VLOOKUP(MAX(B13:B86),B12:R86,9,FALSE)</f>
        <v>50</v>
      </c>
    </row>
    <row r="105" spans="2:3" ht="15.75" thickBot="1" x14ac:dyDescent="0.3">
      <c r="B105" s="11">
        <v>630</v>
      </c>
      <c r="C105" s="9">
        <f>VLOOKUP(MAX(B13:B86),B12:R86,10,FALSE)</f>
        <v>51</v>
      </c>
    </row>
    <row r="106" spans="2:3" ht="15.75" thickBot="1" x14ac:dyDescent="0.3">
      <c r="B106" s="11">
        <v>800</v>
      </c>
      <c r="C106" s="9">
        <f>VLOOKUP(MAX(B13:B86),B12:R86,11,FALSE)</f>
        <v>52</v>
      </c>
    </row>
    <row r="107" spans="2:3" ht="15.75" thickBot="1" x14ac:dyDescent="0.3">
      <c r="B107" s="11">
        <v>1000</v>
      </c>
      <c r="C107" s="9">
        <f>VLOOKUP(MAX(B13:B86),B12:R86,12,FALSE)</f>
        <v>53</v>
      </c>
    </row>
    <row r="108" spans="2:3" ht="15.75" thickBot="1" x14ac:dyDescent="0.3">
      <c r="B108" s="11">
        <v>1250</v>
      </c>
      <c r="C108" s="9">
        <f>VLOOKUP(MAX(B13:B86),B12:R86,13,FALSE)</f>
        <v>54</v>
      </c>
    </row>
    <row r="109" spans="2:3" ht="15.75" thickBot="1" x14ac:dyDescent="0.3">
      <c r="B109" s="11">
        <v>1600</v>
      </c>
      <c r="C109" s="9">
        <f>VLOOKUP(MAX(B13:B86),B12:R86,14,FALSE)</f>
        <v>54</v>
      </c>
    </row>
    <row r="110" spans="2:3" ht="15.75" thickBot="1" x14ac:dyDescent="0.3">
      <c r="B110" s="11">
        <v>2000</v>
      </c>
      <c r="C110" s="9">
        <f>VLOOKUP(MAX(B13:B86),B12:R86,15,FALSE)</f>
        <v>54</v>
      </c>
    </row>
    <row r="111" spans="2:3" ht="15.75" thickBot="1" x14ac:dyDescent="0.3">
      <c r="B111" s="11">
        <v>2500</v>
      </c>
      <c r="C111" s="9">
        <f>VLOOKUP(MAX(B13:B86),B12:R86,16,FALSE)</f>
        <v>54</v>
      </c>
    </row>
    <row r="112" spans="2:3" ht="15.75" thickBot="1" x14ac:dyDescent="0.3">
      <c r="B112" s="12">
        <v>3150</v>
      </c>
      <c r="C112" s="10">
        <f>VLOOKUP(MAX(B13:B86),B12:R86,17,FALSE)</f>
        <v>54</v>
      </c>
    </row>
  </sheetData>
  <mergeCells count="3">
    <mergeCell ref="C92:F92"/>
    <mergeCell ref="A6:E6"/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"/>
  <sheetViews>
    <sheetView topLeftCell="H1" zoomScaleNormal="100" workbookViewId="0">
      <selection activeCell="B4" sqref="B4:V4"/>
    </sheetView>
  </sheetViews>
  <sheetFormatPr baseColWidth="10" defaultRowHeight="15" x14ac:dyDescent="0.25"/>
  <cols>
    <col min="38" max="38" width="24.140625" bestFit="1" customWidth="1"/>
  </cols>
  <sheetData>
    <row r="1" spans="1:39" ht="15.75" thickBot="1" x14ac:dyDescent="0.3">
      <c r="A1" s="190" t="s">
        <v>9</v>
      </c>
      <c r="B1" s="191"/>
      <c r="C1" s="191"/>
      <c r="D1" s="192"/>
    </row>
    <row r="2" spans="1:39" ht="15.75" thickBot="1" x14ac:dyDescent="0.3"/>
    <row r="3" spans="1:39" x14ac:dyDescent="0.25">
      <c r="A3" s="8"/>
      <c r="B3" s="11">
        <v>50</v>
      </c>
      <c r="C3" s="11">
        <v>63</v>
      </c>
      <c r="D3" s="11">
        <v>80</v>
      </c>
      <c r="E3" s="11">
        <v>100</v>
      </c>
      <c r="F3" s="11">
        <v>125</v>
      </c>
      <c r="G3" s="11">
        <v>160</v>
      </c>
      <c r="H3" s="11">
        <v>200</v>
      </c>
      <c r="I3" s="11">
        <v>250</v>
      </c>
      <c r="J3" s="11">
        <v>315</v>
      </c>
      <c r="K3" s="11">
        <v>400</v>
      </c>
      <c r="L3" s="11">
        <v>500</v>
      </c>
      <c r="M3" s="11">
        <v>630</v>
      </c>
      <c r="N3" s="11">
        <v>800</v>
      </c>
      <c r="O3" s="11">
        <v>1000</v>
      </c>
      <c r="P3" s="11">
        <v>1250</v>
      </c>
      <c r="Q3" s="11">
        <v>1600</v>
      </c>
      <c r="R3" s="11">
        <v>2000</v>
      </c>
      <c r="S3" s="11">
        <v>2500</v>
      </c>
      <c r="T3" s="11">
        <v>3150</v>
      </c>
      <c r="U3" s="11">
        <v>4000</v>
      </c>
      <c r="V3" s="12">
        <v>5000</v>
      </c>
    </row>
    <row r="4" spans="1:39" ht="15.75" thickBot="1" x14ac:dyDescent="0.3">
      <c r="A4" s="13" t="s">
        <v>45</v>
      </c>
      <c r="B4" s="14">
        <f>IF(EXACT('Datos de entrada'!$G$16,"Teórico"),ROUND('Datos de entrada'!E7,1),IF(EXACT('Datos de entrada'!$G$16,"ISO"),ROUND('Datos de entrada'!E8,1),IF(EXACT('Datos de entrada'!$G$16,"Sharp"),ROUND('Datos de entrada'!E9,1),IF(EXACT('Datos de entrada'!$G$16,"Davy"),ROUND('Datos de entrada'!E10,1),IF(EXACT('Datos de entrada'!$G$16,"Promedio"),ROUND(Promedio!D2,1))))))</f>
        <v>36.9</v>
      </c>
      <c r="C4" s="14">
        <f>IF(EXACT('Datos de entrada'!$G$16,"Teórico"),ROUND('Datos de entrada'!F7,1),IF(EXACT('Datos de entrada'!$G$16,"ISO"),ROUND('Datos de entrada'!F8,1),IF(EXACT('Datos de entrada'!$G$16,"Sharp"),ROUND('Datos de entrada'!F9,1),IF(EXACT('Datos de entrada'!$G$16,"Davy"),ROUND('Datos de entrada'!F10,1),IF(EXACT('Datos de entrada'!$G$16,"Promedio"),ROUND(Promedio!E2,1))))))</f>
        <v>39</v>
      </c>
      <c r="D4" s="14">
        <f>IF(EXACT('Datos de entrada'!$G$16,"Teórico"),ROUND('Datos de entrada'!G7,1),IF(EXACT('Datos de entrada'!$G$16,"ISO"),ROUND('Datos de entrada'!G8,1),IF(EXACT('Datos de entrada'!$G$16,"Sharp"),ROUND('Datos de entrada'!G9,1),IF(EXACT('Datos de entrada'!$G$16,"Davy"),ROUND('Datos de entrada'!G10,1),IF(EXACT('Datos de entrada'!$G$16,"Promedio"),ROUND(Promedio!F2,1))))))</f>
        <v>41</v>
      </c>
      <c r="E4" s="14">
        <f>IF(EXACT('Datos de entrada'!$G$16,"Teórico"),ROUND('Datos de entrada'!H7,1),IF(EXACT('Datos de entrada'!$G$16,"ISO"),ROUND('Datos de entrada'!H8,1),IF(EXACT('Datos de entrada'!$G$16,"Sharp"),ROUND('Datos de entrada'!H9,1),IF(EXACT('Datos de entrada'!$G$16,"Davy"),ROUND('Datos de entrada'!H10,1),IF(EXACT('Datos de entrada'!$G$16,"Promedio"),ROUND(Promedio!G2,1))))))</f>
        <v>43</v>
      </c>
      <c r="F4" s="14">
        <f>IF(EXACT('Datos de entrada'!$G$16,"Teórico"),ROUND('Datos de entrada'!I7,1),IF(EXACT('Datos de entrada'!$G$16,"ISO"),ROUND('Datos de entrada'!I8,1),IF(EXACT('Datos de entrada'!$G$16,"Sharp"),ROUND('Datos de entrada'!I9,1),IF(EXACT('Datos de entrada'!$G$16,"Davy"),ROUND('Datos de entrada'!I10,1),IF(EXACT('Datos de entrada'!$G$16,"Promedio"),ROUND(Promedio!H2,1))))))</f>
        <v>44.9</v>
      </c>
      <c r="G4" s="14">
        <f>IF(EXACT('Datos de entrada'!$G$16,"Teórico"),ROUND('Datos de entrada'!J7,1),IF(EXACT('Datos de entrada'!$G$16,"ISO"),ROUND('Datos de entrada'!J8,1),IF(EXACT('Datos de entrada'!$G$16,"Sharp"),ROUND('Datos de entrada'!J9,1),IF(EXACT('Datos de entrada'!$G$16,"Davy"),ROUND('Datos de entrada'!J10,1),IF(EXACT('Datos de entrada'!$G$16,"Promedio"),ROUND(Promedio!I2,1))))))</f>
        <v>29.2</v>
      </c>
      <c r="H4" s="14">
        <f>IF(EXACT('Datos de entrada'!$G$16,"Teórico"),ROUND('Datos de entrada'!K7,1),IF(EXACT('Datos de entrada'!$G$16,"ISO"),ROUND('Datos de entrada'!K8,1),IF(EXACT('Datos de entrada'!$G$16,"Sharp"),ROUND('Datos de entrada'!K9,1),IF(EXACT('Datos de entrada'!$G$16,"Davy"),ROUND('Datos de entrada'!K10,1),IF(EXACT('Datos de entrada'!$G$16,"Promedio"),ROUND(Promedio!J2,1))))))</f>
        <v>34.200000000000003</v>
      </c>
      <c r="I4" s="14">
        <f>IF(EXACT('Datos de entrada'!$G$16,"Teórico"),ROUND('Datos de entrada'!L7,1),IF(EXACT('Datos de entrada'!$G$16,"ISO"),ROUND('Datos de entrada'!L8,1),IF(EXACT('Datos de entrada'!$G$16,"Sharp"),ROUND('Datos de entrada'!L9,1),IF(EXACT('Datos de entrada'!$G$16,"Davy"),ROUND('Datos de entrada'!L10,1),IF(EXACT('Datos de entrada'!$G$16,"Promedio"),ROUND(Promedio!K2,1))))))</f>
        <v>38</v>
      </c>
      <c r="J4" s="14">
        <f>IF(EXACT('Datos de entrada'!$G$16,"Teórico"),ROUND('Datos de entrada'!M7,1),IF(EXACT('Datos de entrada'!$G$16,"ISO"),ROUND('Datos de entrada'!M8,1),IF(EXACT('Datos de entrada'!$G$16,"Sharp"),ROUND('Datos de entrada'!M9,1),IF(EXACT('Datos de entrada'!$G$16,"Davy"),ROUND('Datos de entrada'!M10,1),IF(EXACT('Datos de entrada'!$G$16,"Promedio"),ROUND(Promedio!L2,1))))))</f>
        <v>41.4</v>
      </c>
      <c r="K4" s="14">
        <f>IF(EXACT('Datos de entrada'!$G$16,"Teórico"),ROUND('Datos de entrada'!N7,1),IF(EXACT('Datos de entrada'!$G$16,"ISO"),ROUND('Datos de entrada'!N8,1),IF(EXACT('Datos de entrada'!$G$16,"Sharp"),ROUND('Datos de entrada'!N9,1),IF(EXACT('Datos de entrada'!$G$16,"Davy"),ROUND('Datos de entrada'!N10,1),IF(EXACT('Datos de entrada'!$G$16,"Promedio"),ROUND(Promedio!M2,1))))))</f>
        <v>44.7</v>
      </c>
      <c r="L4" s="14">
        <f>IF(EXACT('Datos de entrada'!$G$16,"Teórico"),ROUND('Datos de entrada'!O7,1),IF(EXACT('Datos de entrada'!$G$16,"ISO"),ROUND('Datos de entrada'!O8,1),IF(EXACT('Datos de entrada'!$G$16,"Sharp"),ROUND('Datos de entrada'!O9,1),IF(EXACT('Datos de entrada'!$G$16,"Davy"),ROUND('Datos de entrada'!O10,1),IF(EXACT('Datos de entrada'!$G$16,"Promedio"),ROUND(Promedio!N2,1))))))</f>
        <v>47.6</v>
      </c>
      <c r="M4" s="14">
        <f>IF(EXACT('Datos de entrada'!$G$16,"Teórico"),ROUND('Datos de entrada'!P7,1),IF(EXACT('Datos de entrada'!$G$16,"ISO"),ROUND('Datos de entrada'!P8,1),IF(EXACT('Datos de entrada'!$G$16,"Sharp"),ROUND('Datos de entrada'!P9,1),IF(EXACT('Datos de entrada'!$G$16,"Davy"),ROUND('Datos de entrada'!P10,1),IF(EXACT('Datos de entrada'!$G$16,"Promedio"),ROUND(Promedio!O2,1))))))</f>
        <v>50.6</v>
      </c>
      <c r="N4" s="14">
        <f>IF(EXACT('Datos de entrada'!$G$16,"Teórico"),ROUND('Datos de entrada'!Q7,1),IF(EXACT('Datos de entrada'!$G$16,"ISO"),ROUND('Datos de entrada'!Q8,1),IF(EXACT('Datos de entrada'!$G$16,"Sharp"),ROUND('Datos de entrada'!Q9,1),IF(EXACT('Datos de entrada'!$G$16,"Davy"),ROUND('Datos de entrada'!Q10,1),IF(EXACT('Datos de entrada'!$G$16,"Promedio"),ROUND(Promedio!P2,1))))))</f>
        <v>53.5</v>
      </c>
      <c r="O4" s="14">
        <f>IF(EXACT('Datos de entrada'!$G$16,"Teórico"),ROUND('Datos de entrada'!R7,1),IF(EXACT('Datos de entrada'!$G$16,"ISO"),ROUND('Datos de entrada'!R8,1),IF(EXACT('Datos de entrada'!$G$16,"Sharp"),ROUND('Datos de entrada'!R9,1),IF(EXACT('Datos de entrada'!$G$16,"Davy"),ROUND('Datos de entrada'!R10,1),IF(EXACT('Datos de entrada'!$G$16,"Promedio"),ROUND(Promedio!Q2,1))))))</f>
        <v>56.3</v>
      </c>
      <c r="P4" s="14">
        <f>IF(EXACT('Datos de entrada'!$G$16,"Teórico"),ROUND('Datos de entrada'!S7,1),IF(EXACT('Datos de entrada'!$G$16,"ISO"),ROUND('Datos de entrada'!S8,1),IF(EXACT('Datos de entrada'!$G$16,"Sharp"),ROUND('Datos de entrada'!S9,1),IF(EXACT('Datos de entrada'!$G$16,"Davy"),ROUND('Datos de entrada'!S10,1),IF(EXACT('Datos de entrada'!$G$16,"Promedio"),ROUND(Promedio!R2,1))))))</f>
        <v>59</v>
      </c>
      <c r="Q4" s="14">
        <f>IF(EXACT('Datos de entrada'!$G$16,"Teórico"),ROUND('Datos de entrada'!T7,1),IF(EXACT('Datos de entrada'!$G$16,"ISO"),ROUND('Datos de entrada'!T8,1),IF(EXACT('Datos de entrada'!$G$16,"Sharp"),ROUND('Datos de entrada'!T9,1),IF(EXACT('Datos de entrada'!$G$16,"Davy"),ROUND('Datos de entrada'!T10,1),IF(EXACT('Datos de entrada'!$G$16,"Promedio"),ROUND(Promedio!S2,1))))))</f>
        <v>62</v>
      </c>
      <c r="R4" s="14">
        <f>IF(EXACT('Datos de entrada'!$G$16,"Teórico"),ROUND('Datos de entrada'!U7,1),IF(EXACT('Datos de entrada'!$G$16,"ISO"),ROUND('Datos de entrada'!U8,1),IF(EXACT('Datos de entrada'!$G$16,"Sharp"),ROUND('Datos de entrada'!U9,1),IF(EXACT('Datos de entrada'!$G$16,"Davy"),ROUND('Datos de entrada'!U10,1),IF(EXACT('Datos de entrada'!$G$16,"Promedio"),ROUND(Promedio!T2,1))))))</f>
        <v>64.7</v>
      </c>
      <c r="S4" s="14">
        <f>IF(EXACT('Datos de entrada'!$G$16,"Teórico"),ROUND('Datos de entrada'!V7,1),IF(EXACT('Datos de entrada'!$G$16,"ISO"),ROUND('Datos de entrada'!V8,1),IF(EXACT('Datos de entrada'!$G$16,"Sharp"),ROUND('Datos de entrada'!V9,1),IF(EXACT('Datos de entrada'!$G$16,"Davy"),ROUND('Datos de entrada'!V10,1),IF(EXACT('Datos de entrada'!$G$16,"Promedio"),ROUND(Promedio!U2,1))))))</f>
        <v>67.3</v>
      </c>
      <c r="T4" s="14">
        <f>IF(EXACT('Datos de entrada'!$G$16,"Teórico"),ROUND('Datos de entrada'!W7,1),IF(EXACT('Datos de entrada'!$G$16,"ISO"),ROUND('Datos de entrada'!W8,1),IF(EXACT('Datos de entrada'!$G$16,"Sharp"),ROUND('Datos de entrada'!W9,1),IF(EXACT('Datos de entrada'!$G$16,"Davy"),ROUND('Datos de entrada'!W10,1),IF(EXACT('Datos de entrada'!$G$16,"Promedio"),ROUND(Promedio!V2,1))))))</f>
        <v>70.099999999999994</v>
      </c>
      <c r="U4" s="14">
        <f>IF(EXACT('Datos de entrada'!$G$16,"Teórico"),ROUND('Datos de entrada'!X7,1),IF(EXACT('Datos de entrada'!$G$16,"ISO"),ROUND('Datos de entrada'!X8,1),IF(EXACT('Datos de entrada'!$G$16,"Sharp"),ROUND('Datos de entrada'!X9,1),IF(EXACT('Datos de entrada'!$G$16,"Davy"),ROUND('Datos de entrada'!X10,1),IF(EXACT('Datos de entrada'!$G$16,"Promedio"),ROUND(Promedio!W2,1))))))</f>
        <v>73</v>
      </c>
      <c r="V4" s="14">
        <f>IF(EXACT('Datos de entrada'!$G$16,"Teórico"),ROUND('Datos de entrada'!Y7,1),IF(EXACT('Datos de entrada'!$G$16,"ISO"),ROUND('Datos de entrada'!Y8,1),IF(EXACT('Datos de entrada'!$G$16,"Sharp"),ROUND('Datos de entrada'!Y9,1),IF(EXACT('Datos de entrada'!$G$16,"Davy"),ROUND('Datos de entrada'!Y10,1),IF(EXACT('Datos de entrada'!$G$16,"Promedio"),ROUND(Promedio!X2,1))))))</f>
        <v>75.7</v>
      </c>
    </row>
    <row r="5" spans="1:39" ht="15.75" thickBot="1" x14ac:dyDescent="0.3"/>
    <row r="6" spans="1:39" ht="15.75" thickBot="1" x14ac:dyDescent="0.3">
      <c r="A6" s="190" t="s">
        <v>1</v>
      </c>
      <c r="B6" s="191"/>
      <c r="C6" s="191"/>
      <c r="D6" s="191"/>
      <c r="E6" s="192"/>
    </row>
    <row r="7" spans="1:39" ht="15.75" thickBot="1" x14ac:dyDescent="0.3"/>
    <row r="8" spans="1:39" x14ac:dyDescent="0.25">
      <c r="C8" s="8"/>
      <c r="D8" s="11">
        <v>125</v>
      </c>
      <c r="E8" s="11">
        <v>160</v>
      </c>
      <c r="F8" s="11">
        <v>200</v>
      </c>
      <c r="G8" s="11">
        <v>250</v>
      </c>
      <c r="H8" s="11">
        <v>315</v>
      </c>
      <c r="I8" s="11">
        <v>400</v>
      </c>
      <c r="J8" s="11">
        <v>500</v>
      </c>
      <c r="K8" s="11">
        <v>630</v>
      </c>
      <c r="L8" s="11">
        <v>800</v>
      </c>
      <c r="M8" s="11">
        <v>1000</v>
      </c>
      <c r="N8" s="11">
        <v>1250</v>
      </c>
      <c r="O8" s="11">
        <v>1600</v>
      </c>
      <c r="P8" s="11">
        <v>2000</v>
      </c>
      <c r="Q8" s="11">
        <v>2500</v>
      </c>
      <c r="R8" s="11">
        <v>3150</v>
      </c>
      <c r="S8" s="12">
        <v>4000</v>
      </c>
    </row>
    <row r="9" spans="1:39" ht="15.75" thickBot="1" x14ac:dyDescent="0.3">
      <c r="C9" s="13" t="s">
        <v>45</v>
      </c>
      <c r="D9" s="14">
        <f t="shared" ref="D9:R9" si="0">F4</f>
        <v>44.9</v>
      </c>
      <c r="E9" s="14">
        <f t="shared" si="0"/>
        <v>29.2</v>
      </c>
      <c r="F9" s="14">
        <f t="shared" si="0"/>
        <v>34.200000000000003</v>
      </c>
      <c r="G9" s="14">
        <f t="shared" si="0"/>
        <v>38</v>
      </c>
      <c r="H9" s="14">
        <f t="shared" si="0"/>
        <v>41.4</v>
      </c>
      <c r="I9" s="14">
        <f t="shared" si="0"/>
        <v>44.7</v>
      </c>
      <c r="J9" s="14">
        <f t="shared" si="0"/>
        <v>47.6</v>
      </c>
      <c r="K9" s="14">
        <f t="shared" si="0"/>
        <v>50.6</v>
      </c>
      <c r="L9" s="14">
        <f t="shared" si="0"/>
        <v>53.5</v>
      </c>
      <c r="M9" s="14">
        <f t="shared" si="0"/>
        <v>56.3</v>
      </c>
      <c r="N9" s="14">
        <f t="shared" si="0"/>
        <v>59</v>
      </c>
      <c r="O9" s="14">
        <f t="shared" si="0"/>
        <v>62</v>
      </c>
      <c r="P9" s="14">
        <f>R4</f>
        <v>64.7</v>
      </c>
      <c r="Q9" s="14">
        <f t="shared" si="0"/>
        <v>67.3</v>
      </c>
      <c r="R9" s="14">
        <f t="shared" si="0"/>
        <v>70.099999999999994</v>
      </c>
      <c r="S9" s="15">
        <f>U4</f>
        <v>73</v>
      </c>
    </row>
    <row r="11" spans="1:39" ht="15.75" thickBot="1" x14ac:dyDescent="0.3">
      <c r="AL11" s="35" t="s">
        <v>5</v>
      </c>
      <c r="AM11" s="25"/>
    </row>
    <row r="12" spans="1:39" ht="15.75" thickBot="1" x14ac:dyDescent="0.3">
      <c r="B12" s="39" t="s">
        <v>4</v>
      </c>
      <c r="C12" s="40"/>
      <c r="D12" s="23">
        <v>125</v>
      </c>
      <c r="E12" s="23">
        <v>160</v>
      </c>
      <c r="F12" s="23">
        <v>200</v>
      </c>
      <c r="G12" s="23">
        <v>250</v>
      </c>
      <c r="H12" s="23">
        <v>315</v>
      </c>
      <c r="I12" s="23">
        <v>400</v>
      </c>
      <c r="J12" s="23">
        <v>500</v>
      </c>
      <c r="K12" s="23">
        <v>630</v>
      </c>
      <c r="L12" s="23">
        <v>800</v>
      </c>
      <c r="M12" s="23">
        <v>1000</v>
      </c>
      <c r="N12" s="23">
        <v>1250</v>
      </c>
      <c r="O12" s="23">
        <v>1600</v>
      </c>
      <c r="P12" s="23">
        <v>2000</v>
      </c>
      <c r="Q12" s="23">
        <v>2500</v>
      </c>
      <c r="R12" s="23">
        <v>3150</v>
      </c>
      <c r="S12" s="24">
        <v>4000</v>
      </c>
      <c r="U12" s="22">
        <v>125</v>
      </c>
      <c r="V12" s="23">
        <v>160</v>
      </c>
      <c r="W12" s="23">
        <v>200</v>
      </c>
      <c r="X12" s="23">
        <v>250</v>
      </c>
      <c r="Y12" s="23">
        <v>315</v>
      </c>
      <c r="Z12" s="23">
        <v>400</v>
      </c>
      <c r="AA12" s="23">
        <v>500</v>
      </c>
      <c r="AB12" s="23">
        <v>630</v>
      </c>
      <c r="AC12" s="23">
        <v>800</v>
      </c>
      <c r="AD12" s="23">
        <v>1000</v>
      </c>
      <c r="AE12" s="23">
        <v>1250</v>
      </c>
      <c r="AF12" s="23">
        <v>1600</v>
      </c>
      <c r="AG12" s="23">
        <v>2000</v>
      </c>
      <c r="AH12" s="23">
        <v>2500</v>
      </c>
      <c r="AI12" s="23">
        <v>3150</v>
      </c>
      <c r="AJ12" s="24">
        <v>4000</v>
      </c>
      <c r="AK12" s="33" t="s">
        <v>2</v>
      </c>
      <c r="AM12" s="7"/>
    </row>
    <row r="13" spans="1:39" x14ac:dyDescent="0.25">
      <c r="B13" s="38">
        <f>IF(AND(ISNUMBER(AL13),AL13=MAX(AL13:AL86)),AL13,0)</f>
        <v>0</v>
      </c>
      <c r="C13" s="5"/>
      <c r="D13" s="5">
        <v>3</v>
      </c>
      <c r="E13" s="5">
        <v>6</v>
      </c>
      <c r="F13" s="5">
        <v>9</v>
      </c>
      <c r="G13" s="5">
        <v>12</v>
      </c>
      <c r="H13" s="5">
        <v>15</v>
      </c>
      <c r="I13" s="5">
        <v>18</v>
      </c>
      <c r="J13" s="5">
        <v>19</v>
      </c>
      <c r="K13" s="5">
        <v>20</v>
      </c>
      <c r="L13" s="5">
        <v>21</v>
      </c>
      <c r="M13" s="5">
        <v>22</v>
      </c>
      <c r="N13" s="5">
        <v>23</v>
      </c>
      <c r="O13" s="5">
        <v>23</v>
      </c>
      <c r="P13" s="5">
        <v>23</v>
      </c>
      <c r="Q13" s="5">
        <v>23</v>
      </c>
      <c r="R13" s="5">
        <v>23</v>
      </c>
      <c r="S13" s="6">
        <v>23</v>
      </c>
      <c r="U13" s="21">
        <f>IF((D13-$D$9)&lt;0,0,D13-$D$9)</f>
        <v>0</v>
      </c>
      <c r="V13" s="5">
        <f>IF((E13-$E$9)&lt;0,0,E13-$E$9)</f>
        <v>0</v>
      </c>
      <c r="W13" s="5">
        <f>IF((F13-$F$9)&lt;0,0,F13-$F$9)</f>
        <v>0</v>
      </c>
      <c r="X13" s="5">
        <f>IF((G13-$G$9)&lt;0,0,G13-$G$9)</f>
        <v>0</v>
      </c>
      <c r="Y13" s="5">
        <f>IF((H13-$H$9)&lt;0,0,H13-$H$9)</f>
        <v>0</v>
      </c>
      <c r="Z13" s="5">
        <f>IF((I13-$I$9)&lt;0,0,I13-$I$9)</f>
        <v>0</v>
      </c>
      <c r="AA13" s="5">
        <f>IF((J13-$J$9)&lt;0,0,J13-$J$9)</f>
        <v>0</v>
      </c>
      <c r="AB13" s="5">
        <f>IF((K13-$K$9)&lt;0,0,K13-$K$9)</f>
        <v>0</v>
      </c>
      <c r="AC13" s="5">
        <f>IF((L13-$L$9)&lt;0,0,L13-$L$9)</f>
        <v>0</v>
      </c>
      <c r="AD13" s="5">
        <f>IF((M13-$M$9)&lt;0,0,M13-$M$9)</f>
        <v>0</v>
      </c>
      <c r="AE13" s="5">
        <f>IF((N13-$N$9)&lt;0,0,N13-$N$9)</f>
        <v>0</v>
      </c>
      <c r="AF13" s="5">
        <f>IF((O13-$O$9)&lt;0,0,O13-$O$9)</f>
        <v>0</v>
      </c>
      <c r="AG13" s="5">
        <f>IF((P13-$P$9)&lt;0,0,P13-$P$9)</f>
        <v>0</v>
      </c>
      <c r="AH13" s="5">
        <f>IF((Q13-$Q$9)&lt;0,0,Q13-$Q$9)</f>
        <v>0</v>
      </c>
      <c r="AI13" s="5">
        <f>IF((S13-$S$9)&lt;0,0,S13-$S$9)</f>
        <v>0</v>
      </c>
      <c r="AJ13" s="6">
        <f>IF((S13-$R$9)&lt;0,0,S13-$R$9)</f>
        <v>0</v>
      </c>
      <c r="AK13" s="34">
        <f>SUM(U13:AJ13)</f>
        <v>0</v>
      </c>
      <c r="AL13" s="36">
        <f>IF(AK13&gt;32,"mayor a 32",IF(MAX(T13:AI13)&gt;=8,"tercio de octava &gt;= 8",AK13))</f>
        <v>0</v>
      </c>
      <c r="AM13" s="7"/>
    </row>
    <row r="14" spans="1:39" x14ac:dyDescent="0.25">
      <c r="B14" s="37">
        <f t="shared" ref="B14:B77" si="1">IF(AND(ISNUMBER(AL14),AL14=MAX(AL14:AL87)),AL14,0)</f>
        <v>0</v>
      </c>
      <c r="C14" s="1"/>
      <c r="D14" s="1">
        <v>4</v>
      </c>
      <c r="E14" s="1">
        <v>7</v>
      </c>
      <c r="F14" s="1">
        <v>10</v>
      </c>
      <c r="G14" s="1">
        <v>13</v>
      </c>
      <c r="H14" s="1">
        <v>16</v>
      </c>
      <c r="I14" s="1">
        <v>19</v>
      </c>
      <c r="J14" s="1">
        <v>20</v>
      </c>
      <c r="K14" s="1">
        <v>21</v>
      </c>
      <c r="L14" s="1">
        <v>22</v>
      </c>
      <c r="M14" s="1">
        <v>23</v>
      </c>
      <c r="N14" s="1">
        <v>24</v>
      </c>
      <c r="O14" s="1">
        <v>24</v>
      </c>
      <c r="P14" s="1">
        <v>24</v>
      </c>
      <c r="Q14" s="1">
        <v>24</v>
      </c>
      <c r="R14" s="1">
        <v>24</v>
      </c>
      <c r="S14" s="2">
        <v>24</v>
      </c>
      <c r="U14" s="18">
        <f t="shared" ref="U14:U77" si="2">IF((D14-$D$9)&lt;0,0,D14-$D$9)</f>
        <v>0</v>
      </c>
      <c r="V14" s="1">
        <f t="shared" ref="V14:V77" si="3">IF((E14-$E$9)&lt;0,0,E14-$E$9)</f>
        <v>0</v>
      </c>
      <c r="W14" s="1">
        <f t="shared" ref="W14:W77" si="4">IF((F14-$F$9)&lt;0,0,F14-$F$9)</f>
        <v>0</v>
      </c>
      <c r="X14" s="1">
        <f t="shared" ref="X14:X77" si="5">IF((G14-$G$9)&lt;0,0,G14-$G$9)</f>
        <v>0</v>
      </c>
      <c r="Y14" s="1">
        <f t="shared" ref="Y14:Y77" si="6">IF((H14-$H$9)&lt;0,0,H14-$H$9)</f>
        <v>0</v>
      </c>
      <c r="Z14" s="1">
        <f t="shared" ref="Z14:Z77" si="7">IF((I14-$I$9)&lt;0,0,I14-$I$9)</f>
        <v>0</v>
      </c>
      <c r="AA14" s="1">
        <f t="shared" ref="AA14:AA77" si="8">IF((J14-$J$9)&lt;0,0,J14-$J$9)</f>
        <v>0</v>
      </c>
      <c r="AB14" s="1">
        <f t="shared" ref="AB14:AB77" si="9">IF((K14-$K$9)&lt;0,0,K14-$K$9)</f>
        <v>0</v>
      </c>
      <c r="AC14" s="1">
        <f t="shared" ref="AC14:AC77" si="10">IF((L14-$L$9)&lt;0,0,L14-$L$9)</f>
        <v>0</v>
      </c>
      <c r="AD14" s="1">
        <f t="shared" ref="AD14:AD77" si="11">IF((M14-$M$9)&lt;0,0,M14-$M$9)</f>
        <v>0</v>
      </c>
      <c r="AE14" s="1">
        <f t="shared" ref="AE14:AE77" si="12">IF((N14-$N$9)&lt;0,0,N14-$N$9)</f>
        <v>0</v>
      </c>
      <c r="AF14" s="1">
        <f t="shared" ref="AF14:AF77" si="13">IF((O14-$O$9)&lt;0,0,O14-$O$9)</f>
        <v>0</v>
      </c>
      <c r="AG14" s="1">
        <f t="shared" ref="AG14:AG77" si="14">IF((P14-$P$9)&lt;0,0,P14-$P$9)</f>
        <v>0</v>
      </c>
      <c r="AH14" s="1">
        <f t="shared" ref="AH14:AH77" si="15">IF((Q14-$Q$9)&lt;0,0,Q14-$Q$9)</f>
        <v>0</v>
      </c>
      <c r="AI14" s="1">
        <f t="shared" ref="AI14:AI77" si="16">IF((R14-$R$9)&lt;0,0,R14-$R$9)</f>
        <v>0</v>
      </c>
      <c r="AJ14" s="2">
        <f t="shared" ref="AJ14:AJ77" si="17">IF((S14-$R$9)&lt;0,0,S14-$R$9)</f>
        <v>0</v>
      </c>
      <c r="AK14" s="34">
        <f t="shared" ref="AK14:AK77" si="18">SUM(U14:AJ14)</f>
        <v>0</v>
      </c>
      <c r="AL14" s="36">
        <f t="shared" ref="AL14:AL77" si="19">IF(AK14&gt;32,"mayor a 32",IF(MAX(T14:AI14)&gt;=8,"tercio de octava &gt;= 8",AK14))</f>
        <v>0</v>
      </c>
      <c r="AM14" s="7"/>
    </row>
    <row r="15" spans="1:39" x14ac:dyDescent="0.25">
      <c r="B15" s="37">
        <f t="shared" si="1"/>
        <v>0</v>
      </c>
      <c r="C15" s="1"/>
      <c r="D15" s="1">
        <v>5</v>
      </c>
      <c r="E15" s="1">
        <v>8</v>
      </c>
      <c r="F15" s="1">
        <v>11</v>
      </c>
      <c r="G15" s="1">
        <v>14</v>
      </c>
      <c r="H15" s="1">
        <v>17</v>
      </c>
      <c r="I15" s="1">
        <v>20</v>
      </c>
      <c r="J15" s="1">
        <v>21</v>
      </c>
      <c r="K15" s="1">
        <v>22</v>
      </c>
      <c r="L15" s="1">
        <v>23</v>
      </c>
      <c r="M15" s="1">
        <v>24</v>
      </c>
      <c r="N15" s="1">
        <v>25</v>
      </c>
      <c r="O15" s="1">
        <v>25</v>
      </c>
      <c r="P15" s="1">
        <v>25</v>
      </c>
      <c r="Q15" s="1">
        <v>25</v>
      </c>
      <c r="R15" s="1">
        <v>25</v>
      </c>
      <c r="S15" s="2">
        <v>25</v>
      </c>
      <c r="U15" s="18">
        <f t="shared" si="2"/>
        <v>0</v>
      </c>
      <c r="V15" s="1">
        <f t="shared" si="3"/>
        <v>0</v>
      </c>
      <c r="W15" s="1">
        <f t="shared" si="4"/>
        <v>0</v>
      </c>
      <c r="X15" s="1">
        <f t="shared" si="5"/>
        <v>0</v>
      </c>
      <c r="Y15" s="1">
        <f t="shared" si="6"/>
        <v>0</v>
      </c>
      <c r="Z15" s="1">
        <f t="shared" si="7"/>
        <v>0</v>
      </c>
      <c r="AA15" s="1">
        <f>IF((J15-$J$9)&lt;0,0,J15-$J$9)</f>
        <v>0</v>
      </c>
      <c r="AB15" s="1">
        <f t="shared" si="9"/>
        <v>0</v>
      </c>
      <c r="AC15" s="1">
        <f t="shared" si="10"/>
        <v>0</v>
      </c>
      <c r="AD15" s="1">
        <f t="shared" si="11"/>
        <v>0</v>
      </c>
      <c r="AE15" s="1">
        <f t="shared" si="12"/>
        <v>0</v>
      </c>
      <c r="AF15" s="1">
        <f t="shared" si="13"/>
        <v>0</v>
      </c>
      <c r="AG15" s="1">
        <f t="shared" si="14"/>
        <v>0</v>
      </c>
      <c r="AH15" s="1">
        <f t="shared" si="15"/>
        <v>0</v>
      </c>
      <c r="AI15" s="1">
        <f t="shared" si="16"/>
        <v>0</v>
      </c>
      <c r="AJ15" s="2">
        <f t="shared" si="17"/>
        <v>0</v>
      </c>
      <c r="AK15" s="34">
        <f t="shared" si="18"/>
        <v>0</v>
      </c>
      <c r="AL15" s="36">
        <f t="shared" si="19"/>
        <v>0</v>
      </c>
      <c r="AM15" s="7"/>
    </row>
    <row r="16" spans="1:39" x14ac:dyDescent="0.25">
      <c r="B16" s="37">
        <f t="shared" si="1"/>
        <v>0</v>
      </c>
      <c r="C16" s="1"/>
      <c r="D16" s="1">
        <v>6</v>
      </c>
      <c r="E16" s="1">
        <v>9</v>
      </c>
      <c r="F16" s="1">
        <v>12</v>
      </c>
      <c r="G16" s="1">
        <v>15</v>
      </c>
      <c r="H16" s="1">
        <v>18</v>
      </c>
      <c r="I16" s="1">
        <v>21</v>
      </c>
      <c r="J16" s="1">
        <v>22</v>
      </c>
      <c r="K16" s="1">
        <v>23</v>
      </c>
      <c r="L16" s="1">
        <v>24</v>
      </c>
      <c r="M16" s="1">
        <v>25</v>
      </c>
      <c r="N16" s="1">
        <v>26</v>
      </c>
      <c r="O16" s="1">
        <v>26</v>
      </c>
      <c r="P16" s="1">
        <v>26</v>
      </c>
      <c r="Q16" s="1">
        <v>26</v>
      </c>
      <c r="R16" s="1">
        <v>26</v>
      </c>
      <c r="S16" s="2">
        <v>26</v>
      </c>
      <c r="U16" s="18">
        <f t="shared" si="2"/>
        <v>0</v>
      </c>
      <c r="V16" s="1">
        <f t="shared" si="3"/>
        <v>0</v>
      </c>
      <c r="W16" s="1">
        <f t="shared" si="4"/>
        <v>0</v>
      </c>
      <c r="X16" s="1">
        <f t="shared" si="5"/>
        <v>0</v>
      </c>
      <c r="Y16" s="1">
        <f t="shared" si="6"/>
        <v>0</v>
      </c>
      <c r="Z16" s="1">
        <f t="shared" si="7"/>
        <v>0</v>
      </c>
      <c r="AA16" s="1">
        <f t="shared" si="8"/>
        <v>0</v>
      </c>
      <c r="AB16" s="1">
        <f t="shared" si="9"/>
        <v>0</v>
      </c>
      <c r="AC16" s="1">
        <f t="shared" si="10"/>
        <v>0</v>
      </c>
      <c r="AD16" s="1">
        <f t="shared" si="11"/>
        <v>0</v>
      </c>
      <c r="AE16" s="1">
        <f t="shared" si="12"/>
        <v>0</v>
      </c>
      <c r="AF16" s="1">
        <f t="shared" si="13"/>
        <v>0</v>
      </c>
      <c r="AG16" s="1">
        <f t="shared" si="14"/>
        <v>0</v>
      </c>
      <c r="AH16" s="1">
        <f t="shared" si="15"/>
        <v>0</v>
      </c>
      <c r="AI16" s="1">
        <f t="shared" si="16"/>
        <v>0</v>
      </c>
      <c r="AJ16" s="2">
        <f t="shared" si="17"/>
        <v>0</v>
      </c>
      <c r="AK16" s="34">
        <f t="shared" si="18"/>
        <v>0</v>
      </c>
      <c r="AL16" s="36">
        <f t="shared" si="19"/>
        <v>0</v>
      </c>
      <c r="AM16" s="7"/>
    </row>
    <row r="17" spans="2:39" x14ac:dyDescent="0.25">
      <c r="B17" s="37">
        <f t="shared" si="1"/>
        <v>0</v>
      </c>
      <c r="C17" s="1"/>
      <c r="D17" s="1">
        <v>7</v>
      </c>
      <c r="E17" s="1">
        <v>10</v>
      </c>
      <c r="F17" s="1">
        <v>13</v>
      </c>
      <c r="G17" s="1">
        <v>16</v>
      </c>
      <c r="H17" s="1">
        <v>19</v>
      </c>
      <c r="I17" s="1">
        <v>22</v>
      </c>
      <c r="J17" s="1">
        <v>23</v>
      </c>
      <c r="K17" s="1">
        <v>24</v>
      </c>
      <c r="L17" s="1">
        <v>25</v>
      </c>
      <c r="M17" s="1">
        <v>26</v>
      </c>
      <c r="N17" s="1">
        <v>27</v>
      </c>
      <c r="O17" s="1">
        <v>27</v>
      </c>
      <c r="P17" s="1">
        <v>27</v>
      </c>
      <c r="Q17" s="1">
        <v>27</v>
      </c>
      <c r="R17" s="1">
        <v>27</v>
      </c>
      <c r="S17" s="2">
        <v>27</v>
      </c>
      <c r="U17" s="18">
        <f t="shared" si="2"/>
        <v>0</v>
      </c>
      <c r="V17" s="1">
        <f t="shared" si="3"/>
        <v>0</v>
      </c>
      <c r="W17" s="1">
        <f t="shared" si="4"/>
        <v>0</v>
      </c>
      <c r="X17" s="1">
        <f t="shared" si="5"/>
        <v>0</v>
      </c>
      <c r="Y17" s="1">
        <f t="shared" si="6"/>
        <v>0</v>
      </c>
      <c r="Z17" s="1">
        <f t="shared" si="7"/>
        <v>0</v>
      </c>
      <c r="AA17" s="1">
        <f t="shared" si="8"/>
        <v>0</v>
      </c>
      <c r="AB17" s="1">
        <f t="shared" si="9"/>
        <v>0</v>
      </c>
      <c r="AC17" s="1">
        <f t="shared" si="10"/>
        <v>0</v>
      </c>
      <c r="AD17" s="1">
        <f t="shared" si="11"/>
        <v>0</v>
      </c>
      <c r="AE17" s="1">
        <f t="shared" si="12"/>
        <v>0</v>
      </c>
      <c r="AF17" s="1">
        <f t="shared" si="13"/>
        <v>0</v>
      </c>
      <c r="AG17" s="1">
        <f t="shared" si="14"/>
        <v>0</v>
      </c>
      <c r="AH17" s="1">
        <f t="shared" si="15"/>
        <v>0</v>
      </c>
      <c r="AI17" s="1">
        <f t="shared" si="16"/>
        <v>0</v>
      </c>
      <c r="AJ17" s="2">
        <f t="shared" si="17"/>
        <v>0</v>
      </c>
      <c r="AK17" s="34">
        <f t="shared" si="18"/>
        <v>0</v>
      </c>
      <c r="AL17" s="36">
        <f t="shared" si="19"/>
        <v>0</v>
      </c>
      <c r="AM17" s="7"/>
    </row>
    <row r="18" spans="2:39" x14ac:dyDescent="0.25">
      <c r="B18" s="37">
        <f t="shared" si="1"/>
        <v>0</v>
      </c>
      <c r="C18" s="1"/>
      <c r="D18" s="1">
        <v>8</v>
      </c>
      <c r="E18" s="1">
        <v>11</v>
      </c>
      <c r="F18" s="1">
        <v>14</v>
      </c>
      <c r="G18" s="1">
        <v>17</v>
      </c>
      <c r="H18" s="1">
        <v>20</v>
      </c>
      <c r="I18" s="1">
        <v>23</v>
      </c>
      <c r="J18" s="1">
        <v>24</v>
      </c>
      <c r="K18" s="1">
        <v>25</v>
      </c>
      <c r="L18" s="1">
        <v>26</v>
      </c>
      <c r="M18" s="1">
        <v>27</v>
      </c>
      <c r="N18" s="1">
        <v>28</v>
      </c>
      <c r="O18" s="1">
        <v>28</v>
      </c>
      <c r="P18" s="1">
        <v>28</v>
      </c>
      <c r="Q18" s="1">
        <v>28</v>
      </c>
      <c r="R18" s="1">
        <v>28</v>
      </c>
      <c r="S18" s="2">
        <v>28</v>
      </c>
      <c r="U18" s="18">
        <f t="shared" si="2"/>
        <v>0</v>
      </c>
      <c r="V18" s="1">
        <f t="shared" si="3"/>
        <v>0</v>
      </c>
      <c r="W18" s="1">
        <f t="shared" si="4"/>
        <v>0</v>
      </c>
      <c r="X18" s="1">
        <f t="shared" si="5"/>
        <v>0</v>
      </c>
      <c r="Y18" s="1">
        <f t="shared" si="6"/>
        <v>0</v>
      </c>
      <c r="Z18" s="1">
        <f t="shared" si="7"/>
        <v>0</v>
      </c>
      <c r="AA18" s="1">
        <f t="shared" si="8"/>
        <v>0</v>
      </c>
      <c r="AB18" s="1">
        <f t="shared" si="9"/>
        <v>0</v>
      </c>
      <c r="AC18" s="1">
        <f t="shared" si="10"/>
        <v>0</v>
      </c>
      <c r="AD18" s="1">
        <f t="shared" si="11"/>
        <v>0</v>
      </c>
      <c r="AE18" s="1">
        <f t="shared" si="12"/>
        <v>0</v>
      </c>
      <c r="AF18" s="1">
        <f t="shared" si="13"/>
        <v>0</v>
      </c>
      <c r="AG18" s="1">
        <f t="shared" si="14"/>
        <v>0</v>
      </c>
      <c r="AH18" s="1">
        <f t="shared" si="15"/>
        <v>0</v>
      </c>
      <c r="AI18" s="1">
        <f t="shared" si="16"/>
        <v>0</v>
      </c>
      <c r="AJ18" s="2">
        <f t="shared" si="17"/>
        <v>0</v>
      </c>
      <c r="AK18" s="34">
        <f t="shared" si="18"/>
        <v>0</v>
      </c>
      <c r="AL18" s="36">
        <f t="shared" si="19"/>
        <v>0</v>
      </c>
      <c r="AM18" s="7"/>
    </row>
    <row r="19" spans="2:39" x14ac:dyDescent="0.25">
      <c r="B19" s="37">
        <f t="shared" si="1"/>
        <v>0</v>
      </c>
      <c r="C19" s="1"/>
      <c r="D19" s="1">
        <v>9</v>
      </c>
      <c r="E19" s="1">
        <v>12</v>
      </c>
      <c r="F19" s="1">
        <v>15</v>
      </c>
      <c r="G19" s="1">
        <v>18</v>
      </c>
      <c r="H19" s="1">
        <v>21</v>
      </c>
      <c r="I19" s="1">
        <v>24</v>
      </c>
      <c r="J19" s="1">
        <v>25</v>
      </c>
      <c r="K19" s="1">
        <v>26</v>
      </c>
      <c r="L19" s="1">
        <v>27</v>
      </c>
      <c r="M19" s="1">
        <v>28</v>
      </c>
      <c r="N19" s="1">
        <v>29</v>
      </c>
      <c r="O19" s="1">
        <v>29</v>
      </c>
      <c r="P19" s="1">
        <v>29</v>
      </c>
      <c r="Q19" s="1">
        <v>29</v>
      </c>
      <c r="R19" s="1">
        <v>29</v>
      </c>
      <c r="S19" s="2">
        <v>29</v>
      </c>
      <c r="U19" s="18">
        <f t="shared" si="2"/>
        <v>0</v>
      </c>
      <c r="V19" s="1">
        <f t="shared" si="3"/>
        <v>0</v>
      </c>
      <c r="W19" s="1">
        <f t="shared" si="4"/>
        <v>0</v>
      </c>
      <c r="X19" s="1">
        <f t="shared" si="5"/>
        <v>0</v>
      </c>
      <c r="Y19" s="1">
        <f t="shared" si="6"/>
        <v>0</v>
      </c>
      <c r="Z19" s="1">
        <f t="shared" si="7"/>
        <v>0</v>
      </c>
      <c r="AA19" s="1">
        <f t="shared" si="8"/>
        <v>0</v>
      </c>
      <c r="AB19" s="1">
        <f t="shared" si="9"/>
        <v>0</v>
      </c>
      <c r="AC19" s="1">
        <f t="shared" si="10"/>
        <v>0</v>
      </c>
      <c r="AD19" s="1">
        <f t="shared" si="11"/>
        <v>0</v>
      </c>
      <c r="AE19" s="1">
        <f t="shared" si="12"/>
        <v>0</v>
      </c>
      <c r="AF19" s="1">
        <f t="shared" si="13"/>
        <v>0</v>
      </c>
      <c r="AG19" s="1">
        <f t="shared" si="14"/>
        <v>0</v>
      </c>
      <c r="AH19" s="1">
        <f t="shared" si="15"/>
        <v>0</v>
      </c>
      <c r="AI19" s="1">
        <f t="shared" si="16"/>
        <v>0</v>
      </c>
      <c r="AJ19" s="2">
        <f t="shared" si="17"/>
        <v>0</v>
      </c>
      <c r="AK19" s="34">
        <f t="shared" si="18"/>
        <v>0</v>
      </c>
      <c r="AL19" s="36">
        <f t="shared" si="19"/>
        <v>0</v>
      </c>
      <c r="AM19" s="7"/>
    </row>
    <row r="20" spans="2:39" x14ac:dyDescent="0.25">
      <c r="B20" s="37">
        <f t="shared" si="1"/>
        <v>0</v>
      </c>
      <c r="C20" s="1"/>
      <c r="D20" s="1">
        <v>10</v>
      </c>
      <c r="E20" s="1">
        <v>13</v>
      </c>
      <c r="F20" s="1">
        <v>16</v>
      </c>
      <c r="G20" s="1">
        <v>19</v>
      </c>
      <c r="H20" s="1">
        <v>22</v>
      </c>
      <c r="I20" s="1">
        <v>25</v>
      </c>
      <c r="J20" s="1">
        <v>26</v>
      </c>
      <c r="K20" s="1">
        <v>27</v>
      </c>
      <c r="L20" s="1">
        <v>28</v>
      </c>
      <c r="M20" s="1">
        <v>29</v>
      </c>
      <c r="N20" s="1">
        <v>30</v>
      </c>
      <c r="O20" s="1">
        <v>30</v>
      </c>
      <c r="P20" s="1">
        <v>30</v>
      </c>
      <c r="Q20" s="1">
        <v>30</v>
      </c>
      <c r="R20" s="1">
        <v>30</v>
      </c>
      <c r="S20" s="2">
        <v>30</v>
      </c>
      <c r="U20" s="18">
        <f t="shared" si="2"/>
        <v>0</v>
      </c>
      <c r="V20" s="1">
        <f t="shared" si="3"/>
        <v>0</v>
      </c>
      <c r="W20" s="1">
        <f t="shared" si="4"/>
        <v>0</v>
      </c>
      <c r="X20" s="1">
        <f t="shared" si="5"/>
        <v>0</v>
      </c>
      <c r="Y20" s="1">
        <f t="shared" si="6"/>
        <v>0</v>
      </c>
      <c r="Z20" s="1">
        <f t="shared" si="7"/>
        <v>0</v>
      </c>
      <c r="AA20" s="1">
        <f t="shared" si="8"/>
        <v>0</v>
      </c>
      <c r="AB20" s="1">
        <f t="shared" si="9"/>
        <v>0</v>
      </c>
      <c r="AC20" s="1">
        <f t="shared" si="10"/>
        <v>0</v>
      </c>
      <c r="AD20" s="1">
        <f t="shared" si="11"/>
        <v>0</v>
      </c>
      <c r="AE20" s="1">
        <f t="shared" si="12"/>
        <v>0</v>
      </c>
      <c r="AF20" s="1">
        <f t="shared" si="13"/>
        <v>0</v>
      </c>
      <c r="AG20" s="1">
        <f t="shared" si="14"/>
        <v>0</v>
      </c>
      <c r="AH20" s="1">
        <f t="shared" si="15"/>
        <v>0</v>
      </c>
      <c r="AI20" s="1">
        <f t="shared" si="16"/>
        <v>0</v>
      </c>
      <c r="AJ20" s="2">
        <f t="shared" si="17"/>
        <v>0</v>
      </c>
      <c r="AK20" s="34">
        <f t="shared" si="18"/>
        <v>0</v>
      </c>
      <c r="AL20" s="36">
        <f t="shared" si="19"/>
        <v>0</v>
      </c>
      <c r="AM20" s="7"/>
    </row>
    <row r="21" spans="2:39" x14ac:dyDescent="0.25">
      <c r="B21" s="37">
        <f t="shared" si="1"/>
        <v>0</v>
      </c>
      <c r="C21" s="1"/>
      <c r="D21" s="1">
        <v>11</v>
      </c>
      <c r="E21" s="1">
        <v>14</v>
      </c>
      <c r="F21" s="1">
        <v>17</v>
      </c>
      <c r="G21" s="1">
        <v>20</v>
      </c>
      <c r="H21" s="1">
        <v>23</v>
      </c>
      <c r="I21" s="1">
        <v>26</v>
      </c>
      <c r="J21" s="1">
        <v>27</v>
      </c>
      <c r="K21" s="1">
        <v>28</v>
      </c>
      <c r="L21" s="1">
        <v>29</v>
      </c>
      <c r="M21" s="1">
        <v>30</v>
      </c>
      <c r="N21" s="1">
        <v>31</v>
      </c>
      <c r="O21" s="1">
        <v>31</v>
      </c>
      <c r="P21" s="1">
        <v>31</v>
      </c>
      <c r="Q21" s="1">
        <v>31</v>
      </c>
      <c r="R21" s="1">
        <v>31</v>
      </c>
      <c r="S21" s="2">
        <v>31</v>
      </c>
      <c r="U21" s="18">
        <f t="shared" si="2"/>
        <v>0</v>
      </c>
      <c r="V21" s="1">
        <f t="shared" si="3"/>
        <v>0</v>
      </c>
      <c r="W21" s="1">
        <f t="shared" si="4"/>
        <v>0</v>
      </c>
      <c r="X21" s="1">
        <f t="shared" si="5"/>
        <v>0</v>
      </c>
      <c r="Y21" s="1">
        <f t="shared" si="6"/>
        <v>0</v>
      </c>
      <c r="Z21" s="1">
        <f t="shared" si="7"/>
        <v>0</v>
      </c>
      <c r="AA21" s="1">
        <f t="shared" si="8"/>
        <v>0</v>
      </c>
      <c r="AB21" s="1">
        <f t="shared" si="9"/>
        <v>0</v>
      </c>
      <c r="AC21" s="1">
        <f t="shared" si="10"/>
        <v>0</v>
      </c>
      <c r="AD21" s="1">
        <f t="shared" si="11"/>
        <v>0</v>
      </c>
      <c r="AE21" s="1">
        <f t="shared" si="12"/>
        <v>0</v>
      </c>
      <c r="AF21" s="1">
        <f t="shared" si="13"/>
        <v>0</v>
      </c>
      <c r="AG21" s="1">
        <f t="shared" si="14"/>
        <v>0</v>
      </c>
      <c r="AH21" s="1">
        <f t="shared" si="15"/>
        <v>0</v>
      </c>
      <c r="AI21" s="1">
        <f t="shared" si="16"/>
        <v>0</v>
      </c>
      <c r="AJ21" s="2">
        <f t="shared" si="17"/>
        <v>0</v>
      </c>
      <c r="AK21" s="34">
        <f t="shared" si="18"/>
        <v>0</v>
      </c>
      <c r="AL21" s="36">
        <f t="shared" si="19"/>
        <v>0</v>
      </c>
      <c r="AM21" s="7"/>
    </row>
    <row r="22" spans="2:39" x14ac:dyDescent="0.25">
      <c r="B22" s="37">
        <f t="shared" si="1"/>
        <v>0</v>
      </c>
      <c r="C22" s="1"/>
      <c r="D22" s="1">
        <v>12</v>
      </c>
      <c r="E22" s="1">
        <v>15</v>
      </c>
      <c r="F22" s="1">
        <v>18</v>
      </c>
      <c r="G22" s="1">
        <v>21</v>
      </c>
      <c r="H22" s="1">
        <v>24</v>
      </c>
      <c r="I22" s="1">
        <v>27</v>
      </c>
      <c r="J22" s="1">
        <v>28</v>
      </c>
      <c r="K22" s="1">
        <v>29</v>
      </c>
      <c r="L22" s="1">
        <v>30</v>
      </c>
      <c r="M22" s="1">
        <v>31</v>
      </c>
      <c r="N22" s="1">
        <v>32</v>
      </c>
      <c r="O22" s="1">
        <v>32</v>
      </c>
      <c r="P22" s="1">
        <v>32</v>
      </c>
      <c r="Q22" s="1">
        <v>32</v>
      </c>
      <c r="R22" s="1">
        <v>32</v>
      </c>
      <c r="S22" s="2">
        <v>32</v>
      </c>
      <c r="U22" s="18">
        <f t="shared" si="2"/>
        <v>0</v>
      </c>
      <c r="V22" s="1">
        <f t="shared" si="3"/>
        <v>0</v>
      </c>
      <c r="W22" s="1">
        <f t="shared" si="4"/>
        <v>0</v>
      </c>
      <c r="X22" s="1">
        <f t="shared" si="5"/>
        <v>0</v>
      </c>
      <c r="Y22" s="1">
        <f t="shared" si="6"/>
        <v>0</v>
      </c>
      <c r="Z22" s="1">
        <f t="shared" si="7"/>
        <v>0</v>
      </c>
      <c r="AA22" s="1">
        <f t="shared" si="8"/>
        <v>0</v>
      </c>
      <c r="AB22" s="1">
        <f t="shared" si="9"/>
        <v>0</v>
      </c>
      <c r="AC22" s="1">
        <f t="shared" si="10"/>
        <v>0</v>
      </c>
      <c r="AD22" s="1">
        <f t="shared" si="11"/>
        <v>0</v>
      </c>
      <c r="AE22" s="1">
        <f t="shared" si="12"/>
        <v>0</v>
      </c>
      <c r="AF22" s="1">
        <f t="shared" si="13"/>
        <v>0</v>
      </c>
      <c r="AG22" s="1">
        <f t="shared" si="14"/>
        <v>0</v>
      </c>
      <c r="AH22" s="1">
        <f t="shared" si="15"/>
        <v>0</v>
      </c>
      <c r="AI22" s="1">
        <f t="shared" si="16"/>
        <v>0</v>
      </c>
      <c r="AJ22" s="2">
        <f t="shared" si="17"/>
        <v>0</v>
      </c>
      <c r="AK22" s="34">
        <f t="shared" si="18"/>
        <v>0</v>
      </c>
      <c r="AL22" s="36">
        <f t="shared" si="19"/>
        <v>0</v>
      </c>
      <c r="AM22" s="7"/>
    </row>
    <row r="23" spans="2:39" x14ac:dyDescent="0.25">
      <c r="B23" s="37">
        <f t="shared" si="1"/>
        <v>0</v>
      </c>
      <c r="C23" s="1"/>
      <c r="D23" s="1">
        <v>13</v>
      </c>
      <c r="E23" s="1">
        <v>16</v>
      </c>
      <c r="F23" s="1">
        <v>19</v>
      </c>
      <c r="G23" s="1">
        <v>22</v>
      </c>
      <c r="H23" s="1">
        <v>25</v>
      </c>
      <c r="I23" s="1">
        <v>28</v>
      </c>
      <c r="J23" s="1">
        <v>29</v>
      </c>
      <c r="K23" s="1">
        <v>30</v>
      </c>
      <c r="L23" s="1">
        <v>31</v>
      </c>
      <c r="M23" s="1">
        <v>32</v>
      </c>
      <c r="N23" s="1">
        <v>33</v>
      </c>
      <c r="O23" s="1">
        <v>33</v>
      </c>
      <c r="P23" s="1">
        <v>33</v>
      </c>
      <c r="Q23" s="1">
        <v>33</v>
      </c>
      <c r="R23" s="1">
        <v>33</v>
      </c>
      <c r="S23" s="2">
        <v>33</v>
      </c>
      <c r="U23" s="18">
        <f t="shared" si="2"/>
        <v>0</v>
      </c>
      <c r="V23" s="1">
        <f t="shared" si="3"/>
        <v>0</v>
      </c>
      <c r="W23" s="1">
        <f t="shared" si="4"/>
        <v>0</v>
      </c>
      <c r="X23" s="1">
        <f t="shared" si="5"/>
        <v>0</v>
      </c>
      <c r="Y23" s="1">
        <f t="shared" si="6"/>
        <v>0</v>
      </c>
      <c r="Z23" s="1">
        <f t="shared" si="7"/>
        <v>0</v>
      </c>
      <c r="AA23" s="1">
        <f t="shared" si="8"/>
        <v>0</v>
      </c>
      <c r="AB23" s="1">
        <f t="shared" si="9"/>
        <v>0</v>
      </c>
      <c r="AC23" s="1">
        <f t="shared" si="10"/>
        <v>0</v>
      </c>
      <c r="AD23" s="1">
        <f t="shared" si="11"/>
        <v>0</v>
      </c>
      <c r="AE23" s="1">
        <f t="shared" si="12"/>
        <v>0</v>
      </c>
      <c r="AF23" s="1">
        <f t="shared" si="13"/>
        <v>0</v>
      </c>
      <c r="AG23" s="1">
        <f t="shared" si="14"/>
        <v>0</v>
      </c>
      <c r="AH23" s="1">
        <f t="shared" si="15"/>
        <v>0</v>
      </c>
      <c r="AI23" s="1">
        <f t="shared" si="16"/>
        <v>0</v>
      </c>
      <c r="AJ23" s="2">
        <f t="shared" si="17"/>
        <v>0</v>
      </c>
      <c r="AK23" s="34">
        <f t="shared" si="18"/>
        <v>0</v>
      </c>
      <c r="AL23" s="36">
        <f t="shared" si="19"/>
        <v>0</v>
      </c>
      <c r="AM23" s="7"/>
    </row>
    <row r="24" spans="2:39" x14ac:dyDescent="0.25">
      <c r="B24" s="37">
        <f t="shared" si="1"/>
        <v>0</v>
      </c>
      <c r="C24" s="1"/>
      <c r="D24" s="1">
        <v>14</v>
      </c>
      <c r="E24" s="1">
        <v>17</v>
      </c>
      <c r="F24" s="1">
        <v>20</v>
      </c>
      <c r="G24" s="1">
        <v>23</v>
      </c>
      <c r="H24" s="1">
        <v>26</v>
      </c>
      <c r="I24" s="1">
        <v>29</v>
      </c>
      <c r="J24" s="1">
        <v>30</v>
      </c>
      <c r="K24" s="1">
        <v>31</v>
      </c>
      <c r="L24" s="1">
        <v>32</v>
      </c>
      <c r="M24" s="1">
        <v>33</v>
      </c>
      <c r="N24" s="1">
        <v>34</v>
      </c>
      <c r="O24" s="1">
        <v>34</v>
      </c>
      <c r="P24" s="1">
        <v>34</v>
      </c>
      <c r="Q24" s="1">
        <v>34</v>
      </c>
      <c r="R24" s="1">
        <v>34</v>
      </c>
      <c r="S24" s="2">
        <v>34</v>
      </c>
      <c r="U24" s="18">
        <f t="shared" si="2"/>
        <v>0</v>
      </c>
      <c r="V24" s="1">
        <f t="shared" si="3"/>
        <v>0</v>
      </c>
      <c r="W24" s="1">
        <f t="shared" si="4"/>
        <v>0</v>
      </c>
      <c r="X24" s="1">
        <f t="shared" si="5"/>
        <v>0</v>
      </c>
      <c r="Y24" s="1">
        <f t="shared" si="6"/>
        <v>0</v>
      </c>
      <c r="Z24" s="1">
        <f t="shared" si="7"/>
        <v>0</v>
      </c>
      <c r="AA24" s="1">
        <f t="shared" si="8"/>
        <v>0</v>
      </c>
      <c r="AB24" s="1">
        <f t="shared" si="9"/>
        <v>0</v>
      </c>
      <c r="AC24" s="1">
        <f t="shared" si="10"/>
        <v>0</v>
      </c>
      <c r="AD24" s="1">
        <f t="shared" si="11"/>
        <v>0</v>
      </c>
      <c r="AE24" s="1">
        <f t="shared" si="12"/>
        <v>0</v>
      </c>
      <c r="AF24" s="1">
        <f t="shared" si="13"/>
        <v>0</v>
      </c>
      <c r="AG24" s="1">
        <f t="shared" si="14"/>
        <v>0</v>
      </c>
      <c r="AH24" s="1">
        <f t="shared" si="15"/>
        <v>0</v>
      </c>
      <c r="AI24" s="1">
        <f t="shared" si="16"/>
        <v>0</v>
      </c>
      <c r="AJ24" s="2">
        <f t="shared" si="17"/>
        <v>0</v>
      </c>
      <c r="AK24" s="34">
        <f t="shared" si="18"/>
        <v>0</v>
      </c>
      <c r="AL24" s="36">
        <f t="shared" si="19"/>
        <v>0</v>
      </c>
      <c r="AM24" s="7"/>
    </row>
    <row r="25" spans="2:39" x14ac:dyDescent="0.25">
      <c r="B25" s="37">
        <f t="shared" si="1"/>
        <v>0</v>
      </c>
      <c r="C25" s="1"/>
      <c r="D25" s="1">
        <v>15</v>
      </c>
      <c r="E25" s="1">
        <v>18</v>
      </c>
      <c r="F25" s="1">
        <v>21</v>
      </c>
      <c r="G25" s="1">
        <v>24</v>
      </c>
      <c r="H25" s="1">
        <v>27</v>
      </c>
      <c r="I25" s="1">
        <v>30</v>
      </c>
      <c r="J25" s="1">
        <v>31</v>
      </c>
      <c r="K25" s="1">
        <v>32</v>
      </c>
      <c r="L25" s="1">
        <v>33</v>
      </c>
      <c r="M25" s="1">
        <v>34</v>
      </c>
      <c r="N25" s="1">
        <v>35</v>
      </c>
      <c r="O25" s="1">
        <v>35</v>
      </c>
      <c r="P25" s="1">
        <v>35</v>
      </c>
      <c r="Q25" s="1">
        <v>35</v>
      </c>
      <c r="R25" s="1">
        <v>35</v>
      </c>
      <c r="S25" s="2">
        <v>35</v>
      </c>
      <c r="U25" s="18">
        <f t="shared" si="2"/>
        <v>0</v>
      </c>
      <c r="V25" s="1">
        <f t="shared" si="3"/>
        <v>0</v>
      </c>
      <c r="W25" s="1">
        <f t="shared" si="4"/>
        <v>0</v>
      </c>
      <c r="X25" s="1">
        <f t="shared" si="5"/>
        <v>0</v>
      </c>
      <c r="Y25" s="1">
        <f t="shared" si="6"/>
        <v>0</v>
      </c>
      <c r="Z25" s="1">
        <f t="shared" si="7"/>
        <v>0</v>
      </c>
      <c r="AA25" s="1">
        <f t="shared" si="8"/>
        <v>0</v>
      </c>
      <c r="AB25" s="1">
        <f t="shared" si="9"/>
        <v>0</v>
      </c>
      <c r="AC25" s="1">
        <f t="shared" si="10"/>
        <v>0</v>
      </c>
      <c r="AD25" s="1">
        <f t="shared" si="11"/>
        <v>0</v>
      </c>
      <c r="AE25" s="1">
        <f t="shared" si="12"/>
        <v>0</v>
      </c>
      <c r="AF25" s="1">
        <f t="shared" si="13"/>
        <v>0</v>
      </c>
      <c r="AG25" s="1">
        <f t="shared" si="14"/>
        <v>0</v>
      </c>
      <c r="AH25" s="1">
        <f t="shared" si="15"/>
        <v>0</v>
      </c>
      <c r="AI25" s="1">
        <f t="shared" si="16"/>
        <v>0</v>
      </c>
      <c r="AJ25" s="2">
        <f t="shared" si="17"/>
        <v>0</v>
      </c>
      <c r="AK25" s="34">
        <f t="shared" si="18"/>
        <v>0</v>
      </c>
      <c r="AL25" s="36">
        <f t="shared" si="19"/>
        <v>0</v>
      </c>
      <c r="AM25" s="7"/>
    </row>
    <row r="26" spans="2:39" x14ac:dyDescent="0.25">
      <c r="B26" s="37">
        <f t="shared" si="1"/>
        <v>0</v>
      </c>
      <c r="C26" s="1"/>
      <c r="D26" s="1">
        <v>16</v>
      </c>
      <c r="E26" s="1">
        <v>19</v>
      </c>
      <c r="F26" s="1">
        <v>22</v>
      </c>
      <c r="G26" s="1">
        <v>25</v>
      </c>
      <c r="H26" s="1">
        <v>28</v>
      </c>
      <c r="I26" s="1">
        <v>31</v>
      </c>
      <c r="J26" s="1">
        <v>32</v>
      </c>
      <c r="K26" s="1">
        <v>33</v>
      </c>
      <c r="L26" s="1">
        <v>34</v>
      </c>
      <c r="M26" s="1">
        <v>35</v>
      </c>
      <c r="N26" s="1">
        <v>36</v>
      </c>
      <c r="O26" s="1">
        <v>36</v>
      </c>
      <c r="P26" s="1">
        <v>36</v>
      </c>
      <c r="Q26" s="1">
        <v>36</v>
      </c>
      <c r="R26" s="1">
        <v>36</v>
      </c>
      <c r="S26" s="2">
        <v>36</v>
      </c>
      <c r="U26" s="18">
        <f t="shared" si="2"/>
        <v>0</v>
      </c>
      <c r="V26" s="1">
        <f t="shared" si="3"/>
        <v>0</v>
      </c>
      <c r="W26" s="1">
        <f t="shared" si="4"/>
        <v>0</v>
      </c>
      <c r="X26" s="1">
        <f t="shared" si="5"/>
        <v>0</v>
      </c>
      <c r="Y26" s="1">
        <f t="shared" si="6"/>
        <v>0</v>
      </c>
      <c r="Z26" s="1">
        <f t="shared" si="7"/>
        <v>0</v>
      </c>
      <c r="AA26" s="1">
        <f t="shared" si="8"/>
        <v>0</v>
      </c>
      <c r="AB26" s="1">
        <f t="shared" si="9"/>
        <v>0</v>
      </c>
      <c r="AC26" s="1">
        <f t="shared" si="10"/>
        <v>0</v>
      </c>
      <c r="AD26" s="1">
        <f t="shared" si="11"/>
        <v>0</v>
      </c>
      <c r="AE26" s="1">
        <f t="shared" si="12"/>
        <v>0</v>
      </c>
      <c r="AF26" s="1">
        <f t="shared" si="13"/>
        <v>0</v>
      </c>
      <c r="AG26" s="1">
        <f t="shared" si="14"/>
        <v>0</v>
      </c>
      <c r="AH26" s="1">
        <f t="shared" si="15"/>
        <v>0</v>
      </c>
      <c r="AI26" s="1">
        <f t="shared" si="16"/>
        <v>0</v>
      </c>
      <c r="AJ26" s="2">
        <f t="shared" si="17"/>
        <v>0</v>
      </c>
      <c r="AK26" s="34">
        <f t="shared" si="18"/>
        <v>0</v>
      </c>
      <c r="AL26" s="36">
        <f t="shared" si="19"/>
        <v>0</v>
      </c>
      <c r="AM26" s="7"/>
    </row>
    <row r="27" spans="2:39" x14ac:dyDescent="0.25">
      <c r="B27" s="37">
        <f t="shared" si="1"/>
        <v>0</v>
      </c>
      <c r="C27" s="1"/>
      <c r="D27" s="1">
        <v>17</v>
      </c>
      <c r="E27" s="1">
        <v>20</v>
      </c>
      <c r="F27" s="1">
        <v>23</v>
      </c>
      <c r="G27" s="1">
        <v>26</v>
      </c>
      <c r="H27" s="1">
        <v>29</v>
      </c>
      <c r="I27" s="1">
        <v>32</v>
      </c>
      <c r="J27" s="1">
        <v>33</v>
      </c>
      <c r="K27" s="1">
        <v>34</v>
      </c>
      <c r="L27" s="1">
        <v>35</v>
      </c>
      <c r="M27" s="1">
        <v>36</v>
      </c>
      <c r="N27" s="1">
        <v>37</v>
      </c>
      <c r="O27" s="1">
        <v>37</v>
      </c>
      <c r="P27" s="1">
        <v>37</v>
      </c>
      <c r="Q27" s="1">
        <v>37</v>
      </c>
      <c r="R27" s="1">
        <v>37</v>
      </c>
      <c r="S27" s="2">
        <v>37</v>
      </c>
      <c r="U27" s="18">
        <f t="shared" si="2"/>
        <v>0</v>
      </c>
      <c r="V27" s="1">
        <f t="shared" si="3"/>
        <v>0</v>
      </c>
      <c r="W27" s="1">
        <f t="shared" si="4"/>
        <v>0</v>
      </c>
      <c r="X27" s="1">
        <f t="shared" si="5"/>
        <v>0</v>
      </c>
      <c r="Y27" s="1">
        <f t="shared" si="6"/>
        <v>0</v>
      </c>
      <c r="Z27" s="1">
        <f t="shared" si="7"/>
        <v>0</v>
      </c>
      <c r="AA27" s="1">
        <f t="shared" si="8"/>
        <v>0</v>
      </c>
      <c r="AB27" s="1">
        <f t="shared" si="9"/>
        <v>0</v>
      </c>
      <c r="AC27" s="1">
        <f t="shared" si="10"/>
        <v>0</v>
      </c>
      <c r="AD27" s="1">
        <f t="shared" si="11"/>
        <v>0</v>
      </c>
      <c r="AE27" s="1">
        <f t="shared" si="12"/>
        <v>0</v>
      </c>
      <c r="AF27" s="1">
        <f t="shared" si="13"/>
        <v>0</v>
      </c>
      <c r="AG27" s="1">
        <f t="shared" si="14"/>
        <v>0</v>
      </c>
      <c r="AH27" s="1">
        <f t="shared" si="15"/>
        <v>0</v>
      </c>
      <c r="AI27" s="1">
        <f t="shared" si="16"/>
        <v>0</v>
      </c>
      <c r="AJ27" s="2">
        <f t="shared" si="17"/>
        <v>0</v>
      </c>
      <c r="AK27" s="34">
        <f t="shared" si="18"/>
        <v>0</v>
      </c>
      <c r="AL27" s="36">
        <f t="shared" si="19"/>
        <v>0</v>
      </c>
      <c r="AM27" s="7"/>
    </row>
    <row r="28" spans="2:39" x14ac:dyDescent="0.25">
      <c r="B28" s="37">
        <f t="shared" si="1"/>
        <v>0</v>
      </c>
      <c r="C28" s="1"/>
      <c r="D28" s="1">
        <v>18</v>
      </c>
      <c r="E28" s="1">
        <v>21</v>
      </c>
      <c r="F28" s="1">
        <v>24</v>
      </c>
      <c r="G28" s="1">
        <v>27</v>
      </c>
      <c r="H28" s="1">
        <v>30</v>
      </c>
      <c r="I28" s="1">
        <v>33</v>
      </c>
      <c r="J28" s="1">
        <v>34</v>
      </c>
      <c r="K28" s="1">
        <v>35</v>
      </c>
      <c r="L28" s="1">
        <v>36</v>
      </c>
      <c r="M28" s="1">
        <v>37</v>
      </c>
      <c r="N28" s="1">
        <v>38</v>
      </c>
      <c r="O28" s="1">
        <v>38</v>
      </c>
      <c r="P28" s="1">
        <v>38</v>
      </c>
      <c r="Q28" s="1">
        <v>38</v>
      </c>
      <c r="R28" s="1">
        <v>38</v>
      </c>
      <c r="S28" s="2">
        <v>38</v>
      </c>
      <c r="U28" s="18">
        <f t="shared" si="2"/>
        <v>0</v>
      </c>
      <c r="V28" s="1">
        <f t="shared" si="3"/>
        <v>0</v>
      </c>
      <c r="W28" s="1">
        <f t="shared" si="4"/>
        <v>0</v>
      </c>
      <c r="X28" s="1">
        <f t="shared" si="5"/>
        <v>0</v>
      </c>
      <c r="Y28" s="1">
        <f t="shared" si="6"/>
        <v>0</v>
      </c>
      <c r="Z28" s="1">
        <f t="shared" si="7"/>
        <v>0</v>
      </c>
      <c r="AA28" s="1">
        <f t="shared" si="8"/>
        <v>0</v>
      </c>
      <c r="AB28" s="1">
        <f t="shared" si="9"/>
        <v>0</v>
      </c>
      <c r="AC28" s="1">
        <f t="shared" si="10"/>
        <v>0</v>
      </c>
      <c r="AD28" s="1">
        <f t="shared" si="11"/>
        <v>0</v>
      </c>
      <c r="AE28" s="1">
        <f t="shared" si="12"/>
        <v>0</v>
      </c>
      <c r="AF28" s="1">
        <f t="shared" si="13"/>
        <v>0</v>
      </c>
      <c r="AG28" s="1">
        <f t="shared" si="14"/>
        <v>0</v>
      </c>
      <c r="AH28" s="1">
        <f t="shared" si="15"/>
        <v>0</v>
      </c>
      <c r="AI28" s="1">
        <f t="shared" si="16"/>
        <v>0</v>
      </c>
      <c r="AJ28" s="2">
        <f t="shared" si="17"/>
        <v>0</v>
      </c>
      <c r="AK28" s="34">
        <f t="shared" si="18"/>
        <v>0</v>
      </c>
      <c r="AL28" s="36">
        <f t="shared" si="19"/>
        <v>0</v>
      </c>
      <c r="AM28" s="7"/>
    </row>
    <row r="29" spans="2:39" x14ac:dyDescent="0.25">
      <c r="B29" s="37">
        <f t="shared" si="1"/>
        <v>0</v>
      </c>
      <c r="C29" s="1"/>
      <c r="D29" s="1">
        <v>19</v>
      </c>
      <c r="E29" s="1">
        <v>22</v>
      </c>
      <c r="F29" s="1">
        <v>25</v>
      </c>
      <c r="G29" s="1">
        <v>28</v>
      </c>
      <c r="H29" s="1">
        <v>31</v>
      </c>
      <c r="I29" s="1">
        <v>34</v>
      </c>
      <c r="J29" s="1">
        <v>35</v>
      </c>
      <c r="K29" s="1">
        <v>36</v>
      </c>
      <c r="L29" s="1">
        <v>37</v>
      </c>
      <c r="M29" s="1">
        <v>38</v>
      </c>
      <c r="N29" s="1">
        <v>39</v>
      </c>
      <c r="O29" s="1">
        <v>39</v>
      </c>
      <c r="P29" s="1">
        <v>39</v>
      </c>
      <c r="Q29" s="1">
        <v>39</v>
      </c>
      <c r="R29" s="1">
        <v>39</v>
      </c>
      <c r="S29" s="2">
        <v>39</v>
      </c>
      <c r="U29" s="18">
        <f t="shared" si="2"/>
        <v>0</v>
      </c>
      <c r="V29" s="1">
        <f t="shared" si="3"/>
        <v>0</v>
      </c>
      <c r="W29" s="1">
        <f t="shared" si="4"/>
        <v>0</v>
      </c>
      <c r="X29" s="1">
        <f t="shared" si="5"/>
        <v>0</v>
      </c>
      <c r="Y29" s="1">
        <f t="shared" si="6"/>
        <v>0</v>
      </c>
      <c r="Z29" s="1">
        <f t="shared" si="7"/>
        <v>0</v>
      </c>
      <c r="AA29" s="1">
        <f t="shared" si="8"/>
        <v>0</v>
      </c>
      <c r="AB29" s="1">
        <f t="shared" si="9"/>
        <v>0</v>
      </c>
      <c r="AC29" s="1">
        <f t="shared" si="10"/>
        <v>0</v>
      </c>
      <c r="AD29" s="1">
        <f t="shared" si="11"/>
        <v>0</v>
      </c>
      <c r="AE29" s="1">
        <f t="shared" si="12"/>
        <v>0</v>
      </c>
      <c r="AF29" s="1">
        <f t="shared" si="13"/>
        <v>0</v>
      </c>
      <c r="AG29" s="1">
        <f t="shared" si="14"/>
        <v>0</v>
      </c>
      <c r="AH29" s="1">
        <f t="shared" si="15"/>
        <v>0</v>
      </c>
      <c r="AI29" s="1">
        <f t="shared" si="16"/>
        <v>0</v>
      </c>
      <c r="AJ29" s="2">
        <f t="shared" si="17"/>
        <v>0</v>
      </c>
      <c r="AK29" s="34">
        <f t="shared" si="18"/>
        <v>0</v>
      </c>
      <c r="AL29" s="36">
        <f t="shared" si="19"/>
        <v>0</v>
      </c>
      <c r="AM29" s="7"/>
    </row>
    <row r="30" spans="2:39" x14ac:dyDescent="0.25">
      <c r="B30" s="37">
        <f t="shared" si="1"/>
        <v>0</v>
      </c>
      <c r="C30" s="1"/>
      <c r="D30" s="1">
        <v>20</v>
      </c>
      <c r="E30" s="1">
        <v>23</v>
      </c>
      <c r="F30" s="1">
        <v>26</v>
      </c>
      <c r="G30" s="1">
        <v>29</v>
      </c>
      <c r="H30" s="1">
        <v>32</v>
      </c>
      <c r="I30" s="1">
        <v>35</v>
      </c>
      <c r="J30" s="1">
        <v>36</v>
      </c>
      <c r="K30" s="1">
        <v>37</v>
      </c>
      <c r="L30" s="1">
        <v>38</v>
      </c>
      <c r="M30" s="1">
        <v>39</v>
      </c>
      <c r="N30" s="1">
        <v>40</v>
      </c>
      <c r="O30" s="1">
        <v>40</v>
      </c>
      <c r="P30" s="1">
        <v>40</v>
      </c>
      <c r="Q30" s="1">
        <v>40</v>
      </c>
      <c r="R30" s="1">
        <v>40</v>
      </c>
      <c r="S30" s="2">
        <v>40</v>
      </c>
      <c r="U30" s="18">
        <f t="shared" si="2"/>
        <v>0</v>
      </c>
      <c r="V30" s="1">
        <f t="shared" si="3"/>
        <v>0</v>
      </c>
      <c r="W30" s="1">
        <f t="shared" si="4"/>
        <v>0</v>
      </c>
      <c r="X30" s="1">
        <f t="shared" si="5"/>
        <v>0</v>
      </c>
      <c r="Y30" s="1">
        <f t="shared" si="6"/>
        <v>0</v>
      </c>
      <c r="Z30" s="1">
        <f t="shared" si="7"/>
        <v>0</v>
      </c>
      <c r="AA30" s="1">
        <f t="shared" si="8"/>
        <v>0</v>
      </c>
      <c r="AB30" s="1">
        <f t="shared" si="9"/>
        <v>0</v>
      </c>
      <c r="AC30" s="1">
        <f t="shared" si="10"/>
        <v>0</v>
      </c>
      <c r="AD30" s="1">
        <f t="shared" si="11"/>
        <v>0</v>
      </c>
      <c r="AE30" s="1">
        <f t="shared" si="12"/>
        <v>0</v>
      </c>
      <c r="AF30" s="1">
        <f t="shared" si="13"/>
        <v>0</v>
      </c>
      <c r="AG30" s="1">
        <f t="shared" si="14"/>
        <v>0</v>
      </c>
      <c r="AH30" s="1">
        <f t="shared" si="15"/>
        <v>0</v>
      </c>
      <c r="AI30" s="1">
        <f t="shared" si="16"/>
        <v>0</v>
      </c>
      <c r="AJ30" s="2">
        <f t="shared" si="17"/>
        <v>0</v>
      </c>
      <c r="AK30" s="34">
        <f t="shared" si="18"/>
        <v>0</v>
      </c>
      <c r="AL30" s="36">
        <f t="shared" si="19"/>
        <v>0</v>
      </c>
      <c r="AM30" s="7"/>
    </row>
    <row r="31" spans="2:39" x14ac:dyDescent="0.25">
      <c r="B31" s="37">
        <f t="shared" si="1"/>
        <v>0</v>
      </c>
      <c r="C31" s="1"/>
      <c r="D31" s="1">
        <v>21</v>
      </c>
      <c r="E31" s="1">
        <v>24</v>
      </c>
      <c r="F31" s="1">
        <v>27</v>
      </c>
      <c r="G31" s="1">
        <v>30</v>
      </c>
      <c r="H31" s="1">
        <v>33</v>
      </c>
      <c r="I31" s="1">
        <v>36</v>
      </c>
      <c r="J31" s="1">
        <v>37</v>
      </c>
      <c r="K31" s="1">
        <v>38</v>
      </c>
      <c r="L31" s="1">
        <v>39</v>
      </c>
      <c r="M31" s="1">
        <v>40</v>
      </c>
      <c r="N31" s="1">
        <v>41</v>
      </c>
      <c r="O31" s="1">
        <v>41</v>
      </c>
      <c r="P31" s="1">
        <v>41</v>
      </c>
      <c r="Q31" s="1">
        <v>41</v>
      </c>
      <c r="R31" s="1">
        <v>41</v>
      </c>
      <c r="S31" s="2">
        <v>41</v>
      </c>
      <c r="U31" s="18">
        <f t="shared" si="2"/>
        <v>0</v>
      </c>
      <c r="V31" s="1">
        <f t="shared" si="3"/>
        <v>0</v>
      </c>
      <c r="W31" s="1">
        <f t="shared" si="4"/>
        <v>0</v>
      </c>
      <c r="X31" s="1">
        <f t="shared" si="5"/>
        <v>0</v>
      </c>
      <c r="Y31" s="1">
        <f t="shared" si="6"/>
        <v>0</v>
      </c>
      <c r="Z31" s="1">
        <f t="shared" si="7"/>
        <v>0</v>
      </c>
      <c r="AA31" s="1">
        <f t="shared" si="8"/>
        <v>0</v>
      </c>
      <c r="AB31" s="1">
        <f t="shared" si="9"/>
        <v>0</v>
      </c>
      <c r="AC31" s="1">
        <f t="shared" si="10"/>
        <v>0</v>
      </c>
      <c r="AD31" s="1">
        <f t="shared" si="11"/>
        <v>0</v>
      </c>
      <c r="AE31" s="1">
        <f t="shared" si="12"/>
        <v>0</v>
      </c>
      <c r="AF31" s="1">
        <f t="shared" si="13"/>
        <v>0</v>
      </c>
      <c r="AG31" s="1">
        <f t="shared" si="14"/>
        <v>0</v>
      </c>
      <c r="AH31" s="1">
        <f t="shared" si="15"/>
        <v>0</v>
      </c>
      <c r="AI31" s="1">
        <f t="shared" si="16"/>
        <v>0</v>
      </c>
      <c r="AJ31" s="2">
        <f t="shared" si="17"/>
        <v>0</v>
      </c>
      <c r="AK31" s="34">
        <f t="shared" si="18"/>
        <v>0</v>
      </c>
      <c r="AL31" s="36">
        <f t="shared" si="19"/>
        <v>0</v>
      </c>
      <c r="AM31" s="7"/>
    </row>
    <row r="32" spans="2:39" x14ac:dyDescent="0.25">
      <c r="B32" s="37">
        <f t="shared" si="1"/>
        <v>0</v>
      </c>
      <c r="C32" s="1"/>
      <c r="D32" s="1">
        <v>22</v>
      </c>
      <c r="E32" s="1">
        <v>25</v>
      </c>
      <c r="F32" s="1">
        <v>28</v>
      </c>
      <c r="G32" s="1">
        <v>31</v>
      </c>
      <c r="H32" s="1">
        <v>34</v>
      </c>
      <c r="I32" s="1">
        <v>37</v>
      </c>
      <c r="J32" s="1">
        <v>38</v>
      </c>
      <c r="K32" s="1">
        <v>39</v>
      </c>
      <c r="L32" s="1">
        <v>40</v>
      </c>
      <c r="M32" s="1">
        <v>41</v>
      </c>
      <c r="N32" s="1">
        <v>42</v>
      </c>
      <c r="O32" s="1">
        <v>42</v>
      </c>
      <c r="P32" s="1">
        <v>42</v>
      </c>
      <c r="Q32" s="1">
        <v>42</v>
      </c>
      <c r="R32" s="1">
        <v>42</v>
      </c>
      <c r="S32" s="2">
        <v>42</v>
      </c>
      <c r="U32" s="18">
        <f t="shared" si="2"/>
        <v>0</v>
      </c>
      <c r="V32" s="1">
        <f t="shared" si="3"/>
        <v>0</v>
      </c>
      <c r="W32" s="1">
        <f t="shared" si="4"/>
        <v>0</v>
      </c>
      <c r="X32" s="1">
        <f t="shared" si="5"/>
        <v>0</v>
      </c>
      <c r="Y32" s="1">
        <f t="shared" si="6"/>
        <v>0</v>
      </c>
      <c r="Z32" s="1">
        <f t="shared" si="7"/>
        <v>0</v>
      </c>
      <c r="AA32" s="1">
        <f t="shared" si="8"/>
        <v>0</v>
      </c>
      <c r="AB32" s="1">
        <f t="shared" si="9"/>
        <v>0</v>
      </c>
      <c r="AC32" s="1">
        <f t="shared" si="10"/>
        <v>0</v>
      </c>
      <c r="AD32" s="1">
        <f t="shared" si="11"/>
        <v>0</v>
      </c>
      <c r="AE32" s="1">
        <f t="shared" si="12"/>
        <v>0</v>
      </c>
      <c r="AF32" s="1">
        <f t="shared" si="13"/>
        <v>0</v>
      </c>
      <c r="AG32" s="1">
        <f t="shared" si="14"/>
        <v>0</v>
      </c>
      <c r="AH32" s="1">
        <f t="shared" si="15"/>
        <v>0</v>
      </c>
      <c r="AI32" s="1">
        <f t="shared" si="16"/>
        <v>0</v>
      </c>
      <c r="AJ32" s="2">
        <f t="shared" si="17"/>
        <v>0</v>
      </c>
      <c r="AK32" s="34">
        <f t="shared" si="18"/>
        <v>0</v>
      </c>
      <c r="AL32" s="36">
        <f t="shared" si="19"/>
        <v>0</v>
      </c>
      <c r="AM32" s="7"/>
    </row>
    <row r="33" spans="2:39" x14ac:dyDescent="0.25">
      <c r="B33" s="37">
        <f t="shared" si="1"/>
        <v>0</v>
      </c>
      <c r="C33" s="1"/>
      <c r="D33" s="1">
        <v>23</v>
      </c>
      <c r="E33" s="1">
        <v>26</v>
      </c>
      <c r="F33" s="1">
        <v>29</v>
      </c>
      <c r="G33" s="1">
        <v>32</v>
      </c>
      <c r="H33" s="1">
        <v>35</v>
      </c>
      <c r="I33" s="1">
        <v>38</v>
      </c>
      <c r="J33" s="1">
        <v>39</v>
      </c>
      <c r="K33" s="1">
        <v>40</v>
      </c>
      <c r="L33" s="1">
        <v>41</v>
      </c>
      <c r="M33" s="1">
        <v>42</v>
      </c>
      <c r="N33" s="1">
        <v>43</v>
      </c>
      <c r="O33" s="1">
        <v>43</v>
      </c>
      <c r="P33" s="1">
        <v>43</v>
      </c>
      <c r="Q33" s="1">
        <v>43</v>
      </c>
      <c r="R33" s="1">
        <v>43</v>
      </c>
      <c r="S33" s="2">
        <v>43</v>
      </c>
      <c r="U33" s="18">
        <f t="shared" si="2"/>
        <v>0</v>
      </c>
      <c r="V33" s="1">
        <f t="shared" si="3"/>
        <v>0</v>
      </c>
      <c r="W33" s="1">
        <f t="shared" si="4"/>
        <v>0</v>
      </c>
      <c r="X33" s="1">
        <f t="shared" si="5"/>
        <v>0</v>
      </c>
      <c r="Y33" s="1">
        <f t="shared" si="6"/>
        <v>0</v>
      </c>
      <c r="Z33" s="1">
        <f t="shared" si="7"/>
        <v>0</v>
      </c>
      <c r="AA33" s="1">
        <f t="shared" si="8"/>
        <v>0</v>
      </c>
      <c r="AB33" s="1">
        <f t="shared" si="9"/>
        <v>0</v>
      </c>
      <c r="AC33" s="1">
        <f t="shared" si="10"/>
        <v>0</v>
      </c>
      <c r="AD33" s="1">
        <f t="shared" si="11"/>
        <v>0</v>
      </c>
      <c r="AE33" s="1">
        <f t="shared" si="12"/>
        <v>0</v>
      </c>
      <c r="AF33" s="1">
        <f t="shared" si="13"/>
        <v>0</v>
      </c>
      <c r="AG33" s="1">
        <f t="shared" si="14"/>
        <v>0</v>
      </c>
      <c r="AH33" s="1">
        <f t="shared" si="15"/>
        <v>0</v>
      </c>
      <c r="AI33" s="1">
        <f t="shared" si="16"/>
        <v>0</v>
      </c>
      <c r="AJ33" s="2">
        <f t="shared" si="17"/>
        <v>0</v>
      </c>
      <c r="AK33" s="34">
        <f t="shared" si="18"/>
        <v>0</v>
      </c>
      <c r="AL33" s="36">
        <f t="shared" si="19"/>
        <v>0</v>
      </c>
      <c r="AM33" s="7"/>
    </row>
    <row r="34" spans="2:39" x14ac:dyDescent="0.25">
      <c r="B34" s="37">
        <f t="shared" si="1"/>
        <v>0</v>
      </c>
      <c r="C34" s="1"/>
      <c r="D34" s="1">
        <v>24</v>
      </c>
      <c r="E34" s="1">
        <v>27</v>
      </c>
      <c r="F34" s="1">
        <v>30</v>
      </c>
      <c r="G34" s="1">
        <v>33</v>
      </c>
      <c r="H34" s="1">
        <v>36</v>
      </c>
      <c r="I34" s="1">
        <v>39</v>
      </c>
      <c r="J34" s="1">
        <v>40</v>
      </c>
      <c r="K34" s="1">
        <v>41</v>
      </c>
      <c r="L34" s="1">
        <v>42</v>
      </c>
      <c r="M34" s="1">
        <v>43</v>
      </c>
      <c r="N34" s="1">
        <v>44</v>
      </c>
      <c r="O34" s="1">
        <v>44</v>
      </c>
      <c r="P34" s="1">
        <v>44</v>
      </c>
      <c r="Q34" s="1">
        <v>44</v>
      </c>
      <c r="R34" s="1">
        <v>44</v>
      </c>
      <c r="S34" s="2">
        <v>44</v>
      </c>
      <c r="U34" s="18">
        <f t="shared" si="2"/>
        <v>0</v>
      </c>
      <c r="V34" s="1">
        <f t="shared" si="3"/>
        <v>0</v>
      </c>
      <c r="W34" s="1">
        <f t="shared" si="4"/>
        <v>0</v>
      </c>
      <c r="X34" s="1">
        <f t="shared" si="5"/>
        <v>0</v>
      </c>
      <c r="Y34" s="1">
        <f t="shared" si="6"/>
        <v>0</v>
      </c>
      <c r="Z34" s="1">
        <f t="shared" si="7"/>
        <v>0</v>
      </c>
      <c r="AA34" s="1">
        <f t="shared" si="8"/>
        <v>0</v>
      </c>
      <c r="AB34" s="1">
        <f t="shared" si="9"/>
        <v>0</v>
      </c>
      <c r="AC34" s="1">
        <f t="shared" si="10"/>
        <v>0</v>
      </c>
      <c r="AD34" s="1">
        <f t="shared" si="11"/>
        <v>0</v>
      </c>
      <c r="AE34" s="1">
        <f t="shared" si="12"/>
        <v>0</v>
      </c>
      <c r="AF34" s="1">
        <f t="shared" si="13"/>
        <v>0</v>
      </c>
      <c r="AG34" s="1">
        <f t="shared" si="14"/>
        <v>0</v>
      </c>
      <c r="AH34" s="1">
        <f t="shared" si="15"/>
        <v>0</v>
      </c>
      <c r="AI34" s="1">
        <f t="shared" si="16"/>
        <v>0</v>
      </c>
      <c r="AJ34" s="2">
        <f t="shared" si="17"/>
        <v>0</v>
      </c>
      <c r="AK34" s="34">
        <f t="shared" si="18"/>
        <v>0</v>
      </c>
      <c r="AL34" s="36">
        <f t="shared" si="19"/>
        <v>0</v>
      </c>
      <c r="AM34" s="7"/>
    </row>
    <row r="35" spans="2:39" x14ac:dyDescent="0.25">
      <c r="B35" s="37">
        <f t="shared" si="1"/>
        <v>0</v>
      </c>
      <c r="C35" s="1"/>
      <c r="D35" s="1">
        <v>25</v>
      </c>
      <c r="E35" s="1">
        <v>28</v>
      </c>
      <c r="F35" s="1">
        <v>31</v>
      </c>
      <c r="G35" s="1">
        <v>34</v>
      </c>
      <c r="H35" s="1">
        <v>37</v>
      </c>
      <c r="I35" s="1">
        <v>40</v>
      </c>
      <c r="J35" s="1">
        <v>41</v>
      </c>
      <c r="K35" s="1">
        <v>42</v>
      </c>
      <c r="L35" s="1">
        <v>43</v>
      </c>
      <c r="M35" s="1">
        <v>44</v>
      </c>
      <c r="N35" s="1">
        <v>45</v>
      </c>
      <c r="O35" s="1">
        <v>45</v>
      </c>
      <c r="P35" s="1">
        <v>45</v>
      </c>
      <c r="Q35" s="1">
        <v>45</v>
      </c>
      <c r="R35" s="1">
        <v>45</v>
      </c>
      <c r="S35" s="2">
        <v>45</v>
      </c>
      <c r="U35" s="18">
        <f t="shared" si="2"/>
        <v>0</v>
      </c>
      <c r="V35" s="1">
        <f t="shared" si="3"/>
        <v>0</v>
      </c>
      <c r="W35" s="1">
        <f t="shared" si="4"/>
        <v>0</v>
      </c>
      <c r="X35" s="1">
        <f t="shared" si="5"/>
        <v>0</v>
      </c>
      <c r="Y35" s="1">
        <f t="shared" si="6"/>
        <v>0</v>
      </c>
      <c r="Z35" s="1">
        <f t="shared" si="7"/>
        <v>0</v>
      </c>
      <c r="AA35" s="1">
        <f t="shared" si="8"/>
        <v>0</v>
      </c>
      <c r="AB35" s="1">
        <f t="shared" si="9"/>
        <v>0</v>
      </c>
      <c r="AC35" s="1">
        <f t="shared" si="10"/>
        <v>0</v>
      </c>
      <c r="AD35" s="1">
        <f t="shared" si="11"/>
        <v>0</v>
      </c>
      <c r="AE35" s="1">
        <f t="shared" si="12"/>
        <v>0</v>
      </c>
      <c r="AF35" s="1">
        <f t="shared" si="13"/>
        <v>0</v>
      </c>
      <c r="AG35" s="1">
        <f t="shared" si="14"/>
        <v>0</v>
      </c>
      <c r="AH35" s="1">
        <f t="shared" si="15"/>
        <v>0</v>
      </c>
      <c r="AI35" s="1">
        <f t="shared" si="16"/>
        <v>0</v>
      </c>
      <c r="AJ35" s="2">
        <f t="shared" si="17"/>
        <v>0</v>
      </c>
      <c r="AK35" s="34">
        <f t="shared" si="18"/>
        <v>0</v>
      </c>
      <c r="AL35" s="36">
        <f t="shared" si="19"/>
        <v>0</v>
      </c>
      <c r="AM35" s="7"/>
    </row>
    <row r="36" spans="2:39" x14ac:dyDescent="0.25">
      <c r="B36" s="37">
        <f t="shared" si="1"/>
        <v>0</v>
      </c>
      <c r="C36" s="1"/>
      <c r="D36" s="1">
        <v>26</v>
      </c>
      <c r="E36" s="1">
        <v>29</v>
      </c>
      <c r="F36" s="1">
        <v>32</v>
      </c>
      <c r="G36" s="1">
        <v>35</v>
      </c>
      <c r="H36" s="1">
        <v>38</v>
      </c>
      <c r="I36" s="1">
        <v>41</v>
      </c>
      <c r="J36" s="1">
        <v>42</v>
      </c>
      <c r="K36" s="1">
        <v>43</v>
      </c>
      <c r="L36" s="1">
        <v>44</v>
      </c>
      <c r="M36" s="1">
        <v>45</v>
      </c>
      <c r="N36" s="1">
        <v>46</v>
      </c>
      <c r="O36" s="1">
        <v>46</v>
      </c>
      <c r="P36" s="1">
        <v>46</v>
      </c>
      <c r="Q36" s="1">
        <v>46</v>
      </c>
      <c r="R36" s="1">
        <v>46</v>
      </c>
      <c r="S36" s="2">
        <v>46</v>
      </c>
      <c r="U36" s="18">
        <f t="shared" si="2"/>
        <v>0</v>
      </c>
      <c r="V36" s="1">
        <f t="shared" si="3"/>
        <v>0</v>
      </c>
      <c r="W36" s="1">
        <f t="shared" si="4"/>
        <v>0</v>
      </c>
      <c r="X36" s="1">
        <f t="shared" si="5"/>
        <v>0</v>
      </c>
      <c r="Y36" s="1">
        <f t="shared" si="6"/>
        <v>0</v>
      </c>
      <c r="Z36" s="1">
        <f t="shared" si="7"/>
        <v>0</v>
      </c>
      <c r="AA36" s="1">
        <f t="shared" si="8"/>
        <v>0</v>
      </c>
      <c r="AB36" s="1">
        <f t="shared" si="9"/>
        <v>0</v>
      </c>
      <c r="AC36" s="1">
        <f t="shared" si="10"/>
        <v>0</v>
      </c>
      <c r="AD36" s="1">
        <f t="shared" si="11"/>
        <v>0</v>
      </c>
      <c r="AE36" s="1">
        <f t="shared" si="12"/>
        <v>0</v>
      </c>
      <c r="AF36" s="1">
        <f t="shared" si="13"/>
        <v>0</v>
      </c>
      <c r="AG36" s="1">
        <f t="shared" si="14"/>
        <v>0</v>
      </c>
      <c r="AH36" s="1">
        <f t="shared" si="15"/>
        <v>0</v>
      </c>
      <c r="AI36" s="1">
        <f t="shared" si="16"/>
        <v>0</v>
      </c>
      <c r="AJ36" s="2">
        <f t="shared" si="17"/>
        <v>0</v>
      </c>
      <c r="AK36" s="34">
        <f t="shared" si="18"/>
        <v>0</v>
      </c>
      <c r="AL36" s="36">
        <f t="shared" si="19"/>
        <v>0</v>
      </c>
      <c r="AM36" s="7"/>
    </row>
    <row r="37" spans="2:39" x14ac:dyDescent="0.25">
      <c r="B37" s="37">
        <f t="shared" si="1"/>
        <v>0</v>
      </c>
      <c r="C37" s="1"/>
      <c r="D37" s="1">
        <v>27</v>
      </c>
      <c r="E37" s="1">
        <v>30</v>
      </c>
      <c r="F37" s="1">
        <v>33</v>
      </c>
      <c r="G37" s="1">
        <v>36</v>
      </c>
      <c r="H37" s="1">
        <v>39</v>
      </c>
      <c r="I37" s="1">
        <v>42</v>
      </c>
      <c r="J37" s="1">
        <v>43</v>
      </c>
      <c r="K37" s="1">
        <v>44</v>
      </c>
      <c r="L37" s="1">
        <v>45</v>
      </c>
      <c r="M37" s="1">
        <v>46</v>
      </c>
      <c r="N37" s="1">
        <v>47</v>
      </c>
      <c r="O37" s="1">
        <v>47</v>
      </c>
      <c r="P37" s="1">
        <v>47</v>
      </c>
      <c r="Q37" s="1">
        <v>47</v>
      </c>
      <c r="R37" s="1">
        <v>47</v>
      </c>
      <c r="S37" s="2">
        <v>47</v>
      </c>
      <c r="U37" s="18">
        <f t="shared" si="2"/>
        <v>0</v>
      </c>
      <c r="V37" s="1">
        <f t="shared" si="3"/>
        <v>0.80000000000000071</v>
      </c>
      <c r="W37" s="1">
        <f t="shared" si="4"/>
        <v>0</v>
      </c>
      <c r="X37" s="1">
        <f t="shared" si="5"/>
        <v>0</v>
      </c>
      <c r="Y37" s="1">
        <f t="shared" si="6"/>
        <v>0</v>
      </c>
      <c r="Z37" s="1">
        <f t="shared" si="7"/>
        <v>0</v>
      </c>
      <c r="AA37" s="1">
        <f t="shared" si="8"/>
        <v>0</v>
      </c>
      <c r="AB37" s="1">
        <f t="shared" si="9"/>
        <v>0</v>
      </c>
      <c r="AC37" s="1">
        <f t="shared" si="10"/>
        <v>0</v>
      </c>
      <c r="AD37" s="1">
        <f t="shared" si="11"/>
        <v>0</v>
      </c>
      <c r="AE37" s="1">
        <f t="shared" si="12"/>
        <v>0</v>
      </c>
      <c r="AF37" s="1">
        <f t="shared" si="13"/>
        <v>0</v>
      </c>
      <c r="AG37" s="1">
        <f t="shared" si="14"/>
        <v>0</v>
      </c>
      <c r="AH37" s="1">
        <f t="shared" si="15"/>
        <v>0</v>
      </c>
      <c r="AI37" s="1">
        <f t="shared" si="16"/>
        <v>0</v>
      </c>
      <c r="AJ37" s="2">
        <f t="shared" si="17"/>
        <v>0</v>
      </c>
      <c r="AK37" s="34">
        <f t="shared" si="18"/>
        <v>0.80000000000000071</v>
      </c>
      <c r="AL37" s="36">
        <f t="shared" si="19"/>
        <v>0.80000000000000071</v>
      </c>
      <c r="AM37" s="7"/>
    </row>
    <row r="38" spans="2:39" x14ac:dyDescent="0.25">
      <c r="B38" s="37">
        <f t="shared" si="1"/>
        <v>0</v>
      </c>
      <c r="C38" s="1"/>
      <c r="D38" s="1">
        <v>28</v>
      </c>
      <c r="E38" s="1">
        <v>31</v>
      </c>
      <c r="F38" s="1">
        <v>34</v>
      </c>
      <c r="G38" s="1">
        <v>37</v>
      </c>
      <c r="H38" s="1">
        <v>40</v>
      </c>
      <c r="I38" s="1">
        <v>43</v>
      </c>
      <c r="J38" s="1">
        <v>44</v>
      </c>
      <c r="K38" s="1">
        <v>45</v>
      </c>
      <c r="L38" s="1">
        <v>46</v>
      </c>
      <c r="M38" s="1">
        <v>47</v>
      </c>
      <c r="N38" s="1">
        <v>48</v>
      </c>
      <c r="O38" s="1">
        <v>48</v>
      </c>
      <c r="P38" s="1">
        <v>48</v>
      </c>
      <c r="Q38" s="1">
        <v>48</v>
      </c>
      <c r="R38" s="1">
        <v>48</v>
      </c>
      <c r="S38" s="2">
        <v>48</v>
      </c>
      <c r="U38" s="18">
        <f t="shared" si="2"/>
        <v>0</v>
      </c>
      <c r="V38" s="1">
        <f t="shared" si="3"/>
        <v>1.8000000000000007</v>
      </c>
      <c r="W38" s="1">
        <f t="shared" si="4"/>
        <v>0</v>
      </c>
      <c r="X38" s="1">
        <f t="shared" si="5"/>
        <v>0</v>
      </c>
      <c r="Y38" s="1">
        <f t="shared" si="6"/>
        <v>0</v>
      </c>
      <c r="Z38" s="1">
        <f t="shared" si="7"/>
        <v>0</v>
      </c>
      <c r="AA38" s="1">
        <f t="shared" si="8"/>
        <v>0</v>
      </c>
      <c r="AB38" s="1">
        <f t="shared" si="9"/>
        <v>0</v>
      </c>
      <c r="AC38" s="1">
        <f t="shared" si="10"/>
        <v>0</v>
      </c>
      <c r="AD38" s="1">
        <f t="shared" si="11"/>
        <v>0</v>
      </c>
      <c r="AE38" s="1">
        <f t="shared" si="12"/>
        <v>0</v>
      </c>
      <c r="AF38" s="1">
        <f t="shared" si="13"/>
        <v>0</v>
      </c>
      <c r="AG38" s="1">
        <f t="shared" si="14"/>
        <v>0</v>
      </c>
      <c r="AH38" s="1">
        <f t="shared" si="15"/>
        <v>0</v>
      </c>
      <c r="AI38" s="1">
        <f t="shared" si="16"/>
        <v>0</v>
      </c>
      <c r="AJ38" s="2">
        <f t="shared" si="17"/>
        <v>0</v>
      </c>
      <c r="AK38" s="34">
        <f t="shared" si="18"/>
        <v>1.8000000000000007</v>
      </c>
      <c r="AL38" s="36">
        <f t="shared" si="19"/>
        <v>1.8000000000000007</v>
      </c>
      <c r="AM38" s="7"/>
    </row>
    <row r="39" spans="2:39" x14ac:dyDescent="0.25">
      <c r="B39" s="37">
        <f t="shared" si="1"/>
        <v>0</v>
      </c>
      <c r="C39" s="1"/>
      <c r="D39" s="1">
        <v>29</v>
      </c>
      <c r="E39" s="1">
        <v>32</v>
      </c>
      <c r="F39" s="1">
        <v>35</v>
      </c>
      <c r="G39" s="1">
        <v>38</v>
      </c>
      <c r="H39" s="1">
        <v>41</v>
      </c>
      <c r="I39" s="1">
        <v>44</v>
      </c>
      <c r="J39" s="1">
        <v>45</v>
      </c>
      <c r="K39" s="1">
        <v>46</v>
      </c>
      <c r="L39" s="1">
        <v>47</v>
      </c>
      <c r="M39" s="1">
        <v>48</v>
      </c>
      <c r="N39" s="1">
        <v>49</v>
      </c>
      <c r="O39" s="1">
        <v>49</v>
      </c>
      <c r="P39" s="1">
        <v>49</v>
      </c>
      <c r="Q39" s="1">
        <v>49</v>
      </c>
      <c r="R39" s="1">
        <v>49</v>
      </c>
      <c r="S39" s="2">
        <v>49</v>
      </c>
      <c r="U39" s="18">
        <f t="shared" si="2"/>
        <v>0</v>
      </c>
      <c r="V39" s="1">
        <f t="shared" si="3"/>
        <v>2.8000000000000007</v>
      </c>
      <c r="W39" s="1">
        <f t="shared" si="4"/>
        <v>0.79999999999999716</v>
      </c>
      <c r="X39" s="1">
        <f t="shared" si="5"/>
        <v>0</v>
      </c>
      <c r="Y39" s="1">
        <f t="shared" si="6"/>
        <v>0</v>
      </c>
      <c r="Z39" s="1">
        <f t="shared" si="7"/>
        <v>0</v>
      </c>
      <c r="AA39" s="1">
        <f t="shared" si="8"/>
        <v>0</v>
      </c>
      <c r="AB39" s="1">
        <f t="shared" si="9"/>
        <v>0</v>
      </c>
      <c r="AC39" s="1">
        <f t="shared" si="10"/>
        <v>0</v>
      </c>
      <c r="AD39" s="1">
        <f t="shared" si="11"/>
        <v>0</v>
      </c>
      <c r="AE39" s="1">
        <f t="shared" si="12"/>
        <v>0</v>
      </c>
      <c r="AF39" s="1">
        <f t="shared" si="13"/>
        <v>0</v>
      </c>
      <c r="AG39" s="1">
        <f t="shared" si="14"/>
        <v>0</v>
      </c>
      <c r="AH39" s="1">
        <f t="shared" si="15"/>
        <v>0</v>
      </c>
      <c r="AI39" s="1">
        <f t="shared" si="16"/>
        <v>0</v>
      </c>
      <c r="AJ39" s="2">
        <f t="shared" si="17"/>
        <v>0</v>
      </c>
      <c r="AK39" s="34">
        <f t="shared" si="18"/>
        <v>3.5999999999999979</v>
      </c>
      <c r="AL39" s="36">
        <f t="shared" si="19"/>
        <v>3.5999999999999979</v>
      </c>
      <c r="AM39" s="7"/>
    </row>
    <row r="40" spans="2:39" x14ac:dyDescent="0.25">
      <c r="B40" s="37">
        <f t="shared" si="1"/>
        <v>0</v>
      </c>
      <c r="C40" s="1"/>
      <c r="D40" s="1">
        <v>30</v>
      </c>
      <c r="E40" s="1">
        <v>33</v>
      </c>
      <c r="F40" s="1">
        <v>36</v>
      </c>
      <c r="G40" s="1">
        <v>39</v>
      </c>
      <c r="H40" s="1">
        <v>42</v>
      </c>
      <c r="I40" s="1">
        <v>45</v>
      </c>
      <c r="J40" s="1">
        <v>46</v>
      </c>
      <c r="K40" s="1">
        <v>47</v>
      </c>
      <c r="L40" s="1">
        <v>48</v>
      </c>
      <c r="M40" s="1">
        <v>49</v>
      </c>
      <c r="N40" s="1">
        <v>50</v>
      </c>
      <c r="O40" s="1">
        <v>50</v>
      </c>
      <c r="P40" s="1">
        <v>50</v>
      </c>
      <c r="Q40" s="1">
        <v>50</v>
      </c>
      <c r="R40" s="1">
        <v>50</v>
      </c>
      <c r="S40" s="2">
        <v>50</v>
      </c>
      <c r="U40" s="18">
        <f t="shared" si="2"/>
        <v>0</v>
      </c>
      <c r="V40" s="1">
        <f t="shared" si="3"/>
        <v>3.8000000000000007</v>
      </c>
      <c r="W40" s="1">
        <f t="shared" si="4"/>
        <v>1.7999999999999972</v>
      </c>
      <c r="X40" s="1">
        <f t="shared" si="5"/>
        <v>1</v>
      </c>
      <c r="Y40" s="1">
        <f t="shared" si="6"/>
        <v>0.60000000000000142</v>
      </c>
      <c r="Z40" s="1">
        <f t="shared" si="7"/>
        <v>0.29999999999999716</v>
      </c>
      <c r="AA40" s="1">
        <f t="shared" si="8"/>
        <v>0</v>
      </c>
      <c r="AB40" s="1">
        <f t="shared" si="9"/>
        <v>0</v>
      </c>
      <c r="AC40" s="1">
        <f t="shared" si="10"/>
        <v>0</v>
      </c>
      <c r="AD40" s="1">
        <f t="shared" si="11"/>
        <v>0</v>
      </c>
      <c r="AE40" s="1">
        <f t="shared" si="12"/>
        <v>0</v>
      </c>
      <c r="AF40" s="1">
        <f t="shared" si="13"/>
        <v>0</v>
      </c>
      <c r="AG40" s="1">
        <f t="shared" si="14"/>
        <v>0</v>
      </c>
      <c r="AH40" s="1">
        <f t="shared" si="15"/>
        <v>0</v>
      </c>
      <c r="AI40" s="1">
        <f t="shared" si="16"/>
        <v>0</v>
      </c>
      <c r="AJ40" s="2">
        <f t="shared" si="17"/>
        <v>0</v>
      </c>
      <c r="AK40" s="34">
        <f t="shared" si="18"/>
        <v>7.4999999999999964</v>
      </c>
      <c r="AL40" s="36">
        <f t="shared" si="19"/>
        <v>7.4999999999999964</v>
      </c>
      <c r="AM40" s="7"/>
    </row>
    <row r="41" spans="2:39" x14ac:dyDescent="0.25">
      <c r="B41" s="37">
        <f t="shared" si="1"/>
        <v>0</v>
      </c>
      <c r="C41" s="1"/>
      <c r="D41" s="1">
        <v>31</v>
      </c>
      <c r="E41" s="1">
        <v>34</v>
      </c>
      <c r="F41" s="1">
        <v>37</v>
      </c>
      <c r="G41" s="1">
        <v>40</v>
      </c>
      <c r="H41" s="1">
        <v>43</v>
      </c>
      <c r="I41" s="1">
        <v>46</v>
      </c>
      <c r="J41" s="1">
        <v>47</v>
      </c>
      <c r="K41" s="1">
        <v>48</v>
      </c>
      <c r="L41" s="1">
        <v>49</v>
      </c>
      <c r="M41" s="1">
        <v>50</v>
      </c>
      <c r="N41" s="1">
        <v>51</v>
      </c>
      <c r="O41" s="1">
        <v>51</v>
      </c>
      <c r="P41" s="1">
        <v>51</v>
      </c>
      <c r="Q41" s="1">
        <v>51</v>
      </c>
      <c r="R41" s="1">
        <v>51</v>
      </c>
      <c r="S41" s="2">
        <v>51</v>
      </c>
      <c r="U41" s="18">
        <f t="shared" si="2"/>
        <v>0</v>
      </c>
      <c r="V41" s="1">
        <f t="shared" si="3"/>
        <v>4.8000000000000007</v>
      </c>
      <c r="W41" s="1">
        <f t="shared" si="4"/>
        <v>2.7999999999999972</v>
      </c>
      <c r="X41" s="1">
        <f t="shared" si="5"/>
        <v>2</v>
      </c>
      <c r="Y41" s="1">
        <f t="shared" si="6"/>
        <v>1.6000000000000014</v>
      </c>
      <c r="Z41" s="1">
        <f t="shared" si="7"/>
        <v>1.2999999999999972</v>
      </c>
      <c r="AA41" s="1">
        <f t="shared" si="8"/>
        <v>0</v>
      </c>
      <c r="AB41" s="1">
        <f t="shared" si="9"/>
        <v>0</v>
      </c>
      <c r="AC41" s="1">
        <f t="shared" si="10"/>
        <v>0</v>
      </c>
      <c r="AD41" s="1">
        <f t="shared" si="11"/>
        <v>0</v>
      </c>
      <c r="AE41" s="1">
        <f t="shared" si="12"/>
        <v>0</v>
      </c>
      <c r="AF41" s="1">
        <f t="shared" si="13"/>
        <v>0</v>
      </c>
      <c r="AG41" s="1">
        <f t="shared" si="14"/>
        <v>0</v>
      </c>
      <c r="AH41" s="1">
        <f t="shared" si="15"/>
        <v>0</v>
      </c>
      <c r="AI41" s="1">
        <f t="shared" si="16"/>
        <v>0</v>
      </c>
      <c r="AJ41" s="2">
        <f t="shared" si="17"/>
        <v>0</v>
      </c>
      <c r="AK41" s="34">
        <f t="shared" si="18"/>
        <v>12.499999999999996</v>
      </c>
      <c r="AL41" s="36">
        <f t="shared" si="19"/>
        <v>12.499999999999996</v>
      </c>
      <c r="AM41" s="7"/>
    </row>
    <row r="42" spans="2:39" x14ac:dyDescent="0.25">
      <c r="B42" s="37">
        <f t="shared" si="1"/>
        <v>0</v>
      </c>
      <c r="C42" s="1"/>
      <c r="D42" s="1">
        <v>32</v>
      </c>
      <c r="E42" s="1">
        <v>35</v>
      </c>
      <c r="F42" s="1">
        <v>38</v>
      </c>
      <c r="G42" s="1">
        <v>41</v>
      </c>
      <c r="H42" s="1">
        <v>44</v>
      </c>
      <c r="I42" s="1">
        <v>47</v>
      </c>
      <c r="J42" s="1">
        <v>48</v>
      </c>
      <c r="K42" s="1">
        <v>49</v>
      </c>
      <c r="L42" s="1">
        <v>50</v>
      </c>
      <c r="M42" s="1">
        <v>51</v>
      </c>
      <c r="N42" s="1">
        <v>52</v>
      </c>
      <c r="O42" s="1">
        <v>52</v>
      </c>
      <c r="P42" s="1">
        <v>52</v>
      </c>
      <c r="Q42" s="1">
        <v>52</v>
      </c>
      <c r="R42" s="1">
        <v>52</v>
      </c>
      <c r="S42" s="2">
        <v>52</v>
      </c>
      <c r="U42" s="18">
        <f t="shared" si="2"/>
        <v>0</v>
      </c>
      <c r="V42" s="1">
        <f t="shared" si="3"/>
        <v>5.8000000000000007</v>
      </c>
      <c r="W42" s="1">
        <f t="shared" si="4"/>
        <v>3.7999999999999972</v>
      </c>
      <c r="X42" s="1">
        <f t="shared" si="5"/>
        <v>3</v>
      </c>
      <c r="Y42" s="1">
        <f t="shared" si="6"/>
        <v>2.6000000000000014</v>
      </c>
      <c r="Z42" s="1">
        <f t="shared" si="7"/>
        <v>2.2999999999999972</v>
      </c>
      <c r="AA42" s="1">
        <f t="shared" si="8"/>
        <v>0.39999999999999858</v>
      </c>
      <c r="AB42" s="1">
        <f t="shared" si="9"/>
        <v>0</v>
      </c>
      <c r="AC42" s="1">
        <f t="shared" si="10"/>
        <v>0</v>
      </c>
      <c r="AD42" s="1">
        <f t="shared" si="11"/>
        <v>0</v>
      </c>
      <c r="AE42" s="1">
        <f t="shared" si="12"/>
        <v>0</v>
      </c>
      <c r="AF42" s="1">
        <f t="shared" si="13"/>
        <v>0</v>
      </c>
      <c r="AG42" s="1">
        <f t="shared" si="14"/>
        <v>0</v>
      </c>
      <c r="AH42" s="1">
        <f t="shared" si="15"/>
        <v>0</v>
      </c>
      <c r="AI42" s="1">
        <f t="shared" si="16"/>
        <v>0</v>
      </c>
      <c r="AJ42" s="2">
        <f t="shared" si="17"/>
        <v>0</v>
      </c>
      <c r="AK42" s="34">
        <f t="shared" si="18"/>
        <v>17.899999999999995</v>
      </c>
      <c r="AL42" s="36">
        <f t="shared" si="19"/>
        <v>17.899999999999995</v>
      </c>
      <c r="AM42" s="7"/>
    </row>
    <row r="43" spans="2:39" x14ac:dyDescent="0.25">
      <c r="B43" s="37">
        <f t="shared" si="1"/>
        <v>0</v>
      </c>
      <c r="C43" s="1"/>
      <c r="D43" s="1">
        <v>33</v>
      </c>
      <c r="E43" s="1">
        <v>36</v>
      </c>
      <c r="F43" s="1">
        <v>39</v>
      </c>
      <c r="G43" s="1">
        <v>42</v>
      </c>
      <c r="H43" s="1">
        <v>45</v>
      </c>
      <c r="I43" s="1">
        <v>48</v>
      </c>
      <c r="J43" s="1">
        <v>49</v>
      </c>
      <c r="K43" s="1">
        <v>50</v>
      </c>
      <c r="L43" s="1">
        <v>51</v>
      </c>
      <c r="M43" s="1">
        <v>52</v>
      </c>
      <c r="N43" s="1">
        <v>53</v>
      </c>
      <c r="O43" s="1">
        <v>53</v>
      </c>
      <c r="P43" s="1">
        <v>53</v>
      </c>
      <c r="Q43" s="1">
        <v>53</v>
      </c>
      <c r="R43" s="1">
        <v>53</v>
      </c>
      <c r="S43" s="2">
        <v>53</v>
      </c>
      <c r="U43" s="18">
        <f t="shared" si="2"/>
        <v>0</v>
      </c>
      <c r="V43" s="1">
        <f t="shared" si="3"/>
        <v>6.8000000000000007</v>
      </c>
      <c r="W43" s="1">
        <f t="shared" si="4"/>
        <v>4.7999999999999972</v>
      </c>
      <c r="X43" s="1">
        <f t="shared" si="5"/>
        <v>4</v>
      </c>
      <c r="Y43" s="1">
        <f t="shared" si="6"/>
        <v>3.6000000000000014</v>
      </c>
      <c r="Z43" s="1">
        <f t="shared" si="7"/>
        <v>3.2999999999999972</v>
      </c>
      <c r="AA43" s="1">
        <f t="shared" si="8"/>
        <v>1.3999999999999986</v>
      </c>
      <c r="AB43" s="1">
        <f t="shared" si="9"/>
        <v>0</v>
      </c>
      <c r="AC43" s="1">
        <f t="shared" si="10"/>
        <v>0</v>
      </c>
      <c r="AD43" s="1">
        <f t="shared" si="11"/>
        <v>0</v>
      </c>
      <c r="AE43" s="1">
        <f t="shared" si="12"/>
        <v>0</v>
      </c>
      <c r="AF43" s="1">
        <f t="shared" si="13"/>
        <v>0</v>
      </c>
      <c r="AG43" s="1">
        <f t="shared" si="14"/>
        <v>0</v>
      </c>
      <c r="AH43" s="1">
        <f t="shared" si="15"/>
        <v>0</v>
      </c>
      <c r="AI43" s="1">
        <f t="shared" si="16"/>
        <v>0</v>
      </c>
      <c r="AJ43" s="2">
        <f t="shared" si="17"/>
        <v>0</v>
      </c>
      <c r="AK43" s="34">
        <f t="shared" si="18"/>
        <v>23.899999999999995</v>
      </c>
      <c r="AL43" s="36">
        <f t="shared" si="19"/>
        <v>23.899999999999995</v>
      </c>
      <c r="AM43" s="7"/>
    </row>
    <row r="44" spans="2:39" x14ac:dyDescent="0.25">
      <c r="B44" s="37">
        <f t="shared" si="1"/>
        <v>30.299999999999994</v>
      </c>
      <c r="C44" s="1"/>
      <c r="D44" s="1">
        <v>34</v>
      </c>
      <c r="E44" s="1">
        <v>37</v>
      </c>
      <c r="F44" s="1">
        <v>40</v>
      </c>
      <c r="G44" s="1">
        <v>43</v>
      </c>
      <c r="H44" s="1">
        <v>46</v>
      </c>
      <c r="I44" s="1">
        <v>49</v>
      </c>
      <c r="J44" s="1">
        <v>50</v>
      </c>
      <c r="K44" s="1">
        <v>51</v>
      </c>
      <c r="L44" s="1">
        <v>52</v>
      </c>
      <c r="M44" s="1">
        <v>53</v>
      </c>
      <c r="N44" s="1">
        <v>54</v>
      </c>
      <c r="O44" s="1">
        <v>54</v>
      </c>
      <c r="P44" s="1">
        <v>54</v>
      </c>
      <c r="Q44" s="1">
        <v>54</v>
      </c>
      <c r="R44" s="1">
        <v>54</v>
      </c>
      <c r="S44" s="2">
        <v>54</v>
      </c>
      <c r="U44" s="18">
        <f t="shared" si="2"/>
        <v>0</v>
      </c>
      <c r="V44" s="1">
        <f t="shared" si="3"/>
        <v>7.8000000000000007</v>
      </c>
      <c r="W44" s="1">
        <f t="shared" si="4"/>
        <v>5.7999999999999972</v>
      </c>
      <c r="X44" s="1">
        <f t="shared" si="5"/>
        <v>5</v>
      </c>
      <c r="Y44" s="1">
        <f t="shared" si="6"/>
        <v>4.6000000000000014</v>
      </c>
      <c r="Z44" s="1">
        <f t="shared" si="7"/>
        <v>4.2999999999999972</v>
      </c>
      <c r="AA44" s="1">
        <f t="shared" si="8"/>
        <v>2.3999999999999986</v>
      </c>
      <c r="AB44" s="1">
        <f t="shared" si="9"/>
        <v>0.39999999999999858</v>
      </c>
      <c r="AC44" s="1">
        <f t="shared" si="10"/>
        <v>0</v>
      </c>
      <c r="AD44" s="1">
        <f t="shared" si="11"/>
        <v>0</v>
      </c>
      <c r="AE44" s="1">
        <f t="shared" si="12"/>
        <v>0</v>
      </c>
      <c r="AF44" s="1">
        <f t="shared" si="13"/>
        <v>0</v>
      </c>
      <c r="AG44" s="1">
        <f t="shared" si="14"/>
        <v>0</v>
      </c>
      <c r="AH44" s="1">
        <f t="shared" si="15"/>
        <v>0</v>
      </c>
      <c r="AI44" s="1">
        <f t="shared" si="16"/>
        <v>0</v>
      </c>
      <c r="AJ44" s="2">
        <f t="shared" si="17"/>
        <v>0</v>
      </c>
      <c r="AK44" s="34">
        <f t="shared" si="18"/>
        <v>30.299999999999994</v>
      </c>
      <c r="AL44" s="36">
        <f t="shared" si="19"/>
        <v>30.299999999999994</v>
      </c>
      <c r="AM44" s="7"/>
    </row>
    <row r="45" spans="2:39" x14ac:dyDescent="0.25">
      <c r="B45" s="37">
        <f t="shared" si="1"/>
        <v>0</v>
      </c>
      <c r="C45" s="1"/>
      <c r="D45" s="1">
        <v>35</v>
      </c>
      <c r="E45" s="1">
        <v>38</v>
      </c>
      <c r="F45" s="1">
        <v>41</v>
      </c>
      <c r="G45" s="1">
        <v>44</v>
      </c>
      <c r="H45" s="1">
        <v>47</v>
      </c>
      <c r="I45" s="1">
        <v>50</v>
      </c>
      <c r="J45" s="1">
        <v>51</v>
      </c>
      <c r="K45" s="1">
        <v>52</v>
      </c>
      <c r="L45" s="1">
        <v>53</v>
      </c>
      <c r="M45" s="1">
        <v>54</v>
      </c>
      <c r="N45" s="1">
        <v>55</v>
      </c>
      <c r="O45" s="1">
        <v>55</v>
      </c>
      <c r="P45" s="1">
        <v>55</v>
      </c>
      <c r="Q45" s="1">
        <v>55</v>
      </c>
      <c r="R45" s="1">
        <v>55</v>
      </c>
      <c r="S45" s="2">
        <v>55</v>
      </c>
      <c r="U45" s="18">
        <f t="shared" si="2"/>
        <v>0</v>
      </c>
      <c r="V45" s="1">
        <f t="shared" si="3"/>
        <v>8.8000000000000007</v>
      </c>
      <c r="W45" s="1">
        <f t="shared" si="4"/>
        <v>6.7999999999999972</v>
      </c>
      <c r="X45" s="1">
        <f t="shared" si="5"/>
        <v>6</v>
      </c>
      <c r="Y45" s="1">
        <f t="shared" si="6"/>
        <v>5.6000000000000014</v>
      </c>
      <c r="Z45" s="1">
        <f t="shared" si="7"/>
        <v>5.2999999999999972</v>
      </c>
      <c r="AA45" s="1">
        <f t="shared" si="8"/>
        <v>3.3999999999999986</v>
      </c>
      <c r="AB45" s="1">
        <f t="shared" si="9"/>
        <v>1.3999999999999986</v>
      </c>
      <c r="AC45" s="1">
        <f t="shared" si="10"/>
        <v>0</v>
      </c>
      <c r="AD45" s="1">
        <f t="shared" si="11"/>
        <v>0</v>
      </c>
      <c r="AE45" s="1">
        <f t="shared" si="12"/>
        <v>0</v>
      </c>
      <c r="AF45" s="1">
        <f t="shared" si="13"/>
        <v>0</v>
      </c>
      <c r="AG45" s="1">
        <f t="shared" si="14"/>
        <v>0</v>
      </c>
      <c r="AH45" s="1">
        <f t="shared" si="15"/>
        <v>0</v>
      </c>
      <c r="AI45" s="1">
        <f t="shared" si="16"/>
        <v>0</v>
      </c>
      <c r="AJ45" s="2">
        <f t="shared" si="17"/>
        <v>0</v>
      </c>
      <c r="AK45" s="34">
        <f t="shared" si="18"/>
        <v>37.299999999999997</v>
      </c>
      <c r="AL45" s="36" t="str">
        <f t="shared" si="19"/>
        <v>mayor a 32</v>
      </c>
      <c r="AM45" s="7"/>
    </row>
    <row r="46" spans="2:39" x14ac:dyDescent="0.25">
      <c r="B46" s="37">
        <f t="shared" si="1"/>
        <v>0</v>
      </c>
      <c r="C46" s="1"/>
      <c r="D46" s="17">
        <v>36</v>
      </c>
      <c r="E46" s="17">
        <v>39</v>
      </c>
      <c r="F46" s="17">
        <v>42</v>
      </c>
      <c r="G46" s="17">
        <v>45</v>
      </c>
      <c r="H46" s="17">
        <v>48</v>
      </c>
      <c r="I46" s="17">
        <v>51</v>
      </c>
      <c r="J46" s="17">
        <v>52</v>
      </c>
      <c r="K46" s="17">
        <v>53</v>
      </c>
      <c r="L46" s="17">
        <v>54</v>
      </c>
      <c r="M46" s="17">
        <v>55</v>
      </c>
      <c r="N46" s="17">
        <v>56</v>
      </c>
      <c r="O46" s="17">
        <v>56</v>
      </c>
      <c r="P46" s="17">
        <v>56</v>
      </c>
      <c r="Q46" s="17">
        <v>56</v>
      </c>
      <c r="R46" s="17">
        <v>56</v>
      </c>
      <c r="S46" s="19">
        <v>56</v>
      </c>
      <c r="U46" s="18">
        <f t="shared" si="2"/>
        <v>0</v>
      </c>
      <c r="V46" s="1">
        <f t="shared" si="3"/>
        <v>9.8000000000000007</v>
      </c>
      <c r="W46" s="1">
        <f t="shared" si="4"/>
        <v>7.7999999999999972</v>
      </c>
      <c r="X46" s="1">
        <f t="shared" si="5"/>
        <v>7</v>
      </c>
      <c r="Y46" s="1">
        <f t="shared" si="6"/>
        <v>6.6000000000000014</v>
      </c>
      <c r="Z46" s="1">
        <f t="shared" si="7"/>
        <v>6.2999999999999972</v>
      </c>
      <c r="AA46" s="1">
        <f t="shared" si="8"/>
        <v>4.3999999999999986</v>
      </c>
      <c r="AB46" s="1">
        <f t="shared" si="9"/>
        <v>2.3999999999999986</v>
      </c>
      <c r="AC46" s="1">
        <f t="shared" si="10"/>
        <v>0.5</v>
      </c>
      <c r="AD46" s="1">
        <f t="shared" si="11"/>
        <v>0</v>
      </c>
      <c r="AE46" s="1">
        <f t="shared" si="12"/>
        <v>0</v>
      </c>
      <c r="AF46" s="1">
        <f t="shared" si="13"/>
        <v>0</v>
      </c>
      <c r="AG46" s="1">
        <f t="shared" si="14"/>
        <v>0</v>
      </c>
      <c r="AH46" s="1">
        <f t="shared" si="15"/>
        <v>0</v>
      </c>
      <c r="AI46" s="1">
        <f t="shared" si="16"/>
        <v>0</v>
      </c>
      <c r="AJ46" s="2">
        <f t="shared" si="17"/>
        <v>0</v>
      </c>
      <c r="AK46" s="34">
        <f t="shared" si="18"/>
        <v>44.8</v>
      </c>
      <c r="AL46" s="36" t="str">
        <f t="shared" si="19"/>
        <v>mayor a 32</v>
      </c>
      <c r="AM46" s="7"/>
    </row>
    <row r="47" spans="2:39" x14ac:dyDescent="0.25">
      <c r="B47" s="37">
        <f t="shared" si="1"/>
        <v>0</v>
      </c>
      <c r="C47" s="1"/>
      <c r="D47" s="1">
        <v>37</v>
      </c>
      <c r="E47" s="1">
        <v>40</v>
      </c>
      <c r="F47" s="1">
        <v>43</v>
      </c>
      <c r="G47" s="1">
        <v>46</v>
      </c>
      <c r="H47" s="1">
        <v>49</v>
      </c>
      <c r="I47" s="1">
        <v>52</v>
      </c>
      <c r="J47" s="1">
        <v>53</v>
      </c>
      <c r="K47" s="1">
        <v>54</v>
      </c>
      <c r="L47" s="1">
        <v>55</v>
      </c>
      <c r="M47" s="1">
        <v>56</v>
      </c>
      <c r="N47" s="1">
        <v>57</v>
      </c>
      <c r="O47" s="1">
        <v>57</v>
      </c>
      <c r="P47" s="1">
        <v>57</v>
      </c>
      <c r="Q47" s="1">
        <v>57</v>
      </c>
      <c r="R47" s="1">
        <v>57</v>
      </c>
      <c r="S47" s="2">
        <v>57</v>
      </c>
      <c r="U47" s="18">
        <f t="shared" si="2"/>
        <v>0</v>
      </c>
      <c r="V47" s="1">
        <f t="shared" si="3"/>
        <v>10.8</v>
      </c>
      <c r="W47" s="1">
        <f t="shared" si="4"/>
        <v>8.7999999999999972</v>
      </c>
      <c r="X47" s="1">
        <f t="shared" si="5"/>
        <v>8</v>
      </c>
      <c r="Y47" s="1">
        <f t="shared" si="6"/>
        <v>7.6000000000000014</v>
      </c>
      <c r="Z47" s="1">
        <f t="shared" si="7"/>
        <v>7.2999999999999972</v>
      </c>
      <c r="AA47" s="1">
        <f t="shared" si="8"/>
        <v>5.3999999999999986</v>
      </c>
      <c r="AB47" s="1">
        <f t="shared" si="9"/>
        <v>3.3999999999999986</v>
      </c>
      <c r="AC47" s="1">
        <f t="shared" si="10"/>
        <v>1.5</v>
      </c>
      <c r="AD47" s="1">
        <f t="shared" si="11"/>
        <v>0</v>
      </c>
      <c r="AE47" s="1">
        <f t="shared" si="12"/>
        <v>0</v>
      </c>
      <c r="AF47" s="1">
        <f t="shared" si="13"/>
        <v>0</v>
      </c>
      <c r="AG47" s="1">
        <f t="shared" si="14"/>
        <v>0</v>
      </c>
      <c r="AH47" s="1">
        <f t="shared" si="15"/>
        <v>0</v>
      </c>
      <c r="AI47" s="1">
        <f t="shared" si="16"/>
        <v>0</v>
      </c>
      <c r="AJ47" s="2">
        <f t="shared" si="17"/>
        <v>0</v>
      </c>
      <c r="AK47" s="34">
        <f t="shared" si="18"/>
        <v>52.8</v>
      </c>
      <c r="AL47" s="36" t="str">
        <f t="shared" si="19"/>
        <v>mayor a 32</v>
      </c>
      <c r="AM47" s="7"/>
    </row>
    <row r="48" spans="2:39" x14ac:dyDescent="0.25">
      <c r="B48" s="37">
        <f t="shared" si="1"/>
        <v>0</v>
      </c>
      <c r="C48" s="1"/>
      <c r="D48" s="1">
        <v>38</v>
      </c>
      <c r="E48" s="1">
        <v>41</v>
      </c>
      <c r="F48" s="1">
        <v>44</v>
      </c>
      <c r="G48" s="1">
        <v>47</v>
      </c>
      <c r="H48" s="1">
        <v>50</v>
      </c>
      <c r="I48" s="1">
        <v>53</v>
      </c>
      <c r="J48" s="1">
        <v>54</v>
      </c>
      <c r="K48" s="1">
        <v>55</v>
      </c>
      <c r="L48" s="1">
        <v>56</v>
      </c>
      <c r="M48" s="1">
        <v>57</v>
      </c>
      <c r="N48" s="1">
        <v>58</v>
      </c>
      <c r="O48" s="1">
        <v>58</v>
      </c>
      <c r="P48" s="1">
        <v>58</v>
      </c>
      <c r="Q48" s="1">
        <v>58</v>
      </c>
      <c r="R48" s="1">
        <v>58</v>
      </c>
      <c r="S48" s="2">
        <v>58</v>
      </c>
      <c r="U48" s="18">
        <f t="shared" si="2"/>
        <v>0</v>
      </c>
      <c r="V48" s="1">
        <f t="shared" si="3"/>
        <v>11.8</v>
      </c>
      <c r="W48" s="1">
        <f t="shared" si="4"/>
        <v>9.7999999999999972</v>
      </c>
      <c r="X48" s="1">
        <f t="shared" si="5"/>
        <v>9</v>
      </c>
      <c r="Y48" s="1">
        <f t="shared" si="6"/>
        <v>8.6000000000000014</v>
      </c>
      <c r="Z48" s="1">
        <f t="shared" si="7"/>
        <v>8.2999999999999972</v>
      </c>
      <c r="AA48" s="1">
        <f t="shared" si="8"/>
        <v>6.3999999999999986</v>
      </c>
      <c r="AB48" s="1">
        <f t="shared" si="9"/>
        <v>4.3999999999999986</v>
      </c>
      <c r="AC48" s="1">
        <f t="shared" si="10"/>
        <v>2.5</v>
      </c>
      <c r="AD48" s="1">
        <f t="shared" si="11"/>
        <v>0.70000000000000284</v>
      </c>
      <c r="AE48" s="1">
        <f t="shared" si="12"/>
        <v>0</v>
      </c>
      <c r="AF48" s="1">
        <f t="shared" si="13"/>
        <v>0</v>
      </c>
      <c r="AG48" s="1">
        <f t="shared" si="14"/>
        <v>0</v>
      </c>
      <c r="AH48" s="1">
        <f t="shared" si="15"/>
        <v>0</v>
      </c>
      <c r="AI48" s="1">
        <f t="shared" si="16"/>
        <v>0</v>
      </c>
      <c r="AJ48" s="2">
        <f t="shared" si="17"/>
        <v>0</v>
      </c>
      <c r="AK48" s="34">
        <f t="shared" si="18"/>
        <v>61.5</v>
      </c>
      <c r="AL48" s="36" t="str">
        <f t="shared" si="19"/>
        <v>mayor a 32</v>
      </c>
      <c r="AM48" s="7"/>
    </row>
    <row r="49" spans="2:39" x14ac:dyDescent="0.25">
      <c r="B49" s="37">
        <f t="shared" si="1"/>
        <v>0</v>
      </c>
      <c r="C49" s="1"/>
      <c r="D49" s="1">
        <v>39</v>
      </c>
      <c r="E49" s="1">
        <v>42</v>
      </c>
      <c r="F49" s="1">
        <v>45</v>
      </c>
      <c r="G49" s="1">
        <v>48</v>
      </c>
      <c r="H49" s="1">
        <v>51</v>
      </c>
      <c r="I49" s="1">
        <v>54</v>
      </c>
      <c r="J49" s="1">
        <v>55</v>
      </c>
      <c r="K49" s="1">
        <v>56</v>
      </c>
      <c r="L49" s="1">
        <v>57</v>
      </c>
      <c r="M49" s="1">
        <v>58</v>
      </c>
      <c r="N49" s="1">
        <v>59</v>
      </c>
      <c r="O49" s="1">
        <v>59</v>
      </c>
      <c r="P49" s="1">
        <v>59</v>
      </c>
      <c r="Q49" s="1">
        <v>59</v>
      </c>
      <c r="R49" s="1">
        <v>59</v>
      </c>
      <c r="S49" s="2">
        <v>59</v>
      </c>
      <c r="U49" s="18">
        <f t="shared" si="2"/>
        <v>0</v>
      </c>
      <c r="V49" s="1">
        <f t="shared" si="3"/>
        <v>12.8</v>
      </c>
      <c r="W49" s="1">
        <f t="shared" si="4"/>
        <v>10.799999999999997</v>
      </c>
      <c r="X49" s="1">
        <f t="shared" si="5"/>
        <v>10</v>
      </c>
      <c r="Y49" s="1">
        <f t="shared" si="6"/>
        <v>9.6000000000000014</v>
      </c>
      <c r="Z49" s="1">
        <f t="shared" si="7"/>
        <v>9.2999999999999972</v>
      </c>
      <c r="AA49" s="1">
        <f t="shared" si="8"/>
        <v>7.3999999999999986</v>
      </c>
      <c r="AB49" s="1">
        <f t="shared" si="9"/>
        <v>5.3999999999999986</v>
      </c>
      <c r="AC49" s="1">
        <f t="shared" si="10"/>
        <v>3.5</v>
      </c>
      <c r="AD49" s="1">
        <f t="shared" si="11"/>
        <v>1.7000000000000028</v>
      </c>
      <c r="AE49" s="1">
        <f t="shared" si="12"/>
        <v>0</v>
      </c>
      <c r="AF49" s="1">
        <f t="shared" si="13"/>
        <v>0</v>
      </c>
      <c r="AG49" s="1">
        <f t="shared" si="14"/>
        <v>0</v>
      </c>
      <c r="AH49" s="1">
        <f t="shared" si="15"/>
        <v>0</v>
      </c>
      <c r="AI49" s="1">
        <f t="shared" si="16"/>
        <v>0</v>
      </c>
      <c r="AJ49" s="2">
        <f t="shared" si="17"/>
        <v>0</v>
      </c>
      <c r="AK49" s="34">
        <f t="shared" si="18"/>
        <v>70.499999999999986</v>
      </c>
      <c r="AL49" s="36" t="str">
        <f t="shared" si="19"/>
        <v>mayor a 32</v>
      </c>
      <c r="AM49" s="7"/>
    </row>
    <row r="50" spans="2:39" x14ac:dyDescent="0.25">
      <c r="B50" s="37">
        <f t="shared" si="1"/>
        <v>0</v>
      </c>
      <c r="C50" s="1"/>
      <c r="D50" s="1">
        <v>40</v>
      </c>
      <c r="E50" s="1">
        <v>43</v>
      </c>
      <c r="F50" s="1">
        <v>46</v>
      </c>
      <c r="G50" s="1">
        <v>49</v>
      </c>
      <c r="H50" s="1">
        <v>52</v>
      </c>
      <c r="I50" s="1">
        <v>55</v>
      </c>
      <c r="J50" s="1">
        <v>56</v>
      </c>
      <c r="K50" s="1">
        <v>57</v>
      </c>
      <c r="L50" s="1">
        <v>58</v>
      </c>
      <c r="M50" s="1">
        <v>59</v>
      </c>
      <c r="N50" s="1">
        <v>60</v>
      </c>
      <c r="O50" s="1">
        <v>60</v>
      </c>
      <c r="P50" s="1">
        <v>60</v>
      </c>
      <c r="Q50" s="1">
        <v>60</v>
      </c>
      <c r="R50" s="1">
        <v>60</v>
      </c>
      <c r="S50" s="2">
        <v>60</v>
      </c>
      <c r="U50" s="18">
        <f t="shared" si="2"/>
        <v>0</v>
      </c>
      <c r="V50" s="1">
        <f t="shared" si="3"/>
        <v>13.8</v>
      </c>
      <c r="W50" s="1">
        <f t="shared" si="4"/>
        <v>11.799999999999997</v>
      </c>
      <c r="X50" s="1">
        <f t="shared" si="5"/>
        <v>11</v>
      </c>
      <c r="Y50" s="1">
        <f t="shared" si="6"/>
        <v>10.600000000000001</v>
      </c>
      <c r="Z50" s="1">
        <f t="shared" si="7"/>
        <v>10.299999999999997</v>
      </c>
      <c r="AA50" s="1">
        <f t="shared" si="8"/>
        <v>8.3999999999999986</v>
      </c>
      <c r="AB50" s="1">
        <f t="shared" si="9"/>
        <v>6.3999999999999986</v>
      </c>
      <c r="AC50" s="1">
        <f t="shared" si="10"/>
        <v>4.5</v>
      </c>
      <c r="AD50" s="1">
        <f t="shared" si="11"/>
        <v>2.7000000000000028</v>
      </c>
      <c r="AE50" s="1">
        <f t="shared" si="12"/>
        <v>1</v>
      </c>
      <c r="AF50" s="1">
        <f t="shared" si="13"/>
        <v>0</v>
      </c>
      <c r="AG50" s="1">
        <f t="shared" si="14"/>
        <v>0</v>
      </c>
      <c r="AH50" s="1">
        <f t="shared" si="15"/>
        <v>0</v>
      </c>
      <c r="AI50" s="1">
        <f t="shared" si="16"/>
        <v>0</v>
      </c>
      <c r="AJ50" s="2">
        <f t="shared" si="17"/>
        <v>0</v>
      </c>
      <c r="AK50" s="34">
        <f t="shared" si="18"/>
        <v>80.499999999999986</v>
      </c>
      <c r="AL50" s="36" t="str">
        <f t="shared" si="19"/>
        <v>mayor a 32</v>
      </c>
      <c r="AM50" s="7"/>
    </row>
    <row r="51" spans="2:39" x14ac:dyDescent="0.25">
      <c r="B51" s="37">
        <f t="shared" si="1"/>
        <v>0</v>
      </c>
      <c r="C51" s="1"/>
      <c r="D51" s="1">
        <v>41</v>
      </c>
      <c r="E51" s="1">
        <v>44</v>
      </c>
      <c r="F51" s="1">
        <v>47</v>
      </c>
      <c r="G51" s="1">
        <v>50</v>
      </c>
      <c r="H51" s="1">
        <v>53</v>
      </c>
      <c r="I51" s="1">
        <v>56</v>
      </c>
      <c r="J51" s="1">
        <v>57</v>
      </c>
      <c r="K51" s="1">
        <v>58</v>
      </c>
      <c r="L51" s="1">
        <v>59</v>
      </c>
      <c r="M51" s="1">
        <v>60</v>
      </c>
      <c r="N51" s="1">
        <v>61</v>
      </c>
      <c r="O51" s="1">
        <v>61</v>
      </c>
      <c r="P51" s="1">
        <v>61</v>
      </c>
      <c r="Q51" s="1">
        <v>61</v>
      </c>
      <c r="R51" s="1">
        <v>61</v>
      </c>
      <c r="S51" s="2">
        <v>61</v>
      </c>
      <c r="U51" s="18">
        <f t="shared" si="2"/>
        <v>0</v>
      </c>
      <c r="V51" s="1">
        <f t="shared" si="3"/>
        <v>14.8</v>
      </c>
      <c r="W51" s="1">
        <f t="shared" si="4"/>
        <v>12.799999999999997</v>
      </c>
      <c r="X51" s="1">
        <f t="shared" si="5"/>
        <v>12</v>
      </c>
      <c r="Y51" s="1">
        <f t="shared" si="6"/>
        <v>11.600000000000001</v>
      </c>
      <c r="Z51" s="1">
        <f t="shared" si="7"/>
        <v>11.299999999999997</v>
      </c>
      <c r="AA51" s="1">
        <f t="shared" si="8"/>
        <v>9.3999999999999986</v>
      </c>
      <c r="AB51" s="1">
        <f t="shared" si="9"/>
        <v>7.3999999999999986</v>
      </c>
      <c r="AC51" s="1">
        <f t="shared" si="10"/>
        <v>5.5</v>
      </c>
      <c r="AD51" s="1">
        <f t="shared" si="11"/>
        <v>3.7000000000000028</v>
      </c>
      <c r="AE51" s="1">
        <f t="shared" si="12"/>
        <v>2</v>
      </c>
      <c r="AF51" s="1">
        <f t="shared" si="13"/>
        <v>0</v>
      </c>
      <c r="AG51" s="1">
        <f t="shared" si="14"/>
        <v>0</v>
      </c>
      <c r="AH51" s="1">
        <f t="shared" si="15"/>
        <v>0</v>
      </c>
      <c r="AI51" s="1">
        <f t="shared" si="16"/>
        <v>0</v>
      </c>
      <c r="AJ51" s="2">
        <f t="shared" si="17"/>
        <v>0</v>
      </c>
      <c r="AK51" s="34">
        <f t="shared" si="18"/>
        <v>90.499999999999986</v>
      </c>
      <c r="AL51" s="36" t="str">
        <f t="shared" si="19"/>
        <v>mayor a 32</v>
      </c>
      <c r="AM51" s="7"/>
    </row>
    <row r="52" spans="2:39" x14ac:dyDescent="0.25">
      <c r="B52" s="37">
        <f t="shared" si="1"/>
        <v>0</v>
      </c>
      <c r="C52" s="1"/>
      <c r="D52" s="1">
        <v>42</v>
      </c>
      <c r="E52" s="1">
        <v>45</v>
      </c>
      <c r="F52" s="1">
        <v>48</v>
      </c>
      <c r="G52" s="1">
        <v>51</v>
      </c>
      <c r="H52" s="1">
        <v>54</v>
      </c>
      <c r="I52" s="1">
        <v>57</v>
      </c>
      <c r="J52" s="1">
        <v>58</v>
      </c>
      <c r="K52" s="1">
        <v>59</v>
      </c>
      <c r="L52" s="1">
        <v>60</v>
      </c>
      <c r="M52" s="1">
        <v>61</v>
      </c>
      <c r="N52" s="1">
        <v>62</v>
      </c>
      <c r="O52" s="1">
        <v>62</v>
      </c>
      <c r="P52" s="1">
        <v>62</v>
      </c>
      <c r="Q52" s="1">
        <v>62</v>
      </c>
      <c r="R52" s="1">
        <v>62</v>
      </c>
      <c r="S52" s="2">
        <v>62</v>
      </c>
      <c r="U52" s="18">
        <f t="shared" si="2"/>
        <v>0</v>
      </c>
      <c r="V52" s="1">
        <f t="shared" si="3"/>
        <v>15.8</v>
      </c>
      <c r="W52" s="1">
        <f t="shared" si="4"/>
        <v>13.799999999999997</v>
      </c>
      <c r="X52" s="1">
        <f t="shared" si="5"/>
        <v>13</v>
      </c>
      <c r="Y52" s="1">
        <f t="shared" si="6"/>
        <v>12.600000000000001</v>
      </c>
      <c r="Z52" s="1">
        <f t="shared" si="7"/>
        <v>12.299999999999997</v>
      </c>
      <c r="AA52" s="1">
        <f t="shared" si="8"/>
        <v>10.399999999999999</v>
      </c>
      <c r="AB52" s="1">
        <f t="shared" si="9"/>
        <v>8.3999999999999986</v>
      </c>
      <c r="AC52" s="1">
        <f t="shared" si="10"/>
        <v>6.5</v>
      </c>
      <c r="AD52" s="1">
        <f t="shared" si="11"/>
        <v>4.7000000000000028</v>
      </c>
      <c r="AE52" s="1">
        <f t="shared" si="12"/>
        <v>3</v>
      </c>
      <c r="AF52" s="1">
        <f t="shared" si="13"/>
        <v>0</v>
      </c>
      <c r="AG52" s="1">
        <f t="shared" si="14"/>
        <v>0</v>
      </c>
      <c r="AH52" s="1">
        <f t="shared" si="15"/>
        <v>0</v>
      </c>
      <c r="AI52" s="1">
        <f t="shared" si="16"/>
        <v>0</v>
      </c>
      <c r="AJ52" s="2">
        <f t="shared" si="17"/>
        <v>0</v>
      </c>
      <c r="AK52" s="34">
        <f t="shared" si="18"/>
        <v>100.50000000000001</v>
      </c>
      <c r="AL52" s="36" t="str">
        <f t="shared" si="19"/>
        <v>mayor a 32</v>
      </c>
      <c r="AM52" s="7"/>
    </row>
    <row r="53" spans="2:39" x14ac:dyDescent="0.25">
      <c r="B53" s="37">
        <f t="shared" si="1"/>
        <v>0</v>
      </c>
      <c r="C53" s="1"/>
      <c r="D53" s="1">
        <v>43</v>
      </c>
      <c r="E53" s="1">
        <v>46</v>
      </c>
      <c r="F53" s="1">
        <v>49</v>
      </c>
      <c r="G53" s="1">
        <v>52</v>
      </c>
      <c r="H53" s="1">
        <v>55</v>
      </c>
      <c r="I53" s="1">
        <v>58</v>
      </c>
      <c r="J53" s="1">
        <v>59</v>
      </c>
      <c r="K53" s="1">
        <v>60</v>
      </c>
      <c r="L53" s="1">
        <v>61</v>
      </c>
      <c r="M53" s="1">
        <v>62</v>
      </c>
      <c r="N53" s="1">
        <v>63</v>
      </c>
      <c r="O53" s="1">
        <v>63</v>
      </c>
      <c r="P53" s="1">
        <v>63</v>
      </c>
      <c r="Q53" s="1">
        <v>63</v>
      </c>
      <c r="R53" s="1">
        <v>63</v>
      </c>
      <c r="S53" s="2">
        <v>63</v>
      </c>
      <c r="U53" s="18">
        <f t="shared" si="2"/>
        <v>0</v>
      </c>
      <c r="V53" s="1">
        <f t="shared" si="3"/>
        <v>16.8</v>
      </c>
      <c r="W53" s="1">
        <f t="shared" si="4"/>
        <v>14.799999999999997</v>
      </c>
      <c r="X53" s="1">
        <f t="shared" si="5"/>
        <v>14</v>
      </c>
      <c r="Y53" s="1">
        <f t="shared" si="6"/>
        <v>13.600000000000001</v>
      </c>
      <c r="Z53" s="1">
        <f t="shared" si="7"/>
        <v>13.299999999999997</v>
      </c>
      <c r="AA53" s="1">
        <f t="shared" si="8"/>
        <v>11.399999999999999</v>
      </c>
      <c r="AB53" s="1">
        <f t="shared" si="9"/>
        <v>9.3999999999999986</v>
      </c>
      <c r="AC53" s="1">
        <f t="shared" si="10"/>
        <v>7.5</v>
      </c>
      <c r="AD53" s="1">
        <f t="shared" si="11"/>
        <v>5.7000000000000028</v>
      </c>
      <c r="AE53" s="1">
        <f t="shared" si="12"/>
        <v>4</v>
      </c>
      <c r="AF53" s="1">
        <f t="shared" si="13"/>
        <v>1</v>
      </c>
      <c r="AG53" s="1">
        <f t="shared" si="14"/>
        <v>0</v>
      </c>
      <c r="AH53" s="1">
        <f t="shared" si="15"/>
        <v>0</v>
      </c>
      <c r="AI53" s="1">
        <f t="shared" si="16"/>
        <v>0</v>
      </c>
      <c r="AJ53" s="2">
        <f t="shared" si="17"/>
        <v>0</v>
      </c>
      <c r="AK53" s="34">
        <f t="shared" si="18"/>
        <v>111.50000000000001</v>
      </c>
      <c r="AL53" s="36" t="str">
        <f t="shared" si="19"/>
        <v>mayor a 32</v>
      </c>
      <c r="AM53" s="7"/>
    </row>
    <row r="54" spans="2:39" x14ac:dyDescent="0.25">
      <c r="B54" s="37">
        <f t="shared" si="1"/>
        <v>0</v>
      </c>
      <c r="C54" s="1"/>
      <c r="D54" s="1">
        <v>44</v>
      </c>
      <c r="E54" s="1">
        <v>47</v>
      </c>
      <c r="F54" s="1">
        <v>50</v>
      </c>
      <c r="G54" s="1">
        <v>53</v>
      </c>
      <c r="H54" s="1">
        <v>56</v>
      </c>
      <c r="I54" s="1">
        <v>59</v>
      </c>
      <c r="J54" s="1">
        <v>60</v>
      </c>
      <c r="K54" s="1">
        <v>61</v>
      </c>
      <c r="L54" s="1">
        <v>62</v>
      </c>
      <c r="M54" s="1">
        <v>63</v>
      </c>
      <c r="N54" s="1">
        <v>64</v>
      </c>
      <c r="O54" s="1">
        <v>64</v>
      </c>
      <c r="P54" s="1">
        <v>64</v>
      </c>
      <c r="Q54" s="1">
        <v>64</v>
      </c>
      <c r="R54" s="1">
        <v>64</v>
      </c>
      <c r="S54" s="2">
        <v>64</v>
      </c>
      <c r="U54" s="18">
        <f t="shared" si="2"/>
        <v>0</v>
      </c>
      <c r="V54" s="1">
        <f t="shared" si="3"/>
        <v>17.8</v>
      </c>
      <c r="W54" s="1">
        <f t="shared" si="4"/>
        <v>15.799999999999997</v>
      </c>
      <c r="X54" s="1">
        <f t="shared" si="5"/>
        <v>15</v>
      </c>
      <c r="Y54" s="1">
        <f t="shared" si="6"/>
        <v>14.600000000000001</v>
      </c>
      <c r="Z54" s="1">
        <f t="shared" si="7"/>
        <v>14.299999999999997</v>
      </c>
      <c r="AA54" s="1">
        <f t="shared" si="8"/>
        <v>12.399999999999999</v>
      </c>
      <c r="AB54" s="1">
        <f t="shared" si="9"/>
        <v>10.399999999999999</v>
      </c>
      <c r="AC54" s="1">
        <f t="shared" si="10"/>
        <v>8.5</v>
      </c>
      <c r="AD54" s="1">
        <f t="shared" si="11"/>
        <v>6.7000000000000028</v>
      </c>
      <c r="AE54" s="1">
        <f t="shared" si="12"/>
        <v>5</v>
      </c>
      <c r="AF54" s="1">
        <f t="shared" si="13"/>
        <v>2</v>
      </c>
      <c r="AG54" s="1">
        <f t="shared" si="14"/>
        <v>0</v>
      </c>
      <c r="AH54" s="1">
        <f t="shared" si="15"/>
        <v>0</v>
      </c>
      <c r="AI54" s="1">
        <f t="shared" si="16"/>
        <v>0</v>
      </c>
      <c r="AJ54" s="2">
        <f t="shared" si="17"/>
        <v>0</v>
      </c>
      <c r="AK54" s="34">
        <f t="shared" si="18"/>
        <v>122.50000000000001</v>
      </c>
      <c r="AL54" s="36" t="str">
        <f t="shared" si="19"/>
        <v>mayor a 32</v>
      </c>
      <c r="AM54" s="7"/>
    </row>
    <row r="55" spans="2:39" x14ac:dyDescent="0.25">
      <c r="B55" s="37">
        <f t="shared" si="1"/>
        <v>0</v>
      </c>
      <c r="C55" s="1"/>
      <c r="D55" s="1">
        <v>45</v>
      </c>
      <c r="E55" s="1">
        <v>48</v>
      </c>
      <c r="F55" s="1">
        <v>51</v>
      </c>
      <c r="G55" s="1">
        <v>54</v>
      </c>
      <c r="H55" s="1">
        <v>57</v>
      </c>
      <c r="I55" s="1">
        <v>60</v>
      </c>
      <c r="J55" s="1">
        <v>61</v>
      </c>
      <c r="K55" s="1">
        <v>62</v>
      </c>
      <c r="L55" s="1">
        <v>63</v>
      </c>
      <c r="M55" s="1">
        <v>64</v>
      </c>
      <c r="N55" s="1">
        <v>65</v>
      </c>
      <c r="O55" s="1">
        <v>65</v>
      </c>
      <c r="P55" s="1">
        <v>65</v>
      </c>
      <c r="Q55" s="1">
        <v>65</v>
      </c>
      <c r="R55" s="1">
        <v>65</v>
      </c>
      <c r="S55" s="2">
        <v>65</v>
      </c>
      <c r="U55" s="18">
        <f t="shared" si="2"/>
        <v>0.10000000000000142</v>
      </c>
      <c r="V55" s="1">
        <f t="shared" si="3"/>
        <v>18.8</v>
      </c>
      <c r="W55" s="1">
        <f t="shared" si="4"/>
        <v>16.799999999999997</v>
      </c>
      <c r="X55" s="1">
        <f t="shared" si="5"/>
        <v>16</v>
      </c>
      <c r="Y55" s="1">
        <f t="shared" si="6"/>
        <v>15.600000000000001</v>
      </c>
      <c r="Z55" s="1">
        <f t="shared" si="7"/>
        <v>15.299999999999997</v>
      </c>
      <c r="AA55" s="1">
        <f t="shared" si="8"/>
        <v>13.399999999999999</v>
      </c>
      <c r="AB55" s="1">
        <f t="shared" si="9"/>
        <v>11.399999999999999</v>
      </c>
      <c r="AC55" s="1">
        <f t="shared" si="10"/>
        <v>9.5</v>
      </c>
      <c r="AD55" s="1">
        <f t="shared" si="11"/>
        <v>7.7000000000000028</v>
      </c>
      <c r="AE55" s="1">
        <f t="shared" si="12"/>
        <v>6</v>
      </c>
      <c r="AF55" s="1">
        <f t="shared" si="13"/>
        <v>3</v>
      </c>
      <c r="AG55" s="1">
        <f t="shared" si="14"/>
        <v>0.29999999999999716</v>
      </c>
      <c r="AH55" s="1">
        <f t="shared" si="15"/>
        <v>0</v>
      </c>
      <c r="AI55" s="1">
        <f t="shared" si="16"/>
        <v>0</v>
      </c>
      <c r="AJ55" s="2">
        <f t="shared" si="17"/>
        <v>0</v>
      </c>
      <c r="AK55" s="34">
        <f t="shared" si="18"/>
        <v>133.90000000000003</v>
      </c>
      <c r="AL55" s="36" t="str">
        <f t="shared" si="19"/>
        <v>mayor a 32</v>
      </c>
      <c r="AM55" s="7"/>
    </row>
    <row r="56" spans="2:39" x14ac:dyDescent="0.25">
      <c r="B56" s="37">
        <f t="shared" si="1"/>
        <v>0</v>
      </c>
      <c r="C56" s="1"/>
      <c r="D56" s="1">
        <v>46</v>
      </c>
      <c r="E56" s="1">
        <v>49</v>
      </c>
      <c r="F56" s="1">
        <v>52</v>
      </c>
      <c r="G56" s="1">
        <v>55</v>
      </c>
      <c r="H56" s="1">
        <v>58</v>
      </c>
      <c r="I56" s="1">
        <v>61</v>
      </c>
      <c r="J56" s="1">
        <v>62</v>
      </c>
      <c r="K56" s="1">
        <v>63</v>
      </c>
      <c r="L56" s="1">
        <v>64</v>
      </c>
      <c r="M56" s="1">
        <v>65</v>
      </c>
      <c r="N56" s="1">
        <v>66</v>
      </c>
      <c r="O56" s="1">
        <v>66</v>
      </c>
      <c r="P56" s="1">
        <v>66</v>
      </c>
      <c r="Q56" s="1">
        <v>66</v>
      </c>
      <c r="R56" s="1">
        <v>66</v>
      </c>
      <c r="S56" s="2">
        <v>66</v>
      </c>
      <c r="U56" s="18">
        <f t="shared" si="2"/>
        <v>1.1000000000000014</v>
      </c>
      <c r="V56" s="1">
        <f t="shared" si="3"/>
        <v>19.8</v>
      </c>
      <c r="W56" s="1">
        <f t="shared" si="4"/>
        <v>17.799999999999997</v>
      </c>
      <c r="X56" s="1">
        <f t="shared" si="5"/>
        <v>17</v>
      </c>
      <c r="Y56" s="1">
        <f t="shared" si="6"/>
        <v>16.600000000000001</v>
      </c>
      <c r="Z56" s="1">
        <f t="shared" si="7"/>
        <v>16.299999999999997</v>
      </c>
      <c r="AA56" s="1">
        <f t="shared" si="8"/>
        <v>14.399999999999999</v>
      </c>
      <c r="AB56" s="1">
        <f t="shared" si="9"/>
        <v>12.399999999999999</v>
      </c>
      <c r="AC56" s="1">
        <f t="shared" si="10"/>
        <v>10.5</v>
      </c>
      <c r="AD56" s="1">
        <f t="shared" si="11"/>
        <v>8.7000000000000028</v>
      </c>
      <c r="AE56" s="1">
        <f t="shared" si="12"/>
        <v>7</v>
      </c>
      <c r="AF56" s="1">
        <f t="shared" si="13"/>
        <v>4</v>
      </c>
      <c r="AG56" s="1">
        <f t="shared" si="14"/>
        <v>1.2999999999999972</v>
      </c>
      <c r="AH56" s="1">
        <f t="shared" si="15"/>
        <v>0</v>
      </c>
      <c r="AI56" s="1">
        <f t="shared" si="16"/>
        <v>0</v>
      </c>
      <c r="AJ56" s="2">
        <f t="shared" si="17"/>
        <v>0</v>
      </c>
      <c r="AK56" s="34">
        <f t="shared" si="18"/>
        <v>146.90000000000003</v>
      </c>
      <c r="AL56" s="36" t="str">
        <f t="shared" si="19"/>
        <v>mayor a 32</v>
      </c>
      <c r="AM56" s="7"/>
    </row>
    <row r="57" spans="2:39" x14ac:dyDescent="0.25">
      <c r="B57" s="37">
        <f t="shared" si="1"/>
        <v>0</v>
      </c>
      <c r="C57" s="1"/>
      <c r="D57" s="1">
        <v>47</v>
      </c>
      <c r="E57" s="1">
        <v>50</v>
      </c>
      <c r="F57" s="1">
        <v>53</v>
      </c>
      <c r="G57" s="1">
        <v>56</v>
      </c>
      <c r="H57" s="1">
        <v>59</v>
      </c>
      <c r="I57" s="1">
        <v>62</v>
      </c>
      <c r="J57" s="1">
        <v>63</v>
      </c>
      <c r="K57" s="1">
        <v>64</v>
      </c>
      <c r="L57" s="1">
        <v>65</v>
      </c>
      <c r="M57" s="1">
        <v>66</v>
      </c>
      <c r="N57" s="1">
        <v>67</v>
      </c>
      <c r="O57" s="1">
        <v>67</v>
      </c>
      <c r="P57" s="1">
        <v>67</v>
      </c>
      <c r="Q57" s="1">
        <v>67</v>
      </c>
      <c r="R57" s="1">
        <v>67</v>
      </c>
      <c r="S57" s="2">
        <v>67</v>
      </c>
      <c r="U57" s="18">
        <f t="shared" si="2"/>
        <v>2.1000000000000014</v>
      </c>
      <c r="V57" s="1">
        <f t="shared" si="3"/>
        <v>20.8</v>
      </c>
      <c r="W57" s="1">
        <f t="shared" si="4"/>
        <v>18.799999999999997</v>
      </c>
      <c r="X57" s="1">
        <f t="shared" si="5"/>
        <v>18</v>
      </c>
      <c r="Y57" s="1">
        <f t="shared" si="6"/>
        <v>17.600000000000001</v>
      </c>
      <c r="Z57" s="1">
        <f t="shared" si="7"/>
        <v>17.299999999999997</v>
      </c>
      <c r="AA57" s="1">
        <f t="shared" si="8"/>
        <v>15.399999999999999</v>
      </c>
      <c r="AB57" s="1">
        <f t="shared" si="9"/>
        <v>13.399999999999999</v>
      </c>
      <c r="AC57" s="1">
        <f t="shared" si="10"/>
        <v>11.5</v>
      </c>
      <c r="AD57" s="1">
        <f t="shared" si="11"/>
        <v>9.7000000000000028</v>
      </c>
      <c r="AE57" s="1">
        <f t="shared" si="12"/>
        <v>8</v>
      </c>
      <c r="AF57" s="1">
        <f t="shared" si="13"/>
        <v>5</v>
      </c>
      <c r="AG57" s="1">
        <f t="shared" si="14"/>
        <v>2.2999999999999972</v>
      </c>
      <c r="AH57" s="1">
        <f t="shared" si="15"/>
        <v>0</v>
      </c>
      <c r="AI57" s="1">
        <f t="shared" si="16"/>
        <v>0</v>
      </c>
      <c r="AJ57" s="2">
        <f t="shared" si="17"/>
        <v>0</v>
      </c>
      <c r="AK57" s="34">
        <f t="shared" si="18"/>
        <v>159.90000000000003</v>
      </c>
      <c r="AL57" s="36" t="str">
        <f t="shared" si="19"/>
        <v>mayor a 32</v>
      </c>
      <c r="AM57" s="7"/>
    </row>
    <row r="58" spans="2:39" x14ac:dyDescent="0.25">
      <c r="B58" s="37">
        <f t="shared" si="1"/>
        <v>0</v>
      </c>
      <c r="C58" s="1"/>
      <c r="D58" s="1">
        <v>48</v>
      </c>
      <c r="E58" s="1">
        <v>51</v>
      </c>
      <c r="F58" s="1">
        <v>54</v>
      </c>
      <c r="G58" s="1">
        <v>57</v>
      </c>
      <c r="H58" s="1">
        <v>60</v>
      </c>
      <c r="I58" s="1">
        <v>63</v>
      </c>
      <c r="J58" s="1">
        <v>64</v>
      </c>
      <c r="K58" s="1">
        <v>65</v>
      </c>
      <c r="L58" s="1">
        <v>66</v>
      </c>
      <c r="M58" s="1">
        <v>67</v>
      </c>
      <c r="N58" s="1">
        <v>68</v>
      </c>
      <c r="O58" s="1">
        <v>68</v>
      </c>
      <c r="P58" s="1">
        <v>68</v>
      </c>
      <c r="Q58" s="1">
        <v>68</v>
      </c>
      <c r="R58" s="1">
        <v>68</v>
      </c>
      <c r="S58" s="2">
        <v>68</v>
      </c>
      <c r="U58" s="18">
        <f t="shared" si="2"/>
        <v>3.1000000000000014</v>
      </c>
      <c r="V58" s="1">
        <f t="shared" si="3"/>
        <v>21.8</v>
      </c>
      <c r="W58" s="1">
        <f t="shared" si="4"/>
        <v>19.799999999999997</v>
      </c>
      <c r="X58" s="1">
        <f t="shared" si="5"/>
        <v>19</v>
      </c>
      <c r="Y58" s="1">
        <f t="shared" si="6"/>
        <v>18.600000000000001</v>
      </c>
      <c r="Z58" s="1">
        <f t="shared" si="7"/>
        <v>18.299999999999997</v>
      </c>
      <c r="AA58" s="1">
        <f>IF((J58-$J$9)&lt;0,0,J58-$J$9)</f>
        <v>16.399999999999999</v>
      </c>
      <c r="AB58" s="1">
        <f t="shared" si="9"/>
        <v>14.399999999999999</v>
      </c>
      <c r="AC58" s="1">
        <f t="shared" si="10"/>
        <v>12.5</v>
      </c>
      <c r="AD58" s="1">
        <f t="shared" si="11"/>
        <v>10.700000000000003</v>
      </c>
      <c r="AE58" s="1">
        <f t="shared" si="12"/>
        <v>9</v>
      </c>
      <c r="AF58" s="1">
        <f t="shared" si="13"/>
        <v>6</v>
      </c>
      <c r="AG58" s="1">
        <f t="shared" si="14"/>
        <v>3.2999999999999972</v>
      </c>
      <c r="AH58" s="1">
        <f t="shared" si="15"/>
        <v>0.70000000000000284</v>
      </c>
      <c r="AI58" s="1">
        <f t="shared" si="16"/>
        <v>0</v>
      </c>
      <c r="AJ58" s="2">
        <f t="shared" si="17"/>
        <v>0</v>
      </c>
      <c r="AK58" s="34">
        <f t="shared" si="18"/>
        <v>173.60000000000002</v>
      </c>
      <c r="AL58" s="36" t="str">
        <f t="shared" si="19"/>
        <v>mayor a 32</v>
      </c>
      <c r="AM58" s="7"/>
    </row>
    <row r="59" spans="2:39" x14ac:dyDescent="0.25">
      <c r="B59" s="37">
        <f t="shared" si="1"/>
        <v>0</v>
      </c>
      <c r="C59" s="1"/>
      <c r="D59" s="1">
        <v>49</v>
      </c>
      <c r="E59" s="1">
        <v>52</v>
      </c>
      <c r="F59" s="1">
        <v>55</v>
      </c>
      <c r="G59" s="1">
        <v>58</v>
      </c>
      <c r="H59" s="1">
        <v>61</v>
      </c>
      <c r="I59" s="1">
        <v>64</v>
      </c>
      <c r="J59" s="1">
        <v>65</v>
      </c>
      <c r="K59" s="1">
        <v>66</v>
      </c>
      <c r="L59" s="1">
        <v>67</v>
      </c>
      <c r="M59" s="1">
        <v>68</v>
      </c>
      <c r="N59" s="1">
        <v>69</v>
      </c>
      <c r="O59" s="1">
        <v>69</v>
      </c>
      <c r="P59" s="1">
        <v>69</v>
      </c>
      <c r="Q59" s="1">
        <v>69</v>
      </c>
      <c r="R59" s="1">
        <v>69</v>
      </c>
      <c r="S59" s="2">
        <v>69</v>
      </c>
      <c r="U59" s="18">
        <f t="shared" si="2"/>
        <v>4.1000000000000014</v>
      </c>
      <c r="V59" s="1">
        <f t="shared" si="3"/>
        <v>22.8</v>
      </c>
      <c r="W59" s="1">
        <f t="shared" si="4"/>
        <v>20.799999999999997</v>
      </c>
      <c r="X59" s="1">
        <f t="shared" si="5"/>
        <v>20</v>
      </c>
      <c r="Y59" s="1">
        <f t="shared" si="6"/>
        <v>19.600000000000001</v>
      </c>
      <c r="Z59" s="1">
        <f t="shared" si="7"/>
        <v>19.299999999999997</v>
      </c>
      <c r="AA59" s="1">
        <f t="shared" si="8"/>
        <v>17.399999999999999</v>
      </c>
      <c r="AB59" s="1">
        <f t="shared" si="9"/>
        <v>15.399999999999999</v>
      </c>
      <c r="AC59" s="1">
        <f t="shared" si="10"/>
        <v>13.5</v>
      </c>
      <c r="AD59" s="1">
        <f t="shared" si="11"/>
        <v>11.700000000000003</v>
      </c>
      <c r="AE59" s="1">
        <f t="shared" si="12"/>
        <v>10</v>
      </c>
      <c r="AF59" s="1">
        <f t="shared" si="13"/>
        <v>7</v>
      </c>
      <c r="AG59" s="1">
        <f t="shared" si="14"/>
        <v>4.2999999999999972</v>
      </c>
      <c r="AH59" s="1">
        <f t="shared" si="15"/>
        <v>1.7000000000000028</v>
      </c>
      <c r="AI59" s="1">
        <f t="shared" si="16"/>
        <v>0</v>
      </c>
      <c r="AJ59" s="2">
        <f t="shared" si="17"/>
        <v>0</v>
      </c>
      <c r="AK59" s="34">
        <f t="shared" si="18"/>
        <v>187.60000000000002</v>
      </c>
      <c r="AL59" s="36" t="str">
        <f t="shared" si="19"/>
        <v>mayor a 32</v>
      </c>
      <c r="AM59" s="7"/>
    </row>
    <row r="60" spans="2:39" x14ac:dyDescent="0.25">
      <c r="B60" s="37">
        <f t="shared" si="1"/>
        <v>0</v>
      </c>
      <c r="C60" s="1"/>
      <c r="D60" s="1">
        <v>50</v>
      </c>
      <c r="E60" s="1">
        <v>53</v>
      </c>
      <c r="F60" s="1">
        <v>56</v>
      </c>
      <c r="G60" s="1">
        <v>59</v>
      </c>
      <c r="H60" s="1">
        <v>62</v>
      </c>
      <c r="I60" s="1">
        <v>65</v>
      </c>
      <c r="J60" s="1">
        <v>66</v>
      </c>
      <c r="K60" s="1">
        <v>67</v>
      </c>
      <c r="L60" s="1">
        <v>68</v>
      </c>
      <c r="M60" s="1">
        <v>69</v>
      </c>
      <c r="N60" s="1">
        <v>70</v>
      </c>
      <c r="O60" s="1">
        <v>70</v>
      </c>
      <c r="P60" s="1">
        <v>70</v>
      </c>
      <c r="Q60" s="1">
        <v>70</v>
      </c>
      <c r="R60" s="1">
        <v>70</v>
      </c>
      <c r="S60" s="2">
        <v>70</v>
      </c>
      <c r="U60" s="18">
        <f t="shared" si="2"/>
        <v>5.1000000000000014</v>
      </c>
      <c r="V60" s="1">
        <f t="shared" si="3"/>
        <v>23.8</v>
      </c>
      <c r="W60" s="1">
        <f t="shared" si="4"/>
        <v>21.799999999999997</v>
      </c>
      <c r="X60" s="1">
        <f t="shared" si="5"/>
        <v>21</v>
      </c>
      <c r="Y60" s="1">
        <f t="shared" si="6"/>
        <v>20.6</v>
      </c>
      <c r="Z60" s="1">
        <f t="shared" si="7"/>
        <v>20.299999999999997</v>
      </c>
      <c r="AA60" s="1">
        <f t="shared" si="8"/>
        <v>18.399999999999999</v>
      </c>
      <c r="AB60" s="1">
        <f t="shared" si="9"/>
        <v>16.399999999999999</v>
      </c>
      <c r="AC60" s="1">
        <f t="shared" si="10"/>
        <v>14.5</v>
      </c>
      <c r="AD60" s="1">
        <f t="shared" si="11"/>
        <v>12.700000000000003</v>
      </c>
      <c r="AE60" s="1">
        <f t="shared" si="12"/>
        <v>11</v>
      </c>
      <c r="AF60" s="1">
        <f t="shared" si="13"/>
        <v>8</v>
      </c>
      <c r="AG60" s="1">
        <f t="shared" si="14"/>
        <v>5.2999999999999972</v>
      </c>
      <c r="AH60" s="1">
        <f t="shared" si="15"/>
        <v>2.7000000000000028</v>
      </c>
      <c r="AI60" s="1">
        <f t="shared" si="16"/>
        <v>0</v>
      </c>
      <c r="AJ60" s="2">
        <f t="shared" si="17"/>
        <v>0</v>
      </c>
      <c r="AK60" s="34">
        <f t="shared" si="18"/>
        <v>201.60000000000002</v>
      </c>
      <c r="AL60" s="36" t="str">
        <f t="shared" si="19"/>
        <v>mayor a 32</v>
      </c>
      <c r="AM60" s="7"/>
    </row>
    <row r="61" spans="2:39" x14ac:dyDescent="0.25">
      <c r="B61" s="37">
        <f t="shared" si="1"/>
        <v>0</v>
      </c>
      <c r="C61" s="1"/>
      <c r="D61" s="1">
        <v>51</v>
      </c>
      <c r="E61" s="1">
        <v>54</v>
      </c>
      <c r="F61" s="1">
        <v>57</v>
      </c>
      <c r="G61" s="1">
        <v>60</v>
      </c>
      <c r="H61" s="1">
        <v>63</v>
      </c>
      <c r="I61" s="1">
        <v>66</v>
      </c>
      <c r="J61" s="1">
        <v>67</v>
      </c>
      <c r="K61" s="1">
        <v>68</v>
      </c>
      <c r="L61" s="1">
        <v>69</v>
      </c>
      <c r="M61" s="1">
        <v>70</v>
      </c>
      <c r="N61" s="1">
        <v>71</v>
      </c>
      <c r="O61" s="1">
        <v>71</v>
      </c>
      <c r="P61" s="1">
        <v>71</v>
      </c>
      <c r="Q61" s="1">
        <v>71</v>
      </c>
      <c r="R61" s="1">
        <v>71</v>
      </c>
      <c r="S61" s="2">
        <v>71</v>
      </c>
      <c r="U61" s="18">
        <f t="shared" si="2"/>
        <v>6.1000000000000014</v>
      </c>
      <c r="V61" s="1">
        <f t="shared" si="3"/>
        <v>24.8</v>
      </c>
      <c r="W61" s="1">
        <f t="shared" si="4"/>
        <v>22.799999999999997</v>
      </c>
      <c r="X61" s="1">
        <f t="shared" si="5"/>
        <v>22</v>
      </c>
      <c r="Y61" s="1">
        <f t="shared" si="6"/>
        <v>21.6</v>
      </c>
      <c r="Z61" s="1">
        <f t="shared" si="7"/>
        <v>21.299999999999997</v>
      </c>
      <c r="AA61" s="1">
        <f t="shared" si="8"/>
        <v>19.399999999999999</v>
      </c>
      <c r="AB61" s="1">
        <f t="shared" si="9"/>
        <v>17.399999999999999</v>
      </c>
      <c r="AC61" s="1">
        <f t="shared" si="10"/>
        <v>15.5</v>
      </c>
      <c r="AD61" s="1">
        <f t="shared" si="11"/>
        <v>13.700000000000003</v>
      </c>
      <c r="AE61" s="1">
        <f t="shared" si="12"/>
        <v>12</v>
      </c>
      <c r="AF61" s="1">
        <f t="shared" si="13"/>
        <v>9</v>
      </c>
      <c r="AG61" s="1">
        <f t="shared" si="14"/>
        <v>6.2999999999999972</v>
      </c>
      <c r="AH61" s="1">
        <f t="shared" si="15"/>
        <v>3.7000000000000028</v>
      </c>
      <c r="AI61" s="1">
        <f t="shared" si="16"/>
        <v>0.90000000000000568</v>
      </c>
      <c r="AJ61" s="2">
        <f t="shared" si="17"/>
        <v>0.90000000000000568</v>
      </c>
      <c r="AK61" s="34">
        <f t="shared" si="18"/>
        <v>217.40000000000003</v>
      </c>
      <c r="AL61" s="36" t="str">
        <f t="shared" si="19"/>
        <v>mayor a 32</v>
      </c>
      <c r="AM61" s="7"/>
    </row>
    <row r="62" spans="2:39" x14ac:dyDescent="0.25">
      <c r="B62" s="37">
        <f t="shared" si="1"/>
        <v>0</v>
      </c>
      <c r="C62" s="1"/>
      <c r="D62" s="1">
        <v>52</v>
      </c>
      <c r="E62" s="1">
        <v>55</v>
      </c>
      <c r="F62" s="1">
        <v>58</v>
      </c>
      <c r="G62" s="1">
        <v>61</v>
      </c>
      <c r="H62" s="1">
        <v>64</v>
      </c>
      <c r="I62" s="1">
        <v>67</v>
      </c>
      <c r="J62" s="1">
        <v>68</v>
      </c>
      <c r="K62" s="1">
        <v>69</v>
      </c>
      <c r="L62" s="1">
        <v>70</v>
      </c>
      <c r="M62" s="1">
        <v>71</v>
      </c>
      <c r="N62" s="1">
        <v>72</v>
      </c>
      <c r="O62" s="1">
        <v>72</v>
      </c>
      <c r="P62" s="1">
        <v>72</v>
      </c>
      <c r="Q62" s="1">
        <v>72</v>
      </c>
      <c r="R62" s="1">
        <v>72</v>
      </c>
      <c r="S62" s="2">
        <v>72</v>
      </c>
      <c r="U62" s="18">
        <f t="shared" si="2"/>
        <v>7.1000000000000014</v>
      </c>
      <c r="V62" s="1">
        <f t="shared" si="3"/>
        <v>25.8</v>
      </c>
      <c r="W62" s="1">
        <f t="shared" si="4"/>
        <v>23.799999999999997</v>
      </c>
      <c r="X62" s="1">
        <f t="shared" si="5"/>
        <v>23</v>
      </c>
      <c r="Y62" s="1">
        <f t="shared" si="6"/>
        <v>22.6</v>
      </c>
      <c r="Z62" s="1">
        <f t="shared" si="7"/>
        <v>22.299999999999997</v>
      </c>
      <c r="AA62" s="1">
        <f t="shared" si="8"/>
        <v>20.399999999999999</v>
      </c>
      <c r="AB62" s="1">
        <f t="shared" si="9"/>
        <v>18.399999999999999</v>
      </c>
      <c r="AC62" s="1">
        <f t="shared" si="10"/>
        <v>16.5</v>
      </c>
      <c r="AD62" s="1">
        <f t="shared" si="11"/>
        <v>14.700000000000003</v>
      </c>
      <c r="AE62" s="1">
        <f t="shared" si="12"/>
        <v>13</v>
      </c>
      <c r="AF62" s="1">
        <f t="shared" si="13"/>
        <v>10</v>
      </c>
      <c r="AG62" s="1">
        <f t="shared" si="14"/>
        <v>7.2999999999999972</v>
      </c>
      <c r="AH62" s="1">
        <f t="shared" si="15"/>
        <v>4.7000000000000028</v>
      </c>
      <c r="AI62" s="1">
        <f t="shared" si="16"/>
        <v>1.9000000000000057</v>
      </c>
      <c r="AJ62" s="2">
        <f t="shared" si="17"/>
        <v>1.9000000000000057</v>
      </c>
      <c r="AK62" s="34">
        <f t="shared" si="18"/>
        <v>233.40000000000003</v>
      </c>
      <c r="AL62" s="36" t="str">
        <f t="shared" si="19"/>
        <v>mayor a 32</v>
      </c>
      <c r="AM62" s="7"/>
    </row>
    <row r="63" spans="2:39" x14ac:dyDescent="0.25">
      <c r="B63" s="37">
        <f t="shared" si="1"/>
        <v>0</v>
      </c>
      <c r="C63" s="1"/>
      <c r="D63" s="1">
        <v>53</v>
      </c>
      <c r="E63" s="1">
        <v>56</v>
      </c>
      <c r="F63" s="1">
        <v>59</v>
      </c>
      <c r="G63" s="1">
        <v>62</v>
      </c>
      <c r="H63" s="1">
        <v>65</v>
      </c>
      <c r="I63" s="1">
        <v>68</v>
      </c>
      <c r="J63" s="1">
        <v>69</v>
      </c>
      <c r="K63" s="1">
        <v>70</v>
      </c>
      <c r="L63" s="1">
        <v>71</v>
      </c>
      <c r="M63" s="1">
        <v>72</v>
      </c>
      <c r="N63" s="1">
        <v>73</v>
      </c>
      <c r="O63" s="1">
        <v>73</v>
      </c>
      <c r="P63" s="1">
        <v>73</v>
      </c>
      <c r="Q63" s="1">
        <v>73</v>
      </c>
      <c r="R63" s="1">
        <v>73</v>
      </c>
      <c r="S63" s="2">
        <v>73</v>
      </c>
      <c r="U63" s="18">
        <f t="shared" si="2"/>
        <v>8.1000000000000014</v>
      </c>
      <c r="V63" s="1">
        <f t="shared" si="3"/>
        <v>26.8</v>
      </c>
      <c r="W63" s="1">
        <f t="shared" si="4"/>
        <v>24.799999999999997</v>
      </c>
      <c r="X63" s="1">
        <f t="shared" si="5"/>
        <v>24</v>
      </c>
      <c r="Y63" s="1">
        <f t="shared" si="6"/>
        <v>23.6</v>
      </c>
      <c r="Z63" s="1">
        <f t="shared" si="7"/>
        <v>23.299999999999997</v>
      </c>
      <c r="AA63" s="1">
        <f t="shared" si="8"/>
        <v>21.4</v>
      </c>
      <c r="AB63" s="1">
        <f t="shared" si="9"/>
        <v>19.399999999999999</v>
      </c>
      <c r="AC63" s="1">
        <f t="shared" si="10"/>
        <v>17.5</v>
      </c>
      <c r="AD63" s="1">
        <f t="shared" si="11"/>
        <v>15.700000000000003</v>
      </c>
      <c r="AE63" s="1">
        <f t="shared" si="12"/>
        <v>14</v>
      </c>
      <c r="AF63" s="1">
        <f t="shared" si="13"/>
        <v>11</v>
      </c>
      <c r="AG63" s="1">
        <f t="shared" si="14"/>
        <v>8.2999999999999972</v>
      </c>
      <c r="AH63" s="1">
        <f t="shared" si="15"/>
        <v>5.7000000000000028</v>
      </c>
      <c r="AI63" s="1">
        <f t="shared" si="16"/>
        <v>2.9000000000000057</v>
      </c>
      <c r="AJ63" s="2">
        <f t="shared" si="17"/>
        <v>2.9000000000000057</v>
      </c>
      <c r="AK63" s="34">
        <f t="shared" si="18"/>
        <v>249.40000000000003</v>
      </c>
      <c r="AL63" s="36" t="str">
        <f t="shared" si="19"/>
        <v>mayor a 32</v>
      </c>
      <c r="AM63" s="7"/>
    </row>
    <row r="64" spans="2:39" x14ac:dyDescent="0.25">
      <c r="B64" s="37">
        <f t="shared" si="1"/>
        <v>0</v>
      </c>
      <c r="C64" s="1"/>
      <c r="D64" s="1">
        <v>54</v>
      </c>
      <c r="E64" s="1">
        <v>57</v>
      </c>
      <c r="F64" s="1">
        <v>60</v>
      </c>
      <c r="G64" s="1">
        <v>63</v>
      </c>
      <c r="H64" s="1">
        <v>66</v>
      </c>
      <c r="I64" s="1">
        <v>69</v>
      </c>
      <c r="J64" s="1">
        <v>70</v>
      </c>
      <c r="K64" s="1">
        <v>71</v>
      </c>
      <c r="L64" s="1">
        <v>72</v>
      </c>
      <c r="M64" s="1">
        <v>73</v>
      </c>
      <c r="N64" s="1">
        <v>74</v>
      </c>
      <c r="O64" s="1">
        <v>74</v>
      </c>
      <c r="P64" s="1">
        <v>74</v>
      </c>
      <c r="Q64" s="1">
        <v>74</v>
      </c>
      <c r="R64" s="1">
        <v>74</v>
      </c>
      <c r="S64" s="2">
        <v>74</v>
      </c>
      <c r="U64" s="18">
        <f t="shared" si="2"/>
        <v>9.1000000000000014</v>
      </c>
      <c r="V64" s="1">
        <f t="shared" si="3"/>
        <v>27.8</v>
      </c>
      <c r="W64" s="1">
        <f t="shared" si="4"/>
        <v>25.799999999999997</v>
      </c>
      <c r="X64" s="1">
        <f t="shared" si="5"/>
        <v>25</v>
      </c>
      <c r="Y64" s="1">
        <f t="shared" si="6"/>
        <v>24.6</v>
      </c>
      <c r="Z64" s="1">
        <f t="shared" si="7"/>
        <v>24.299999999999997</v>
      </c>
      <c r="AA64" s="1">
        <f t="shared" si="8"/>
        <v>22.4</v>
      </c>
      <c r="AB64" s="1">
        <f t="shared" si="9"/>
        <v>20.399999999999999</v>
      </c>
      <c r="AC64" s="1">
        <f t="shared" si="10"/>
        <v>18.5</v>
      </c>
      <c r="AD64" s="1">
        <f t="shared" si="11"/>
        <v>16.700000000000003</v>
      </c>
      <c r="AE64" s="1">
        <f t="shared" si="12"/>
        <v>15</v>
      </c>
      <c r="AF64" s="1">
        <f t="shared" si="13"/>
        <v>12</v>
      </c>
      <c r="AG64" s="1">
        <f t="shared" si="14"/>
        <v>9.2999999999999972</v>
      </c>
      <c r="AH64" s="1">
        <f t="shared" si="15"/>
        <v>6.7000000000000028</v>
      </c>
      <c r="AI64" s="1">
        <f t="shared" si="16"/>
        <v>3.9000000000000057</v>
      </c>
      <c r="AJ64" s="2">
        <f t="shared" si="17"/>
        <v>3.9000000000000057</v>
      </c>
      <c r="AK64" s="34">
        <f t="shared" si="18"/>
        <v>265.39999999999998</v>
      </c>
      <c r="AL64" s="36" t="str">
        <f t="shared" si="19"/>
        <v>mayor a 32</v>
      </c>
      <c r="AM64" s="7"/>
    </row>
    <row r="65" spans="2:39" x14ac:dyDescent="0.25">
      <c r="B65" s="37">
        <f t="shared" si="1"/>
        <v>0</v>
      </c>
      <c r="C65" s="1"/>
      <c r="D65" s="1">
        <v>55</v>
      </c>
      <c r="E65" s="1">
        <v>58</v>
      </c>
      <c r="F65" s="1">
        <v>61</v>
      </c>
      <c r="G65" s="1">
        <v>64</v>
      </c>
      <c r="H65" s="1">
        <v>67</v>
      </c>
      <c r="I65" s="1">
        <v>70</v>
      </c>
      <c r="J65" s="1">
        <v>71</v>
      </c>
      <c r="K65" s="1">
        <v>72</v>
      </c>
      <c r="L65" s="1">
        <v>73</v>
      </c>
      <c r="M65" s="1">
        <v>74</v>
      </c>
      <c r="N65" s="1">
        <v>75</v>
      </c>
      <c r="O65" s="1">
        <v>75</v>
      </c>
      <c r="P65" s="1">
        <v>75</v>
      </c>
      <c r="Q65" s="1">
        <v>75</v>
      </c>
      <c r="R65" s="1">
        <v>75</v>
      </c>
      <c r="S65" s="2">
        <v>75</v>
      </c>
      <c r="U65" s="18">
        <f t="shared" si="2"/>
        <v>10.100000000000001</v>
      </c>
      <c r="V65" s="1">
        <f t="shared" si="3"/>
        <v>28.8</v>
      </c>
      <c r="W65" s="1">
        <f t="shared" si="4"/>
        <v>26.799999999999997</v>
      </c>
      <c r="X65" s="1">
        <f t="shared" si="5"/>
        <v>26</v>
      </c>
      <c r="Y65" s="1">
        <f t="shared" si="6"/>
        <v>25.6</v>
      </c>
      <c r="Z65" s="1">
        <f t="shared" si="7"/>
        <v>25.299999999999997</v>
      </c>
      <c r="AA65" s="1">
        <f t="shared" si="8"/>
        <v>23.4</v>
      </c>
      <c r="AB65" s="1">
        <f t="shared" si="9"/>
        <v>21.4</v>
      </c>
      <c r="AC65" s="1">
        <f t="shared" si="10"/>
        <v>19.5</v>
      </c>
      <c r="AD65" s="1">
        <f t="shared" si="11"/>
        <v>17.700000000000003</v>
      </c>
      <c r="AE65" s="1">
        <f t="shared" si="12"/>
        <v>16</v>
      </c>
      <c r="AF65" s="1">
        <f t="shared" si="13"/>
        <v>13</v>
      </c>
      <c r="AG65" s="1">
        <f t="shared" si="14"/>
        <v>10.299999999999997</v>
      </c>
      <c r="AH65" s="1">
        <f t="shared" si="15"/>
        <v>7.7000000000000028</v>
      </c>
      <c r="AI65" s="1">
        <f t="shared" si="16"/>
        <v>4.9000000000000057</v>
      </c>
      <c r="AJ65" s="2">
        <f t="shared" si="17"/>
        <v>4.9000000000000057</v>
      </c>
      <c r="AK65" s="34">
        <f t="shared" si="18"/>
        <v>281.39999999999998</v>
      </c>
      <c r="AL65" s="36" t="str">
        <f t="shared" si="19"/>
        <v>mayor a 32</v>
      </c>
      <c r="AM65" s="7"/>
    </row>
    <row r="66" spans="2:39" x14ac:dyDescent="0.25">
      <c r="B66" s="37">
        <f t="shared" si="1"/>
        <v>0</v>
      </c>
      <c r="C66" s="1"/>
      <c r="D66" s="1">
        <v>56</v>
      </c>
      <c r="E66" s="1">
        <v>59</v>
      </c>
      <c r="F66" s="1">
        <v>62</v>
      </c>
      <c r="G66" s="1">
        <v>65</v>
      </c>
      <c r="H66" s="1">
        <v>68</v>
      </c>
      <c r="I66" s="1">
        <v>71</v>
      </c>
      <c r="J66" s="1">
        <v>72</v>
      </c>
      <c r="K66" s="1">
        <v>73</v>
      </c>
      <c r="L66" s="1">
        <v>74</v>
      </c>
      <c r="M66" s="1">
        <v>75</v>
      </c>
      <c r="N66" s="1">
        <v>76</v>
      </c>
      <c r="O66" s="1">
        <v>76</v>
      </c>
      <c r="P66" s="1">
        <v>76</v>
      </c>
      <c r="Q66" s="1">
        <v>76</v>
      </c>
      <c r="R66" s="1">
        <v>76</v>
      </c>
      <c r="S66" s="2">
        <v>76</v>
      </c>
      <c r="U66" s="18">
        <f t="shared" si="2"/>
        <v>11.100000000000001</v>
      </c>
      <c r="V66" s="1">
        <f t="shared" si="3"/>
        <v>29.8</v>
      </c>
      <c r="W66" s="1">
        <f t="shared" si="4"/>
        <v>27.799999999999997</v>
      </c>
      <c r="X66" s="1">
        <f t="shared" si="5"/>
        <v>27</v>
      </c>
      <c r="Y66" s="1">
        <f t="shared" si="6"/>
        <v>26.6</v>
      </c>
      <c r="Z66" s="1">
        <f t="shared" si="7"/>
        <v>26.299999999999997</v>
      </c>
      <c r="AA66" s="1">
        <f t="shared" si="8"/>
        <v>24.4</v>
      </c>
      <c r="AB66" s="1">
        <f t="shared" si="9"/>
        <v>22.4</v>
      </c>
      <c r="AC66" s="1">
        <f t="shared" si="10"/>
        <v>20.5</v>
      </c>
      <c r="AD66" s="1">
        <f t="shared" si="11"/>
        <v>18.700000000000003</v>
      </c>
      <c r="AE66" s="1">
        <f t="shared" si="12"/>
        <v>17</v>
      </c>
      <c r="AF66" s="1">
        <f t="shared" si="13"/>
        <v>14</v>
      </c>
      <c r="AG66" s="1">
        <f t="shared" si="14"/>
        <v>11.299999999999997</v>
      </c>
      <c r="AH66" s="1">
        <f t="shared" si="15"/>
        <v>8.7000000000000028</v>
      </c>
      <c r="AI66" s="1">
        <f t="shared" si="16"/>
        <v>5.9000000000000057</v>
      </c>
      <c r="AJ66" s="2">
        <f t="shared" si="17"/>
        <v>5.9000000000000057</v>
      </c>
      <c r="AK66" s="34">
        <f t="shared" si="18"/>
        <v>297.39999999999998</v>
      </c>
      <c r="AL66" s="36" t="str">
        <f t="shared" si="19"/>
        <v>mayor a 32</v>
      </c>
      <c r="AM66" s="7"/>
    </row>
    <row r="67" spans="2:39" x14ac:dyDescent="0.25">
      <c r="B67" s="37">
        <f t="shared" si="1"/>
        <v>0</v>
      </c>
      <c r="C67" s="1"/>
      <c r="D67" s="1">
        <v>57</v>
      </c>
      <c r="E67" s="1">
        <v>60</v>
      </c>
      <c r="F67" s="1">
        <v>63</v>
      </c>
      <c r="G67" s="1">
        <v>66</v>
      </c>
      <c r="H67" s="1">
        <v>69</v>
      </c>
      <c r="I67" s="1">
        <v>72</v>
      </c>
      <c r="J67" s="1">
        <v>73</v>
      </c>
      <c r="K67" s="1">
        <v>74</v>
      </c>
      <c r="L67" s="1">
        <v>75</v>
      </c>
      <c r="M67" s="1">
        <v>76</v>
      </c>
      <c r="N67" s="1">
        <v>77</v>
      </c>
      <c r="O67" s="1">
        <v>77</v>
      </c>
      <c r="P67" s="1">
        <v>77</v>
      </c>
      <c r="Q67" s="1">
        <v>77</v>
      </c>
      <c r="R67" s="1">
        <v>77</v>
      </c>
      <c r="S67" s="2">
        <v>77</v>
      </c>
      <c r="U67" s="18">
        <f t="shared" si="2"/>
        <v>12.100000000000001</v>
      </c>
      <c r="V67" s="1">
        <f t="shared" si="3"/>
        <v>30.8</v>
      </c>
      <c r="W67" s="1">
        <f t="shared" si="4"/>
        <v>28.799999999999997</v>
      </c>
      <c r="X67" s="1">
        <f t="shared" si="5"/>
        <v>28</v>
      </c>
      <c r="Y67" s="1">
        <f t="shared" si="6"/>
        <v>27.6</v>
      </c>
      <c r="Z67" s="1">
        <f t="shared" si="7"/>
        <v>27.299999999999997</v>
      </c>
      <c r="AA67" s="1">
        <f t="shared" si="8"/>
        <v>25.4</v>
      </c>
      <c r="AB67" s="1">
        <f t="shared" si="9"/>
        <v>23.4</v>
      </c>
      <c r="AC67" s="1">
        <f t="shared" si="10"/>
        <v>21.5</v>
      </c>
      <c r="AD67" s="1">
        <f t="shared" si="11"/>
        <v>19.700000000000003</v>
      </c>
      <c r="AE67" s="1">
        <f t="shared" si="12"/>
        <v>18</v>
      </c>
      <c r="AF67" s="1">
        <f t="shared" si="13"/>
        <v>15</v>
      </c>
      <c r="AG67" s="1">
        <f t="shared" si="14"/>
        <v>12.299999999999997</v>
      </c>
      <c r="AH67" s="1">
        <f t="shared" si="15"/>
        <v>9.7000000000000028</v>
      </c>
      <c r="AI67" s="1">
        <f t="shared" si="16"/>
        <v>6.9000000000000057</v>
      </c>
      <c r="AJ67" s="2">
        <f t="shared" si="17"/>
        <v>6.9000000000000057</v>
      </c>
      <c r="AK67" s="34">
        <f t="shared" si="18"/>
        <v>313.39999999999998</v>
      </c>
      <c r="AL67" s="36" t="str">
        <f t="shared" si="19"/>
        <v>mayor a 32</v>
      </c>
      <c r="AM67" s="7"/>
    </row>
    <row r="68" spans="2:39" x14ac:dyDescent="0.25">
      <c r="B68" s="37">
        <f t="shared" si="1"/>
        <v>0</v>
      </c>
      <c r="C68" s="1"/>
      <c r="D68" s="1">
        <v>58</v>
      </c>
      <c r="E68" s="1">
        <v>61</v>
      </c>
      <c r="F68" s="1">
        <v>64</v>
      </c>
      <c r="G68" s="1">
        <v>67</v>
      </c>
      <c r="H68" s="1">
        <v>70</v>
      </c>
      <c r="I68" s="1">
        <v>73</v>
      </c>
      <c r="J68" s="1">
        <v>74</v>
      </c>
      <c r="K68" s="1">
        <v>75</v>
      </c>
      <c r="L68" s="1">
        <v>76</v>
      </c>
      <c r="M68" s="1">
        <v>77</v>
      </c>
      <c r="N68" s="1">
        <v>78</v>
      </c>
      <c r="O68" s="1">
        <v>78</v>
      </c>
      <c r="P68" s="1">
        <v>78</v>
      </c>
      <c r="Q68" s="1">
        <v>78</v>
      </c>
      <c r="R68" s="1">
        <v>78</v>
      </c>
      <c r="S68" s="2">
        <v>78</v>
      </c>
      <c r="U68" s="18">
        <f t="shared" si="2"/>
        <v>13.100000000000001</v>
      </c>
      <c r="V68" s="1">
        <f t="shared" si="3"/>
        <v>31.8</v>
      </c>
      <c r="W68" s="1">
        <f t="shared" si="4"/>
        <v>29.799999999999997</v>
      </c>
      <c r="X68" s="1">
        <f t="shared" si="5"/>
        <v>29</v>
      </c>
      <c r="Y68" s="1">
        <f t="shared" si="6"/>
        <v>28.6</v>
      </c>
      <c r="Z68" s="1">
        <f t="shared" si="7"/>
        <v>28.299999999999997</v>
      </c>
      <c r="AA68" s="1">
        <f t="shared" si="8"/>
        <v>26.4</v>
      </c>
      <c r="AB68" s="1">
        <f t="shared" si="9"/>
        <v>24.4</v>
      </c>
      <c r="AC68" s="1">
        <f t="shared" si="10"/>
        <v>22.5</v>
      </c>
      <c r="AD68" s="1">
        <f t="shared" si="11"/>
        <v>20.700000000000003</v>
      </c>
      <c r="AE68" s="1">
        <f t="shared" si="12"/>
        <v>19</v>
      </c>
      <c r="AF68" s="1">
        <f t="shared" si="13"/>
        <v>16</v>
      </c>
      <c r="AG68" s="1">
        <f t="shared" si="14"/>
        <v>13.299999999999997</v>
      </c>
      <c r="AH68" s="1">
        <f t="shared" si="15"/>
        <v>10.700000000000003</v>
      </c>
      <c r="AI68" s="1">
        <f t="shared" si="16"/>
        <v>7.9000000000000057</v>
      </c>
      <c r="AJ68" s="2">
        <f t="shared" si="17"/>
        <v>7.9000000000000057</v>
      </c>
      <c r="AK68" s="34">
        <f t="shared" si="18"/>
        <v>329.4</v>
      </c>
      <c r="AL68" s="36" t="str">
        <f t="shared" si="19"/>
        <v>mayor a 32</v>
      </c>
      <c r="AM68" s="7"/>
    </row>
    <row r="69" spans="2:39" x14ac:dyDescent="0.25">
      <c r="B69" s="37">
        <f t="shared" si="1"/>
        <v>0</v>
      </c>
      <c r="C69" s="1"/>
      <c r="D69" s="1">
        <v>59</v>
      </c>
      <c r="E69" s="1">
        <v>62</v>
      </c>
      <c r="F69" s="1">
        <v>65</v>
      </c>
      <c r="G69" s="1">
        <v>68</v>
      </c>
      <c r="H69" s="1">
        <v>71</v>
      </c>
      <c r="I69" s="1">
        <v>74</v>
      </c>
      <c r="J69" s="1">
        <v>75</v>
      </c>
      <c r="K69" s="1">
        <v>76</v>
      </c>
      <c r="L69" s="1">
        <v>77</v>
      </c>
      <c r="M69" s="1">
        <v>78</v>
      </c>
      <c r="N69" s="1">
        <v>79</v>
      </c>
      <c r="O69" s="1">
        <v>79</v>
      </c>
      <c r="P69" s="1">
        <v>79</v>
      </c>
      <c r="Q69" s="1">
        <v>79</v>
      </c>
      <c r="R69" s="1">
        <v>79</v>
      </c>
      <c r="S69" s="2">
        <v>79</v>
      </c>
      <c r="U69" s="18">
        <f t="shared" si="2"/>
        <v>14.100000000000001</v>
      </c>
      <c r="V69" s="1">
        <f t="shared" si="3"/>
        <v>32.799999999999997</v>
      </c>
      <c r="W69" s="1">
        <f t="shared" si="4"/>
        <v>30.799999999999997</v>
      </c>
      <c r="X69" s="1">
        <f t="shared" si="5"/>
        <v>30</v>
      </c>
      <c r="Y69" s="1">
        <f t="shared" si="6"/>
        <v>29.6</v>
      </c>
      <c r="Z69" s="1">
        <f t="shared" si="7"/>
        <v>29.299999999999997</v>
      </c>
      <c r="AA69" s="1">
        <f t="shared" si="8"/>
        <v>27.4</v>
      </c>
      <c r="AB69" s="1">
        <f t="shared" si="9"/>
        <v>25.4</v>
      </c>
      <c r="AC69" s="1">
        <f t="shared" si="10"/>
        <v>23.5</v>
      </c>
      <c r="AD69" s="1">
        <f t="shared" si="11"/>
        <v>21.700000000000003</v>
      </c>
      <c r="AE69" s="1">
        <f t="shared" si="12"/>
        <v>20</v>
      </c>
      <c r="AF69" s="1">
        <f t="shared" si="13"/>
        <v>17</v>
      </c>
      <c r="AG69" s="1">
        <f t="shared" si="14"/>
        <v>14.299999999999997</v>
      </c>
      <c r="AH69" s="1">
        <f t="shared" si="15"/>
        <v>11.700000000000003</v>
      </c>
      <c r="AI69" s="1">
        <f t="shared" si="16"/>
        <v>8.9000000000000057</v>
      </c>
      <c r="AJ69" s="2">
        <f t="shared" si="17"/>
        <v>8.9000000000000057</v>
      </c>
      <c r="AK69" s="34">
        <f t="shared" si="18"/>
        <v>345.4</v>
      </c>
      <c r="AL69" s="36" t="str">
        <f t="shared" si="19"/>
        <v>mayor a 32</v>
      </c>
      <c r="AM69" s="7"/>
    </row>
    <row r="70" spans="2:39" x14ac:dyDescent="0.25">
      <c r="B70" s="37">
        <f t="shared" si="1"/>
        <v>0</v>
      </c>
      <c r="C70" s="1"/>
      <c r="D70" s="1">
        <v>60</v>
      </c>
      <c r="E70" s="1">
        <v>63</v>
      </c>
      <c r="F70" s="1">
        <v>66</v>
      </c>
      <c r="G70" s="1">
        <v>69</v>
      </c>
      <c r="H70" s="1">
        <v>72</v>
      </c>
      <c r="I70" s="1">
        <v>75</v>
      </c>
      <c r="J70" s="1">
        <v>76</v>
      </c>
      <c r="K70" s="1">
        <v>77</v>
      </c>
      <c r="L70" s="1">
        <v>78</v>
      </c>
      <c r="M70" s="1">
        <v>79</v>
      </c>
      <c r="N70" s="1">
        <v>80</v>
      </c>
      <c r="O70" s="1">
        <v>80</v>
      </c>
      <c r="P70" s="1">
        <v>80</v>
      </c>
      <c r="Q70" s="1">
        <v>80</v>
      </c>
      <c r="R70" s="1">
        <v>80</v>
      </c>
      <c r="S70" s="2">
        <v>80</v>
      </c>
      <c r="U70" s="18">
        <f t="shared" si="2"/>
        <v>15.100000000000001</v>
      </c>
      <c r="V70" s="1">
        <f t="shared" si="3"/>
        <v>33.799999999999997</v>
      </c>
      <c r="W70" s="1">
        <f t="shared" si="4"/>
        <v>31.799999999999997</v>
      </c>
      <c r="X70" s="1">
        <f t="shared" si="5"/>
        <v>31</v>
      </c>
      <c r="Y70" s="1">
        <f t="shared" si="6"/>
        <v>30.6</v>
      </c>
      <c r="Z70" s="1">
        <f t="shared" si="7"/>
        <v>30.299999999999997</v>
      </c>
      <c r="AA70" s="1">
        <f t="shared" si="8"/>
        <v>28.4</v>
      </c>
      <c r="AB70" s="1">
        <f t="shared" si="9"/>
        <v>26.4</v>
      </c>
      <c r="AC70" s="1">
        <f t="shared" si="10"/>
        <v>24.5</v>
      </c>
      <c r="AD70" s="1">
        <f t="shared" si="11"/>
        <v>22.700000000000003</v>
      </c>
      <c r="AE70" s="1">
        <f t="shared" si="12"/>
        <v>21</v>
      </c>
      <c r="AF70" s="1">
        <f t="shared" si="13"/>
        <v>18</v>
      </c>
      <c r="AG70" s="1">
        <f t="shared" si="14"/>
        <v>15.299999999999997</v>
      </c>
      <c r="AH70" s="1">
        <f t="shared" si="15"/>
        <v>12.700000000000003</v>
      </c>
      <c r="AI70" s="1">
        <f t="shared" si="16"/>
        <v>9.9000000000000057</v>
      </c>
      <c r="AJ70" s="2">
        <f t="shared" si="17"/>
        <v>9.9000000000000057</v>
      </c>
      <c r="AK70" s="34">
        <f t="shared" si="18"/>
        <v>361.4</v>
      </c>
      <c r="AL70" s="36" t="str">
        <f t="shared" si="19"/>
        <v>mayor a 32</v>
      </c>
      <c r="AM70" s="7"/>
    </row>
    <row r="71" spans="2:39" x14ac:dyDescent="0.25">
      <c r="B71" s="37">
        <f t="shared" si="1"/>
        <v>0</v>
      </c>
      <c r="C71" s="1"/>
      <c r="D71" s="1">
        <v>61</v>
      </c>
      <c r="E71" s="1">
        <v>64</v>
      </c>
      <c r="F71" s="1">
        <v>67</v>
      </c>
      <c r="G71" s="1">
        <v>70</v>
      </c>
      <c r="H71" s="1">
        <v>73</v>
      </c>
      <c r="I71" s="1">
        <v>76</v>
      </c>
      <c r="J71" s="1">
        <v>77</v>
      </c>
      <c r="K71" s="1">
        <v>78</v>
      </c>
      <c r="L71" s="1">
        <v>79</v>
      </c>
      <c r="M71" s="1">
        <v>80</v>
      </c>
      <c r="N71" s="1">
        <v>81</v>
      </c>
      <c r="O71" s="1">
        <v>81</v>
      </c>
      <c r="P71" s="1">
        <v>81</v>
      </c>
      <c r="Q71" s="1">
        <v>81</v>
      </c>
      <c r="R71" s="1">
        <v>81</v>
      </c>
      <c r="S71" s="2">
        <v>81</v>
      </c>
      <c r="U71" s="18">
        <f t="shared" si="2"/>
        <v>16.100000000000001</v>
      </c>
      <c r="V71" s="1">
        <f t="shared" si="3"/>
        <v>34.799999999999997</v>
      </c>
      <c r="W71" s="1">
        <f t="shared" si="4"/>
        <v>32.799999999999997</v>
      </c>
      <c r="X71" s="1">
        <f t="shared" si="5"/>
        <v>32</v>
      </c>
      <c r="Y71" s="1">
        <f t="shared" si="6"/>
        <v>31.6</v>
      </c>
      <c r="Z71" s="1">
        <f t="shared" si="7"/>
        <v>31.299999999999997</v>
      </c>
      <c r="AA71" s="1">
        <f t="shared" si="8"/>
        <v>29.4</v>
      </c>
      <c r="AB71" s="1">
        <f t="shared" si="9"/>
        <v>27.4</v>
      </c>
      <c r="AC71" s="1">
        <f t="shared" si="10"/>
        <v>25.5</v>
      </c>
      <c r="AD71" s="1">
        <f t="shared" si="11"/>
        <v>23.700000000000003</v>
      </c>
      <c r="AE71" s="1">
        <f t="shared" si="12"/>
        <v>22</v>
      </c>
      <c r="AF71" s="1">
        <f t="shared" si="13"/>
        <v>19</v>
      </c>
      <c r="AG71" s="1">
        <f t="shared" si="14"/>
        <v>16.299999999999997</v>
      </c>
      <c r="AH71" s="1">
        <f t="shared" si="15"/>
        <v>13.700000000000003</v>
      </c>
      <c r="AI71" s="1">
        <f t="shared" si="16"/>
        <v>10.900000000000006</v>
      </c>
      <c r="AJ71" s="2">
        <f t="shared" si="17"/>
        <v>10.900000000000006</v>
      </c>
      <c r="AK71" s="34">
        <f t="shared" si="18"/>
        <v>377.4</v>
      </c>
      <c r="AL71" s="36" t="str">
        <f t="shared" si="19"/>
        <v>mayor a 32</v>
      </c>
      <c r="AM71" s="7"/>
    </row>
    <row r="72" spans="2:39" x14ac:dyDescent="0.25">
      <c r="B72" s="37">
        <f t="shared" si="1"/>
        <v>0</v>
      </c>
      <c r="C72" s="1"/>
      <c r="D72" s="1">
        <v>62</v>
      </c>
      <c r="E72" s="1">
        <v>65</v>
      </c>
      <c r="F72" s="1">
        <v>68</v>
      </c>
      <c r="G72" s="1">
        <v>71</v>
      </c>
      <c r="H72" s="1">
        <v>74</v>
      </c>
      <c r="I72" s="1">
        <v>77</v>
      </c>
      <c r="J72" s="1">
        <v>78</v>
      </c>
      <c r="K72" s="1">
        <v>79</v>
      </c>
      <c r="L72" s="1">
        <v>80</v>
      </c>
      <c r="M72" s="1">
        <v>81</v>
      </c>
      <c r="N72" s="1">
        <v>82</v>
      </c>
      <c r="O72" s="1">
        <v>82</v>
      </c>
      <c r="P72" s="1">
        <v>82</v>
      </c>
      <c r="Q72" s="1">
        <v>82</v>
      </c>
      <c r="R72" s="1">
        <v>82</v>
      </c>
      <c r="S72" s="2">
        <v>82</v>
      </c>
      <c r="U72" s="18">
        <f t="shared" si="2"/>
        <v>17.100000000000001</v>
      </c>
      <c r="V72" s="1">
        <f t="shared" si="3"/>
        <v>35.799999999999997</v>
      </c>
      <c r="W72" s="1">
        <f t="shared" si="4"/>
        <v>33.799999999999997</v>
      </c>
      <c r="X72" s="1">
        <f t="shared" si="5"/>
        <v>33</v>
      </c>
      <c r="Y72" s="1">
        <f t="shared" si="6"/>
        <v>32.6</v>
      </c>
      <c r="Z72" s="1">
        <f t="shared" si="7"/>
        <v>32.299999999999997</v>
      </c>
      <c r="AA72" s="1">
        <f t="shared" si="8"/>
        <v>30.4</v>
      </c>
      <c r="AB72" s="1">
        <f t="shared" si="9"/>
        <v>28.4</v>
      </c>
      <c r="AC72" s="1">
        <f t="shared" si="10"/>
        <v>26.5</v>
      </c>
      <c r="AD72" s="1">
        <f t="shared" si="11"/>
        <v>24.700000000000003</v>
      </c>
      <c r="AE72" s="1">
        <f t="shared" si="12"/>
        <v>23</v>
      </c>
      <c r="AF72" s="1">
        <f t="shared" si="13"/>
        <v>20</v>
      </c>
      <c r="AG72" s="1">
        <f t="shared" si="14"/>
        <v>17.299999999999997</v>
      </c>
      <c r="AH72" s="1">
        <f t="shared" si="15"/>
        <v>14.700000000000003</v>
      </c>
      <c r="AI72" s="1">
        <f t="shared" si="16"/>
        <v>11.900000000000006</v>
      </c>
      <c r="AJ72" s="2">
        <f t="shared" si="17"/>
        <v>11.900000000000006</v>
      </c>
      <c r="AK72" s="34">
        <f t="shared" si="18"/>
        <v>393.4</v>
      </c>
      <c r="AL72" s="36" t="str">
        <f t="shared" si="19"/>
        <v>mayor a 32</v>
      </c>
      <c r="AM72" s="7"/>
    </row>
    <row r="73" spans="2:39" x14ac:dyDescent="0.25">
      <c r="B73" s="37">
        <f t="shared" si="1"/>
        <v>0</v>
      </c>
      <c r="C73" s="1"/>
      <c r="D73" s="1">
        <v>63</v>
      </c>
      <c r="E73" s="1">
        <v>66</v>
      </c>
      <c r="F73" s="1">
        <v>69</v>
      </c>
      <c r="G73" s="1">
        <v>72</v>
      </c>
      <c r="H73" s="1">
        <v>75</v>
      </c>
      <c r="I73" s="1">
        <v>78</v>
      </c>
      <c r="J73" s="1">
        <v>79</v>
      </c>
      <c r="K73" s="1">
        <v>80</v>
      </c>
      <c r="L73" s="1">
        <v>81</v>
      </c>
      <c r="M73" s="1">
        <v>82</v>
      </c>
      <c r="N73" s="1">
        <v>83</v>
      </c>
      <c r="O73" s="1">
        <v>83</v>
      </c>
      <c r="P73" s="1">
        <v>83</v>
      </c>
      <c r="Q73" s="1">
        <v>83</v>
      </c>
      <c r="R73" s="1">
        <v>83</v>
      </c>
      <c r="S73" s="2">
        <v>83</v>
      </c>
      <c r="U73" s="18">
        <f t="shared" si="2"/>
        <v>18.100000000000001</v>
      </c>
      <c r="V73" s="1">
        <f t="shared" si="3"/>
        <v>36.799999999999997</v>
      </c>
      <c r="W73" s="1">
        <f t="shared" si="4"/>
        <v>34.799999999999997</v>
      </c>
      <c r="X73" s="1">
        <f t="shared" si="5"/>
        <v>34</v>
      </c>
      <c r="Y73" s="1">
        <f t="shared" si="6"/>
        <v>33.6</v>
      </c>
      <c r="Z73" s="1">
        <f t="shared" si="7"/>
        <v>33.299999999999997</v>
      </c>
      <c r="AA73" s="1">
        <f t="shared" si="8"/>
        <v>31.4</v>
      </c>
      <c r="AB73" s="1">
        <f t="shared" si="9"/>
        <v>29.4</v>
      </c>
      <c r="AC73" s="1">
        <f t="shared" si="10"/>
        <v>27.5</v>
      </c>
      <c r="AD73" s="1">
        <f t="shared" si="11"/>
        <v>25.700000000000003</v>
      </c>
      <c r="AE73" s="1">
        <f t="shared" si="12"/>
        <v>24</v>
      </c>
      <c r="AF73" s="1">
        <f t="shared" si="13"/>
        <v>21</v>
      </c>
      <c r="AG73" s="1">
        <f t="shared" si="14"/>
        <v>18.299999999999997</v>
      </c>
      <c r="AH73" s="1">
        <f t="shared" si="15"/>
        <v>15.700000000000003</v>
      </c>
      <c r="AI73" s="1">
        <f t="shared" si="16"/>
        <v>12.900000000000006</v>
      </c>
      <c r="AJ73" s="2">
        <f t="shared" si="17"/>
        <v>12.900000000000006</v>
      </c>
      <c r="AK73" s="34">
        <f t="shared" si="18"/>
        <v>409.4</v>
      </c>
      <c r="AL73" s="36" t="str">
        <f t="shared" si="19"/>
        <v>mayor a 32</v>
      </c>
      <c r="AM73" s="7"/>
    </row>
    <row r="74" spans="2:39" x14ac:dyDescent="0.25">
      <c r="B74" s="37">
        <f t="shared" si="1"/>
        <v>0</v>
      </c>
      <c r="C74" s="1"/>
      <c r="D74" s="1">
        <v>64</v>
      </c>
      <c r="E74" s="1">
        <v>67</v>
      </c>
      <c r="F74" s="1">
        <v>70</v>
      </c>
      <c r="G74" s="1">
        <v>73</v>
      </c>
      <c r="H74" s="1">
        <v>76</v>
      </c>
      <c r="I74" s="1">
        <v>79</v>
      </c>
      <c r="J74" s="1">
        <v>80</v>
      </c>
      <c r="K74" s="1">
        <v>81</v>
      </c>
      <c r="L74" s="1">
        <v>82</v>
      </c>
      <c r="M74" s="1">
        <v>83</v>
      </c>
      <c r="N74" s="1">
        <v>84</v>
      </c>
      <c r="O74" s="1">
        <v>84</v>
      </c>
      <c r="P74" s="1">
        <v>84</v>
      </c>
      <c r="Q74" s="1">
        <v>84</v>
      </c>
      <c r="R74" s="1">
        <v>84</v>
      </c>
      <c r="S74" s="2">
        <v>84</v>
      </c>
      <c r="U74" s="18">
        <f t="shared" si="2"/>
        <v>19.100000000000001</v>
      </c>
      <c r="V74" s="1">
        <f t="shared" si="3"/>
        <v>37.799999999999997</v>
      </c>
      <c r="W74" s="1">
        <f t="shared" si="4"/>
        <v>35.799999999999997</v>
      </c>
      <c r="X74" s="1">
        <f t="shared" si="5"/>
        <v>35</v>
      </c>
      <c r="Y74" s="1">
        <f t="shared" si="6"/>
        <v>34.6</v>
      </c>
      <c r="Z74" s="1">
        <f t="shared" si="7"/>
        <v>34.299999999999997</v>
      </c>
      <c r="AA74" s="1">
        <f t="shared" si="8"/>
        <v>32.4</v>
      </c>
      <c r="AB74" s="1">
        <f t="shared" si="9"/>
        <v>30.4</v>
      </c>
      <c r="AC74" s="1">
        <f t="shared" si="10"/>
        <v>28.5</v>
      </c>
      <c r="AD74" s="1">
        <f t="shared" si="11"/>
        <v>26.700000000000003</v>
      </c>
      <c r="AE74" s="1">
        <f t="shared" si="12"/>
        <v>25</v>
      </c>
      <c r="AF74" s="1">
        <f t="shared" si="13"/>
        <v>22</v>
      </c>
      <c r="AG74" s="1">
        <f t="shared" si="14"/>
        <v>19.299999999999997</v>
      </c>
      <c r="AH74" s="1">
        <f t="shared" si="15"/>
        <v>16.700000000000003</v>
      </c>
      <c r="AI74" s="1">
        <f t="shared" si="16"/>
        <v>13.900000000000006</v>
      </c>
      <c r="AJ74" s="2">
        <f t="shared" si="17"/>
        <v>13.900000000000006</v>
      </c>
      <c r="AK74" s="34">
        <f t="shared" si="18"/>
        <v>425.4</v>
      </c>
      <c r="AL74" s="36" t="str">
        <f t="shared" si="19"/>
        <v>mayor a 32</v>
      </c>
      <c r="AM74" s="7"/>
    </row>
    <row r="75" spans="2:39" x14ac:dyDescent="0.25">
      <c r="B75" s="37">
        <f t="shared" si="1"/>
        <v>0</v>
      </c>
      <c r="C75" s="1"/>
      <c r="D75" s="1">
        <v>65</v>
      </c>
      <c r="E75" s="1">
        <v>68</v>
      </c>
      <c r="F75" s="1">
        <v>71</v>
      </c>
      <c r="G75" s="1">
        <v>74</v>
      </c>
      <c r="H75" s="1">
        <v>77</v>
      </c>
      <c r="I75" s="1">
        <v>80</v>
      </c>
      <c r="J75" s="1">
        <v>81</v>
      </c>
      <c r="K75" s="1">
        <v>82</v>
      </c>
      <c r="L75" s="1">
        <v>83</v>
      </c>
      <c r="M75" s="1">
        <v>84</v>
      </c>
      <c r="N75" s="1">
        <v>85</v>
      </c>
      <c r="O75" s="1">
        <v>85</v>
      </c>
      <c r="P75" s="1">
        <v>85</v>
      </c>
      <c r="Q75" s="1">
        <v>85</v>
      </c>
      <c r="R75" s="1">
        <v>85</v>
      </c>
      <c r="S75" s="2">
        <v>85</v>
      </c>
      <c r="U75" s="18">
        <f t="shared" si="2"/>
        <v>20.100000000000001</v>
      </c>
      <c r="V75" s="1">
        <f t="shared" si="3"/>
        <v>38.799999999999997</v>
      </c>
      <c r="W75" s="1">
        <f t="shared" si="4"/>
        <v>36.799999999999997</v>
      </c>
      <c r="X75" s="1">
        <f t="shared" si="5"/>
        <v>36</v>
      </c>
      <c r="Y75" s="1">
        <f t="shared" si="6"/>
        <v>35.6</v>
      </c>
      <c r="Z75" s="1">
        <f t="shared" si="7"/>
        <v>35.299999999999997</v>
      </c>
      <c r="AA75" s="1">
        <f t="shared" si="8"/>
        <v>33.4</v>
      </c>
      <c r="AB75" s="1">
        <f t="shared" si="9"/>
        <v>31.4</v>
      </c>
      <c r="AC75" s="1">
        <f t="shared" si="10"/>
        <v>29.5</v>
      </c>
      <c r="AD75" s="1">
        <f t="shared" si="11"/>
        <v>27.700000000000003</v>
      </c>
      <c r="AE75" s="1">
        <f t="shared" si="12"/>
        <v>26</v>
      </c>
      <c r="AF75" s="1">
        <f t="shared" si="13"/>
        <v>23</v>
      </c>
      <c r="AG75" s="1">
        <f t="shared" si="14"/>
        <v>20.299999999999997</v>
      </c>
      <c r="AH75" s="1">
        <f t="shared" si="15"/>
        <v>17.700000000000003</v>
      </c>
      <c r="AI75" s="1">
        <f t="shared" si="16"/>
        <v>14.900000000000006</v>
      </c>
      <c r="AJ75" s="2">
        <f t="shared" si="17"/>
        <v>14.900000000000006</v>
      </c>
      <c r="AK75" s="34">
        <f t="shared" si="18"/>
        <v>441.4</v>
      </c>
      <c r="AL75" s="36" t="str">
        <f t="shared" si="19"/>
        <v>mayor a 32</v>
      </c>
      <c r="AM75" s="7"/>
    </row>
    <row r="76" spans="2:39" x14ac:dyDescent="0.25">
      <c r="B76" s="37">
        <f t="shared" si="1"/>
        <v>0</v>
      </c>
      <c r="C76" s="1"/>
      <c r="D76" s="1">
        <v>66</v>
      </c>
      <c r="E76" s="1">
        <v>69</v>
      </c>
      <c r="F76" s="1">
        <v>72</v>
      </c>
      <c r="G76" s="1">
        <v>75</v>
      </c>
      <c r="H76" s="1">
        <v>78</v>
      </c>
      <c r="I76" s="1">
        <v>81</v>
      </c>
      <c r="J76" s="1">
        <v>82</v>
      </c>
      <c r="K76" s="1">
        <v>83</v>
      </c>
      <c r="L76" s="1">
        <v>84</v>
      </c>
      <c r="M76" s="1">
        <v>85</v>
      </c>
      <c r="N76" s="1">
        <v>86</v>
      </c>
      <c r="O76" s="1">
        <v>86</v>
      </c>
      <c r="P76" s="1">
        <v>86</v>
      </c>
      <c r="Q76" s="1">
        <v>86</v>
      </c>
      <c r="R76" s="1">
        <v>86</v>
      </c>
      <c r="S76" s="2">
        <v>86</v>
      </c>
      <c r="U76" s="18">
        <f t="shared" si="2"/>
        <v>21.1</v>
      </c>
      <c r="V76" s="1">
        <f t="shared" si="3"/>
        <v>39.799999999999997</v>
      </c>
      <c r="W76" s="1">
        <f t="shared" si="4"/>
        <v>37.799999999999997</v>
      </c>
      <c r="X76" s="1">
        <f t="shared" si="5"/>
        <v>37</v>
      </c>
      <c r="Y76" s="1">
        <f t="shared" si="6"/>
        <v>36.6</v>
      </c>
      <c r="Z76" s="1">
        <f t="shared" si="7"/>
        <v>36.299999999999997</v>
      </c>
      <c r="AA76" s="1">
        <f t="shared" si="8"/>
        <v>34.4</v>
      </c>
      <c r="AB76" s="1">
        <f t="shared" si="9"/>
        <v>32.4</v>
      </c>
      <c r="AC76" s="1">
        <f t="shared" si="10"/>
        <v>30.5</v>
      </c>
      <c r="AD76" s="1">
        <f t="shared" si="11"/>
        <v>28.700000000000003</v>
      </c>
      <c r="AE76" s="1">
        <f t="shared" si="12"/>
        <v>27</v>
      </c>
      <c r="AF76" s="1">
        <f t="shared" si="13"/>
        <v>24</v>
      </c>
      <c r="AG76" s="1">
        <f t="shared" si="14"/>
        <v>21.299999999999997</v>
      </c>
      <c r="AH76" s="1">
        <f t="shared" si="15"/>
        <v>18.700000000000003</v>
      </c>
      <c r="AI76" s="1">
        <f t="shared" si="16"/>
        <v>15.900000000000006</v>
      </c>
      <c r="AJ76" s="2">
        <f t="shared" si="17"/>
        <v>15.900000000000006</v>
      </c>
      <c r="AK76" s="34">
        <f t="shared" si="18"/>
        <v>457.4</v>
      </c>
      <c r="AL76" s="36" t="str">
        <f t="shared" si="19"/>
        <v>mayor a 32</v>
      </c>
      <c r="AM76" s="7"/>
    </row>
    <row r="77" spans="2:39" x14ac:dyDescent="0.25">
      <c r="B77" s="37">
        <f t="shared" si="1"/>
        <v>0</v>
      </c>
      <c r="C77" s="1"/>
      <c r="D77" s="1">
        <v>67</v>
      </c>
      <c r="E77" s="1">
        <v>70</v>
      </c>
      <c r="F77" s="1">
        <v>73</v>
      </c>
      <c r="G77" s="1">
        <v>76</v>
      </c>
      <c r="H77" s="1">
        <v>79</v>
      </c>
      <c r="I77" s="1">
        <v>82</v>
      </c>
      <c r="J77" s="1">
        <v>83</v>
      </c>
      <c r="K77" s="1">
        <v>84</v>
      </c>
      <c r="L77" s="1">
        <v>85</v>
      </c>
      <c r="M77" s="1">
        <v>86</v>
      </c>
      <c r="N77" s="1">
        <v>87</v>
      </c>
      <c r="O77" s="1">
        <v>87</v>
      </c>
      <c r="P77" s="1">
        <v>87</v>
      </c>
      <c r="Q77" s="1">
        <v>87</v>
      </c>
      <c r="R77" s="1">
        <v>87</v>
      </c>
      <c r="S77" s="2">
        <v>87</v>
      </c>
      <c r="U77" s="18">
        <f t="shared" si="2"/>
        <v>22.1</v>
      </c>
      <c r="V77" s="1">
        <f t="shared" si="3"/>
        <v>40.799999999999997</v>
      </c>
      <c r="W77" s="1">
        <f t="shared" si="4"/>
        <v>38.799999999999997</v>
      </c>
      <c r="X77" s="1">
        <f t="shared" si="5"/>
        <v>38</v>
      </c>
      <c r="Y77" s="1">
        <f t="shared" si="6"/>
        <v>37.6</v>
      </c>
      <c r="Z77" s="1">
        <f t="shared" si="7"/>
        <v>37.299999999999997</v>
      </c>
      <c r="AA77" s="1">
        <f t="shared" si="8"/>
        <v>35.4</v>
      </c>
      <c r="AB77" s="1">
        <f t="shared" si="9"/>
        <v>33.4</v>
      </c>
      <c r="AC77" s="1">
        <f t="shared" si="10"/>
        <v>31.5</v>
      </c>
      <c r="AD77" s="1">
        <f t="shared" si="11"/>
        <v>29.700000000000003</v>
      </c>
      <c r="AE77" s="1">
        <f t="shared" si="12"/>
        <v>28</v>
      </c>
      <c r="AF77" s="1">
        <f t="shared" si="13"/>
        <v>25</v>
      </c>
      <c r="AG77" s="1">
        <f t="shared" si="14"/>
        <v>22.299999999999997</v>
      </c>
      <c r="AH77" s="1">
        <f t="shared" si="15"/>
        <v>19.700000000000003</v>
      </c>
      <c r="AI77" s="1">
        <f t="shared" si="16"/>
        <v>16.900000000000006</v>
      </c>
      <c r="AJ77" s="2">
        <f t="shared" si="17"/>
        <v>16.900000000000006</v>
      </c>
      <c r="AK77" s="34">
        <f t="shared" si="18"/>
        <v>473.4</v>
      </c>
      <c r="AL77" s="36" t="str">
        <f t="shared" si="19"/>
        <v>mayor a 32</v>
      </c>
      <c r="AM77" s="7"/>
    </row>
    <row r="78" spans="2:39" x14ac:dyDescent="0.25">
      <c r="B78" s="37">
        <f t="shared" ref="B78:B86" si="20">IF(AND(ISNUMBER(AL78),AL78=MAX(AL78:AL151)),AL78,0)</f>
        <v>0</v>
      </c>
      <c r="C78" s="1"/>
      <c r="D78" s="1">
        <v>68</v>
      </c>
      <c r="E78" s="1">
        <v>71</v>
      </c>
      <c r="F78" s="1">
        <v>74</v>
      </c>
      <c r="G78" s="1">
        <v>77</v>
      </c>
      <c r="H78" s="1">
        <v>80</v>
      </c>
      <c r="I78" s="1">
        <v>83</v>
      </c>
      <c r="J78" s="1">
        <v>84</v>
      </c>
      <c r="K78" s="1">
        <v>85</v>
      </c>
      <c r="L78" s="1">
        <v>86</v>
      </c>
      <c r="M78" s="1">
        <v>87</v>
      </c>
      <c r="N78" s="1">
        <v>88</v>
      </c>
      <c r="O78" s="1">
        <v>88</v>
      </c>
      <c r="P78" s="1">
        <v>88</v>
      </c>
      <c r="Q78" s="1">
        <v>88</v>
      </c>
      <c r="R78" s="1">
        <v>88</v>
      </c>
      <c r="S78" s="2">
        <v>88</v>
      </c>
      <c r="U78" s="18">
        <f t="shared" ref="U78:U86" si="21">IF((D78-$D$9)&lt;0,0,D78-$D$9)</f>
        <v>23.1</v>
      </c>
      <c r="V78" s="1">
        <f t="shared" ref="V78:V86" si="22">IF((E78-$E$9)&lt;0,0,E78-$E$9)</f>
        <v>41.8</v>
      </c>
      <c r="W78" s="1">
        <f t="shared" ref="W78:W86" si="23">IF((F78-$F$9)&lt;0,0,F78-$F$9)</f>
        <v>39.799999999999997</v>
      </c>
      <c r="X78" s="1">
        <f t="shared" ref="X78:X86" si="24">IF((G78-$G$9)&lt;0,0,G78-$G$9)</f>
        <v>39</v>
      </c>
      <c r="Y78" s="1">
        <f t="shared" ref="Y78:Y86" si="25">IF((H78-$H$9)&lt;0,0,H78-$H$9)</f>
        <v>38.6</v>
      </c>
      <c r="Z78" s="1">
        <f t="shared" ref="Z78:Z86" si="26">IF((I78-$I$9)&lt;0,0,I78-$I$9)</f>
        <v>38.299999999999997</v>
      </c>
      <c r="AA78" s="1">
        <f t="shared" ref="AA78:AA86" si="27">IF((J78-$J$9)&lt;0,0,J78-$J$9)</f>
        <v>36.4</v>
      </c>
      <c r="AB78" s="1">
        <f t="shared" ref="AB78:AB86" si="28">IF((K78-$K$9)&lt;0,0,K78-$K$9)</f>
        <v>34.4</v>
      </c>
      <c r="AC78" s="1">
        <f t="shared" ref="AC78:AC86" si="29">IF((L78-$L$9)&lt;0,0,L78-$L$9)</f>
        <v>32.5</v>
      </c>
      <c r="AD78" s="1">
        <f t="shared" ref="AD78:AD86" si="30">IF((M78-$M$9)&lt;0,0,M78-$M$9)</f>
        <v>30.700000000000003</v>
      </c>
      <c r="AE78" s="1">
        <f t="shared" ref="AE78:AE86" si="31">IF((N78-$N$9)&lt;0,0,N78-$N$9)</f>
        <v>29</v>
      </c>
      <c r="AF78" s="1">
        <f t="shared" ref="AF78:AF86" si="32">IF((O78-$O$9)&lt;0,0,O78-$O$9)</f>
        <v>26</v>
      </c>
      <c r="AG78" s="1">
        <f t="shared" ref="AG78:AG86" si="33">IF((P78-$P$9)&lt;0,0,P78-$P$9)</f>
        <v>23.299999999999997</v>
      </c>
      <c r="AH78" s="1">
        <f t="shared" ref="AH78:AH86" si="34">IF((Q78-$Q$9)&lt;0,0,Q78-$Q$9)</f>
        <v>20.700000000000003</v>
      </c>
      <c r="AI78" s="1">
        <f t="shared" ref="AI78:AI86" si="35">IF((R78-$R$9)&lt;0,0,R78-$R$9)</f>
        <v>17.900000000000006</v>
      </c>
      <c r="AJ78" s="2">
        <f t="shared" ref="AJ78:AJ86" si="36">IF((S78-$R$9)&lt;0,0,S78-$R$9)</f>
        <v>17.900000000000006</v>
      </c>
      <c r="AK78" s="34">
        <f t="shared" ref="AK78:AK86" si="37">SUM(U78:AJ78)</f>
        <v>489.39999999999986</v>
      </c>
      <c r="AL78" s="36" t="str">
        <f t="shared" ref="AL78:AL86" si="38">IF(AK78&gt;32,"mayor a 32",IF(MAX(T78:AI78)&gt;=8,"tercio de octava &gt;= 8",AK78))</f>
        <v>mayor a 32</v>
      </c>
      <c r="AM78" s="7"/>
    </row>
    <row r="79" spans="2:39" x14ac:dyDescent="0.25">
      <c r="B79" s="37">
        <f t="shared" si="20"/>
        <v>0</v>
      </c>
      <c r="C79" s="1"/>
      <c r="D79" s="1">
        <v>69</v>
      </c>
      <c r="E79" s="1">
        <v>72</v>
      </c>
      <c r="F79" s="1">
        <v>75</v>
      </c>
      <c r="G79" s="1">
        <v>78</v>
      </c>
      <c r="H79" s="1">
        <v>81</v>
      </c>
      <c r="I79" s="1">
        <v>84</v>
      </c>
      <c r="J79" s="1">
        <v>85</v>
      </c>
      <c r="K79" s="1">
        <v>86</v>
      </c>
      <c r="L79" s="1">
        <v>87</v>
      </c>
      <c r="M79" s="1">
        <v>88</v>
      </c>
      <c r="N79" s="1">
        <v>89</v>
      </c>
      <c r="O79" s="1">
        <v>89</v>
      </c>
      <c r="P79" s="1">
        <v>89</v>
      </c>
      <c r="Q79" s="1">
        <v>89</v>
      </c>
      <c r="R79" s="1">
        <v>89</v>
      </c>
      <c r="S79" s="2">
        <v>89</v>
      </c>
      <c r="U79" s="18">
        <f t="shared" si="21"/>
        <v>24.1</v>
      </c>
      <c r="V79" s="1">
        <f t="shared" si="22"/>
        <v>42.8</v>
      </c>
      <c r="W79" s="1">
        <f t="shared" si="23"/>
        <v>40.799999999999997</v>
      </c>
      <c r="X79" s="1">
        <f t="shared" si="24"/>
        <v>40</v>
      </c>
      <c r="Y79" s="1">
        <f t="shared" si="25"/>
        <v>39.6</v>
      </c>
      <c r="Z79" s="1">
        <f t="shared" si="26"/>
        <v>39.299999999999997</v>
      </c>
      <c r="AA79" s="1">
        <f t="shared" si="27"/>
        <v>37.4</v>
      </c>
      <c r="AB79" s="1">
        <f t="shared" si="28"/>
        <v>35.4</v>
      </c>
      <c r="AC79" s="1">
        <f t="shared" si="29"/>
        <v>33.5</v>
      </c>
      <c r="AD79" s="1">
        <f t="shared" si="30"/>
        <v>31.700000000000003</v>
      </c>
      <c r="AE79" s="1">
        <f t="shared" si="31"/>
        <v>30</v>
      </c>
      <c r="AF79" s="1">
        <f t="shared" si="32"/>
        <v>27</v>
      </c>
      <c r="AG79" s="1">
        <f t="shared" si="33"/>
        <v>24.299999999999997</v>
      </c>
      <c r="AH79" s="1">
        <f t="shared" si="34"/>
        <v>21.700000000000003</v>
      </c>
      <c r="AI79" s="1">
        <f t="shared" si="35"/>
        <v>18.900000000000006</v>
      </c>
      <c r="AJ79" s="2">
        <f t="shared" si="36"/>
        <v>18.900000000000006</v>
      </c>
      <c r="AK79" s="34">
        <f t="shared" si="37"/>
        <v>505.39999999999986</v>
      </c>
      <c r="AL79" s="36" t="str">
        <f t="shared" si="38"/>
        <v>mayor a 32</v>
      </c>
      <c r="AM79" s="7"/>
    </row>
    <row r="80" spans="2:39" x14ac:dyDescent="0.25">
      <c r="B80" s="37">
        <f t="shared" si="20"/>
        <v>0</v>
      </c>
      <c r="C80" s="1"/>
      <c r="D80" s="1">
        <v>70</v>
      </c>
      <c r="E80" s="1">
        <v>73</v>
      </c>
      <c r="F80" s="1">
        <v>76</v>
      </c>
      <c r="G80" s="1">
        <v>79</v>
      </c>
      <c r="H80" s="1">
        <v>82</v>
      </c>
      <c r="I80" s="1">
        <v>85</v>
      </c>
      <c r="J80" s="1">
        <v>86</v>
      </c>
      <c r="K80" s="1">
        <v>87</v>
      </c>
      <c r="L80" s="1">
        <v>88</v>
      </c>
      <c r="M80" s="1">
        <v>89</v>
      </c>
      <c r="N80" s="1">
        <v>90</v>
      </c>
      <c r="O80" s="1">
        <v>90</v>
      </c>
      <c r="P80" s="1">
        <v>90</v>
      </c>
      <c r="Q80" s="1">
        <v>90</v>
      </c>
      <c r="R80" s="1">
        <v>90</v>
      </c>
      <c r="S80" s="2">
        <v>90</v>
      </c>
      <c r="U80" s="18">
        <f t="shared" si="21"/>
        <v>25.1</v>
      </c>
      <c r="V80" s="1">
        <f t="shared" si="22"/>
        <v>43.8</v>
      </c>
      <c r="W80" s="1">
        <f t="shared" si="23"/>
        <v>41.8</v>
      </c>
      <c r="X80" s="1">
        <f t="shared" si="24"/>
        <v>41</v>
      </c>
      <c r="Y80" s="1">
        <f t="shared" si="25"/>
        <v>40.6</v>
      </c>
      <c r="Z80" s="1">
        <f t="shared" si="26"/>
        <v>40.299999999999997</v>
      </c>
      <c r="AA80" s="1">
        <f t="shared" si="27"/>
        <v>38.4</v>
      </c>
      <c r="AB80" s="1">
        <f t="shared" si="28"/>
        <v>36.4</v>
      </c>
      <c r="AC80" s="1">
        <f t="shared" si="29"/>
        <v>34.5</v>
      </c>
      <c r="AD80" s="1">
        <f t="shared" si="30"/>
        <v>32.700000000000003</v>
      </c>
      <c r="AE80" s="1">
        <f t="shared" si="31"/>
        <v>31</v>
      </c>
      <c r="AF80" s="1">
        <f t="shared" si="32"/>
        <v>28</v>
      </c>
      <c r="AG80" s="1">
        <f t="shared" si="33"/>
        <v>25.299999999999997</v>
      </c>
      <c r="AH80" s="1">
        <f t="shared" si="34"/>
        <v>22.700000000000003</v>
      </c>
      <c r="AI80" s="1">
        <f t="shared" si="35"/>
        <v>19.900000000000006</v>
      </c>
      <c r="AJ80" s="2">
        <f t="shared" si="36"/>
        <v>19.900000000000006</v>
      </c>
      <c r="AK80" s="34">
        <f t="shared" si="37"/>
        <v>521.39999999999986</v>
      </c>
      <c r="AL80" s="36" t="str">
        <f t="shared" si="38"/>
        <v>mayor a 32</v>
      </c>
      <c r="AM80" s="7"/>
    </row>
    <row r="81" spans="2:39" x14ac:dyDescent="0.25">
      <c r="B81" s="37">
        <f t="shared" si="20"/>
        <v>0</v>
      </c>
      <c r="C81" s="1"/>
      <c r="D81" s="1">
        <v>71</v>
      </c>
      <c r="E81" s="1">
        <v>74</v>
      </c>
      <c r="F81" s="1">
        <v>77</v>
      </c>
      <c r="G81" s="1">
        <v>80</v>
      </c>
      <c r="H81" s="1">
        <v>83</v>
      </c>
      <c r="I81" s="1">
        <v>86</v>
      </c>
      <c r="J81" s="1">
        <v>87</v>
      </c>
      <c r="K81" s="1">
        <v>88</v>
      </c>
      <c r="L81" s="1">
        <v>89</v>
      </c>
      <c r="M81" s="1">
        <v>90</v>
      </c>
      <c r="N81" s="1">
        <v>91</v>
      </c>
      <c r="O81" s="1">
        <v>91</v>
      </c>
      <c r="P81" s="1">
        <v>91</v>
      </c>
      <c r="Q81" s="1">
        <v>91</v>
      </c>
      <c r="R81" s="1">
        <v>91</v>
      </c>
      <c r="S81" s="2">
        <v>91</v>
      </c>
      <c r="U81" s="18">
        <f t="shared" si="21"/>
        <v>26.1</v>
      </c>
      <c r="V81" s="1">
        <f t="shared" si="22"/>
        <v>44.8</v>
      </c>
      <c r="W81" s="1">
        <f t="shared" si="23"/>
        <v>42.8</v>
      </c>
      <c r="X81" s="1">
        <f t="shared" si="24"/>
        <v>42</v>
      </c>
      <c r="Y81" s="1">
        <f t="shared" si="25"/>
        <v>41.6</v>
      </c>
      <c r="Z81" s="1">
        <f t="shared" si="26"/>
        <v>41.3</v>
      </c>
      <c r="AA81" s="1">
        <f t="shared" si="27"/>
        <v>39.4</v>
      </c>
      <c r="AB81" s="1">
        <f t="shared" si="28"/>
        <v>37.4</v>
      </c>
      <c r="AC81" s="1">
        <f t="shared" si="29"/>
        <v>35.5</v>
      </c>
      <c r="AD81" s="1">
        <f t="shared" si="30"/>
        <v>33.700000000000003</v>
      </c>
      <c r="AE81" s="1">
        <f t="shared" si="31"/>
        <v>32</v>
      </c>
      <c r="AF81" s="1">
        <f t="shared" si="32"/>
        <v>29</v>
      </c>
      <c r="AG81" s="1">
        <f t="shared" si="33"/>
        <v>26.299999999999997</v>
      </c>
      <c r="AH81" s="1">
        <f t="shared" si="34"/>
        <v>23.700000000000003</v>
      </c>
      <c r="AI81" s="1">
        <f t="shared" si="35"/>
        <v>20.900000000000006</v>
      </c>
      <c r="AJ81" s="2">
        <f t="shared" si="36"/>
        <v>20.900000000000006</v>
      </c>
      <c r="AK81" s="34">
        <f t="shared" si="37"/>
        <v>537.39999999999986</v>
      </c>
      <c r="AL81" s="36" t="str">
        <f t="shared" si="38"/>
        <v>mayor a 32</v>
      </c>
      <c r="AM81" s="7"/>
    </row>
    <row r="82" spans="2:39" x14ac:dyDescent="0.25">
      <c r="B82" s="37">
        <f t="shared" si="20"/>
        <v>0</v>
      </c>
      <c r="C82" s="1"/>
      <c r="D82" s="1">
        <v>72</v>
      </c>
      <c r="E82" s="1">
        <v>75</v>
      </c>
      <c r="F82" s="1">
        <v>78</v>
      </c>
      <c r="G82" s="1">
        <v>81</v>
      </c>
      <c r="H82" s="1">
        <v>84</v>
      </c>
      <c r="I82" s="1">
        <v>87</v>
      </c>
      <c r="J82" s="1">
        <v>88</v>
      </c>
      <c r="K82" s="1">
        <v>89</v>
      </c>
      <c r="L82" s="1">
        <v>90</v>
      </c>
      <c r="M82" s="1">
        <v>91</v>
      </c>
      <c r="N82" s="1">
        <v>92</v>
      </c>
      <c r="O82" s="1">
        <v>92</v>
      </c>
      <c r="P82" s="1">
        <v>92</v>
      </c>
      <c r="Q82" s="1">
        <v>92</v>
      </c>
      <c r="R82" s="1">
        <v>92</v>
      </c>
      <c r="S82" s="2">
        <v>92</v>
      </c>
      <c r="U82" s="18">
        <f t="shared" si="21"/>
        <v>27.1</v>
      </c>
      <c r="V82" s="1">
        <f t="shared" si="22"/>
        <v>45.8</v>
      </c>
      <c r="W82" s="1">
        <f t="shared" si="23"/>
        <v>43.8</v>
      </c>
      <c r="X82" s="1">
        <f t="shared" si="24"/>
        <v>43</v>
      </c>
      <c r="Y82" s="1">
        <f t="shared" si="25"/>
        <v>42.6</v>
      </c>
      <c r="Z82" s="1">
        <f t="shared" si="26"/>
        <v>42.3</v>
      </c>
      <c r="AA82" s="1">
        <f t="shared" si="27"/>
        <v>40.4</v>
      </c>
      <c r="AB82" s="1">
        <f t="shared" si="28"/>
        <v>38.4</v>
      </c>
      <c r="AC82" s="1">
        <f t="shared" si="29"/>
        <v>36.5</v>
      </c>
      <c r="AD82" s="1">
        <f t="shared" si="30"/>
        <v>34.700000000000003</v>
      </c>
      <c r="AE82" s="1">
        <f t="shared" si="31"/>
        <v>33</v>
      </c>
      <c r="AF82" s="1">
        <f t="shared" si="32"/>
        <v>30</v>
      </c>
      <c r="AG82" s="1">
        <f t="shared" si="33"/>
        <v>27.299999999999997</v>
      </c>
      <c r="AH82" s="1">
        <f t="shared" si="34"/>
        <v>24.700000000000003</v>
      </c>
      <c r="AI82" s="1">
        <f t="shared" si="35"/>
        <v>21.900000000000006</v>
      </c>
      <c r="AJ82" s="2">
        <f t="shared" si="36"/>
        <v>21.900000000000006</v>
      </c>
      <c r="AK82" s="34">
        <f t="shared" si="37"/>
        <v>553.39999999999986</v>
      </c>
      <c r="AL82" s="36" t="str">
        <f t="shared" si="38"/>
        <v>mayor a 32</v>
      </c>
      <c r="AM82" s="7"/>
    </row>
    <row r="83" spans="2:39" x14ac:dyDescent="0.25">
      <c r="B83" s="37">
        <f t="shared" si="20"/>
        <v>0</v>
      </c>
      <c r="C83" s="1"/>
      <c r="D83" s="1">
        <v>73</v>
      </c>
      <c r="E83" s="1">
        <v>76</v>
      </c>
      <c r="F83" s="1">
        <v>79</v>
      </c>
      <c r="G83" s="1">
        <v>82</v>
      </c>
      <c r="H83" s="1">
        <v>85</v>
      </c>
      <c r="I83" s="1">
        <v>88</v>
      </c>
      <c r="J83" s="1">
        <v>89</v>
      </c>
      <c r="K83" s="1">
        <v>90</v>
      </c>
      <c r="L83" s="1">
        <v>91</v>
      </c>
      <c r="M83" s="1">
        <v>92</v>
      </c>
      <c r="N83" s="1">
        <v>93</v>
      </c>
      <c r="O83" s="1">
        <v>93</v>
      </c>
      <c r="P83" s="1">
        <v>93</v>
      </c>
      <c r="Q83" s="1">
        <v>93</v>
      </c>
      <c r="R83" s="1">
        <v>93</v>
      </c>
      <c r="S83" s="2">
        <v>93</v>
      </c>
      <c r="U83" s="18">
        <f t="shared" si="21"/>
        <v>28.1</v>
      </c>
      <c r="V83" s="1">
        <f t="shared" si="22"/>
        <v>46.8</v>
      </c>
      <c r="W83" s="1">
        <f t="shared" si="23"/>
        <v>44.8</v>
      </c>
      <c r="X83" s="1">
        <f t="shared" si="24"/>
        <v>44</v>
      </c>
      <c r="Y83" s="1">
        <f t="shared" si="25"/>
        <v>43.6</v>
      </c>
      <c r="Z83" s="1">
        <f t="shared" si="26"/>
        <v>43.3</v>
      </c>
      <c r="AA83" s="1">
        <f t="shared" si="27"/>
        <v>41.4</v>
      </c>
      <c r="AB83" s="1">
        <f t="shared" si="28"/>
        <v>39.4</v>
      </c>
      <c r="AC83" s="1">
        <f t="shared" si="29"/>
        <v>37.5</v>
      </c>
      <c r="AD83" s="1">
        <f t="shared" si="30"/>
        <v>35.700000000000003</v>
      </c>
      <c r="AE83" s="1">
        <f t="shared" si="31"/>
        <v>34</v>
      </c>
      <c r="AF83" s="1">
        <f t="shared" si="32"/>
        <v>31</v>
      </c>
      <c r="AG83" s="1">
        <f t="shared" si="33"/>
        <v>28.299999999999997</v>
      </c>
      <c r="AH83" s="1">
        <f t="shared" si="34"/>
        <v>25.700000000000003</v>
      </c>
      <c r="AI83" s="1">
        <f t="shared" si="35"/>
        <v>22.900000000000006</v>
      </c>
      <c r="AJ83" s="2">
        <f t="shared" si="36"/>
        <v>22.900000000000006</v>
      </c>
      <c r="AK83" s="34">
        <f t="shared" si="37"/>
        <v>569.39999999999986</v>
      </c>
      <c r="AL83" s="36" t="str">
        <f t="shared" si="38"/>
        <v>mayor a 32</v>
      </c>
      <c r="AM83" s="7"/>
    </row>
    <row r="84" spans="2:39" x14ac:dyDescent="0.25">
      <c r="B84" s="37">
        <f t="shared" si="20"/>
        <v>0</v>
      </c>
      <c r="C84" s="1"/>
      <c r="D84" s="1">
        <v>74</v>
      </c>
      <c r="E84" s="1">
        <v>77</v>
      </c>
      <c r="F84" s="1">
        <v>80</v>
      </c>
      <c r="G84" s="1">
        <v>83</v>
      </c>
      <c r="H84" s="1">
        <v>86</v>
      </c>
      <c r="I84" s="1">
        <v>89</v>
      </c>
      <c r="J84" s="1">
        <v>90</v>
      </c>
      <c r="K84" s="1">
        <v>91</v>
      </c>
      <c r="L84" s="1">
        <v>92</v>
      </c>
      <c r="M84" s="1">
        <v>93</v>
      </c>
      <c r="N84" s="1">
        <v>94</v>
      </c>
      <c r="O84" s="1">
        <v>94</v>
      </c>
      <c r="P84" s="1">
        <v>94</v>
      </c>
      <c r="Q84" s="1">
        <v>94</v>
      </c>
      <c r="R84" s="1">
        <v>94</v>
      </c>
      <c r="S84" s="2">
        <v>94</v>
      </c>
      <c r="U84" s="18">
        <f t="shared" si="21"/>
        <v>29.1</v>
      </c>
      <c r="V84" s="1">
        <f t="shared" si="22"/>
        <v>47.8</v>
      </c>
      <c r="W84" s="1">
        <f t="shared" si="23"/>
        <v>45.8</v>
      </c>
      <c r="X84" s="1">
        <f t="shared" si="24"/>
        <v>45</v>
      </c>
      <c r="Y84" s="1">
        <f t="shared" si="25"/>
        <v>44.6</v>
      </c>
      <c r="Z84" s="1">
        <f t="shared" si="26"/>
        <v>44.3</v>
      </c>
      <c r="AA84" s="1">
        <f t="shared" si="27"/>
        <v>42.4</v>
      </c>
      <c r="AB84" s="1">
        <f t="shared" si="28"/>
        <v>40.4</v>
      </c>
      <c r="AC84" s="1">
        <f t="shared" si="29"/>
        <v>38.5</v>
      </c>
      <c r="AD84" s="1">
        <f t="shared" si="30"/>
        <v>36.700000000000003</v>
      </c>
      <c r="AE84" s="1">
        <f t="shared" si="31"/>
        <v>35</v>
      </c>
      <c r="AF84" s="1">
        <f t="shared" si="32"/>
        <v>32</v>
      </c>
      <c r="AG84" s="1">
        <f t="shared" si="33"/>
        <v>29.299999999999997</v>
      </c>
      <c r="AH84" s="1">
        <f t="shared" si="34"/>
        <v>26.700000000000003</v>
      </c>
      <c r="AI84" s="1">
        <f t="shared" si="35"/>
        <v>23.900000000000006</v>
      </c>
      <c r="AJ84" s="2">
        <f t="shared" si="36"/>
        <v>23.900000000000006</v>
      </c>
      <c r="AK84" s="34">
        <f t="shared" si="37"/>
        <v>585.39999999999986</v>
      </c>
      <c r="AL84" s="36" t="str">
        <f t="shared" si="38"/>
        <v>mayor a 32</v>
      </c>
      <c r="AM84" s="7"/>
    </row>
    <row r="85" spans="2:39" x14ac:dyDescent="0.25">
      <c r="B85" s="37">
        <f t="shared" si="20"/>
        <v>0</v>
      </c>
      <c r="C85" s="1"/>
      <c r="D85" s="1">
        <v>75</v>
      </c>
      <c r="E85" s="1">
        <v>78</v>
      </c>
      <c r="F85" s="1">
        <v>81</v>
      </c>
      <c r="G85" s="1">
        <v>84</v>
      </c>
      <c r="H85" s="1">
        <v>87</v>
      </c>
      <c r="I85" s="1">
        <v>90</v>
      </c>
      <c r="J85" s="1">
        <v>91</v>
      </c>
      <c r="K85" s="1">
        <v>92</v>
      </c>
      <c r="L85" s="1">
        <v>93</v>
      </c>
      <c r="M85" s="1">
        <v>94</v>
      </c>
      <c r="N85" s="1">
        <v>95</v>
      </c>
      <c r="O85" s="1">
        <v>95</v>
      </c>
      <c r="P85" s="1">
        <v>95</v>
      </c>
      <c r="Q85" s="1">
        <v>95</v>
      </c>
      <c r="R85" s="1">
        <v>95</v>
      </c>
      <c r="S85" s="2">
        <v>95</v>
      </c>
      <c r="U85" s="18">
        <f t="shared" si="21"/>
        <v>30.1</v>
      </c>
      <c r="V85" s="1">
        <f t="shared" si="22"/>
        <v>48.8</v>
      </c>
      <c r="W85" s="1">
        <f t="shared" si="23"/>
        <v>46.8</v>
      </c>
      <c r="X85" s="1">
        <f t="shared" si="24"/>
        <v>46</v>
      </c>
      <c r="Y85" s="1">
        <f t="shared" si="25"/>
        <v>45.6</v>
      </c>
      <c r="Z85" s="1">
        <f t="shared" si="26"/>
        <v>45.3</v>
      </c>
      <c r="AA85" s="1">
        <f t="shared" si="27"/>
        <v>43.4</v>
      </c>
      <c r="AB85" s="1">
        <f t="shared" si="28"/>
        <v>41.4</v>
      </c>
      <c r="AC85" s="1">
        <f t="shared" si="29"/>
        <v>39.5</v>
      </c>
      <c r="AD85" s="1">
        <f t="shared" si="30"/>
        <v>37.700000000000003</v>
      </c>
      <c r="AE85" s="1">
        <f t="shared" si="31"/>
        <v>36</v>
      </c>
      <c r="AF85" s="1">
        <f t="shared" si="32"/>
        <v>33</v>
      </c>
      <c r="AG85" s="1">
        <f t="shared" si="33"/>
        <v>30.299999999999997</v>
      </c>
      <c r="AH85" s="1">
        <f t="shared" si="34"/>
        <v>27.700000000000003</v>
      </c>
      <c r="AI85" s="1">
        <f t="shared" si="35"/>
        <v>24.900000000000006</v>
      </c>
      <c r="AJ85" s="2">
        <f t="shared" si="36"/>
        <v>24.900000000000006</v>
      </c>
      <c r="AK85" s="34">
        <f t="shared" si="37"/>
        <v>601.39999999999986</v>
      </c>
      <c r="AL85" s="36" t="str">
        <f t="shared" si="38"/>
        <v>mayor a 32</v>
      </c>
      <c r="AM85" s="7"/>
    </row>
    <row r="86" spans="2:39" ht="15.75" thickBot="1" x14ac:dyDescent="0.3">
      <c r="B86" s="37">
        <f t="shared" si="20"/>
        <v>0</v>
      </c>
      <c r="C86" s="3"/>
      <c r="D86" s="3">
        <v>76</v>
      </c>
      <c r="E86" s="3">
        <v>79</v>
      </c>
      <c r="F86" s="3">
        <v>82</v>
      </c>
      <c r="G86" s="3">
        <v>85</v>
      </c>
      <c r="H86" s="3">
        <v>88</v>
      </c>
      <c r="I86" s="3">
        <v>91</v>
      </c>
      <c r="J86" s="3">
        <v>92</v>
      </c>
      <c r="K86" s="3">
        <v>93</v>
      </c>
      <c r="L86" s="3">
        <v>94</v>
      </c>
      <c r="M86" s="3">
        <v>95</v>
      </c>
      <c r="N86" s="3">
        <v>96</v>
      </c>
      <c r="O86" s="3">
        <v>96</v>
      </c>
      <c r="P86" s="3">
        <v>96</v>
      </c>
      <c r="Q86" s="3">
        <v>96</v>
      </c>
      <c r="R86" s="3">
        <v>96</v>
      </c>
      <c r="S86" s="4">
        <v>96</v>
      </c>
      <c r="U86" s="20">
        <f t="shared" si="21"/>
        <v>31.1</v>
      </c>
      <c r="V86" s="3">
        <f t="shared" si="22"/>
        <v>49.8</v>
      </c>
      <c r="W86" s="3">
        <f t="shared" si="23"/>
        <v>47.8</v>
      </c>
      <c r="X86" s="3">
        <f t="shared" si="24"/>
        <v>47</v>
      </c>
      <c r="Y86" s="3">
        <f t="shared" si="25"/>
        <v>46.6</v>
      </c>
      <c r="Z86" s="3">
        <f t="shared" si="26"/>
        <v>46.3</v>
      </c>
      <c r="AA86" s="3">
        <f t="shared" si="27"/>
        <v>44.4</v>
      </c>
      <c r="AB86" s="3">
        <f t="shared" si="28"/>
        <v>42.4</v>
      </c>
      <c r="AC86" s="3">
        <f t="shared" si="29"/>
        <v>40.5</v>
      </c>
      <c r="AD86" s="3">
        <f t="shared" si="30"/>
        <v>38.700000000000003</v>
      </c>
      <c r="AE86" s="3">
        <f t="shared" si="31"/>
        <v>37</v>
      </c>
      <c r="AF86" s="3">
        <f t="shared" si="32"/>
        <v>34</v>
      </c>
      <c r="AG86" s="3">
        <f t="shared" si="33"/>
        <v>31.299999999999997</v>
      </c>
      <c r="AH86" s="3">
        <f t="shared" si="34"/>
        <v>28.700000000000003</v>
      </c>
      <c r="AI86" s="3">
        <f t="shared" si="35"/>
        <v>25.900000000000006</v>
      </c>
      <c r="AJ86" s="4">
        <f t="shared" si="36"/>
        <v>25.900000000000006</v>
      </c>
      <c r="AK86" s="34">
        <f t="shared" si="37"/>
        <v>617.39999999999986</v>
      </c>
      <c r="AL86" s="36" t="str">
        <f t="shared" si="38"/>
        <v>mayor a 32</v>
      </c>
      <c r="AM86" s="7"/>
    </row>
    <row r="88" spans="2:39" ht="15.75" thickBot="1" x14ac:dyDescent="0.3"/>
    <row r="89" spans="2:39" ht="24" thickBot="1" x14ac:dyDescent="0.4">
      <c r="C89" s="26" t="s">
        <v>10</v>
      </c>
      <c r="D89" s="27">
        <f>VLOOKUP(MAX(B13:B86),B12:R86,9,FALSE)</f>
        <v>50</v>
      </c>
    </row>
    <row r="91" spans="2:39" ht="15.75" thickBot="1" x14ac:dyDescent="0.3"/>
    <row r="92" spans="2:39" ht="15.75" thickBot="1" x14ac:dyDescent="0.3">
      <c r="C92" s="193" t="s">
        <v>6</v>
      </c>
      <c r="D92" s="194"/>
      <c r="E92" s="194"/>
      <c r="F92" s="195"/>
    </row>
    <row r="93" spans="2:39" x14ac:dyDescent="0.25">
      <c r="C93" s="16" t="s">
        <v>7</v>
      </c>
      <c r="D93" s="11">
        <v>125</v>
      </c>
      <c r="E93" s="11">
        <v>160</v>
      </c>
      <c r="F93" s="11">
        <v>200</v>
      </c>
      <c r="G93" s="11">
        <v>250</v>
      </c>
      <c r="H93" s="11">
        <v>315</v>
      </c>
      <c r="I93" s="11">
        <v>400</v>
      </c>
      <c r="J93" s="11">
        <v>500</v>
      </c>
      <c r="K93" s="11">
        <v>630</v>
      </c>
      <c r="L93" s="11">
        <v>800</v>
      </c>
      <c r="M93" s="11">
        <v>1000</v>
      </c>
      <c r="N93" s="11">
        <v>1250</v>
      </c>
      <c r="O93" s="11">
        <v>1600</v>
      </c>
      <c r="P93" s="11">
        <v>2000</v>
      </c>
      <c r="Q93" s="11">
        <v>2500</v>
      </c>
      <c r="R93" s="11">
        <v>3150</v>
      </c>
      <c r="S93" s="12">
        <v>4000</v>
      </c>
    </row>
    <row r="94" spans="2:39" ht="15.75" thickBot="1" x14ac:dyDescent="0.3">
      <c r="C94" s="20" t="s">
        <v>8</v>
      </c>
      <c r="D94" s="9">
        <f>VLOOKUP(MAX(B13:B86),B12:S86,3,FALSE)</f>
        <v>34</v>
      </c>
      <c r="E94" s="9">
        <f>VLOOKUP(MAX(B13:B86),B12:S86,4,FALSE)</f>
        <v>37</v>
      </c>
      <c r="F94" s="9">
        <f>VLOOKUP(MAX(B13:B86),B12:S86,5,FALSE)</f>
        <v>40</v>
      </c>
      <c r="G94" s="9">
        <f>VLOOKUP(MAX(B13:B86),B12:S86,6,FALSE)</f>
        <v>43</v>
      </c>
      <c r="H94" s="9">
        <f>VLOOKUP(MAX(B13:B86),B12:S86,7,FALSE)</f>
        <v>46</v>
      </c>
      <c r="I94" s="9">
        <f>VLOOKUP(MAX(B13:B86),B12:S86,8,FALSE)</f>
        <v>49</v>
      </c>
      <c r="J94" s="9">
        <f>VLOOKUP(MAX(B13:B86),B12:S86,9,FALSE)</f>
        <v>50</v>
      </c>
      <c r="K94" s="9">
        <f>VLOOKUP(MAX(B13:B86),B12:S86,10,FALSE)</f>
        <v>51</v>
      </c>
      <c r="L94" s="9">
        <f>VLOOKUP(MAX(B13:B86),B12:S86,11,FALSE)</f>
        <v>52</v>
      </c>
      <c r="M94" s="9">
        <f>VLOOKUP(MAX(B13:B86),B12:S86,12,FALSE)</f>
        <v>53</v>
      </c>
      <c r="N94" s="9">
        <f>VLOOKUP(MAX(B13:B86),B12:S86,13,FALSE)</f>
        <v>54</v>
      </c>
      <c r="O94" s="9">
        <f>VLOOKUP(MAX(B13:B86),B12:S86,14,FALSE)</f>
        <v>54</v>
      </c>
      <c r="P94" s="9">
        <f>VLOOKUP(MAX(B13:B86),B12:S86,15,FALSE)</f>
        <v>54</v>
      </c>
      <c r="Q94" s="9">
        <f>VLOOKUP(MAX(B13:B86),B12:S86,16,FALSE)</f>
        <v>54</v>
      </c>
      <c r="R94" s="9">
        <f>VLOOKUP(MAX(B13:B86),B12:S86,17,FALSE)</f>
        <v>54</v>
      </c>
      <c r="S94" s="10">
        <f>VLOOKUP(MAX(B13:B86),B12:S86,18,FALSE)</f>
        <v>54</v>
      </c>
    </row>
  </sheetData>
  <mergeCells count="3">
    <mergeCell ref="A1:D1"/>
    <mergeCell ref="A6:E6"/>
    <mergeCell ref="C92:F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workbookViewId="0">
      <selection activeCell="A2" sqref="A2"/>
    </sheetView>
  </sheetViews>
  <sheetFormatPr baseColWidth="10" defaultRowHeight="15" x14ac:dyDescent="0.25"/>
  <sheetData>
    <row r="1" spans="1:30" ht="15.75" thickBot="1" x14ac:dyDescent="0.3">
      <c r="A1" s="85">
        <v>25</v>
      </c>
      <c r="B1" s="79">
        <v>31.5</v>
      </c>
      <c r="C1" s="79">
        <v>40</v>
      </c>
      <c r="D1" s="79">
        <v>50</v>
      </c>
      <c r="E1" s="79">
        <v>63</v>
      </c>
      <c r="F1" s="79">
        <v>80</v>
      </c>
      <c r="G1" s="79">
        <v>100</v>
      </c>
      <c r="H1" s="79">
        <v>125</v>
      </c>
      <c r="I1" s="79">
        <v>160</v>
      </c>
      <c r="J1" s="79">
        <v>200</v>
      </c>
      <c r="K1" s="79">
        <v>250</v>
      </c>
      <c r="L1" s="79">
        <v>315</v>
      </c>
      <c r="M1" s="79">
        <v>400</v>
      </c>
      <c r="N1" s="79">
        <v>500</v>
      </c>
      <c r="O1" s="79">
        <v>630</v>
      </c>
      <c r="P1" s="79">
        <v>800</v>
      </c>
      <c r="Q1" s="79">
        <v>1000</v>
      </c>
      <c r="R1" s="79">
        <v>1250</v>
      </c>
      <c r="S1" s="79">
        <v>1600</v>
      </c>
      <c r="T1" s="79">
        <v>2000</v>
      </c>
      <c r="U1" s="79">
        <v>2500</v>
      </c>
      <c r="V1" s="79">
        <v>3150</v>
      </c>
      <c r="W1" s="79">
        <v>4000</v>
      </c>
      <c r="X1" s="79">
        <v>5000</v>
      </c>
      <c r="Y1" s="79">
        <v>6000</v>
      </c>
      <c r="Z1" s="79">
        <v>8000</v>
      </c>
      <c r="AA1" s="79">
        <v>10000</v>
      </c>
      <c r="AB1" s="79">
        <v>12500</v>
      </c>
      <c r="AC1" s="79">
        <v>16000</v>
      </c>
      <c r="AD1" s="86">
        <v>20000</v>
      </c>
    </row>
    <row r="2" spans="1:30" x14ac:dyDescent="0.25">
      <c r="A2" s="99">
        <f>-10*LOG10((1/4)*(10^(-'Datos de entrada'!B7/10)+10^(-'Datos de entrada'!B8/10)+10^(-'Datos de entrada'!B9/10)+10^(-'Datos de entrada'!B10/10)))</f>
        <v>33.037636894239327</v>
      </c>
      <c r="B2" s="99">
        <f>-10*LOG10((1/4)*(10^(-'Datos de entrada'!C7/10)+10^(-'Datos de entrada'!C8/10)+10^(-'Datos de entrada'!C9/10)+10^(-'Datos de entrada'!C10/10)))</f>
        <v>34.324692942016569</v>
      </c>
      <c r="C2" s="99">
        <f>-10*LOG10((1/4)*(10^(-'Datos de entrada'!D7/10)+10^(-'Datos de entrada'!D8/10)+10^(-'Datos de entrada'!D9/10)+10^(-'Datos de entrada'!D10/10)))</f>
        <v>35.049048828652076</v>
      </c>
      <c r="D2" s="99">
        <f>-10*LOG10((1/4)*(10^(-'Datos de entrada'!E7/10)+10^(-'Datos de entrada'!E8/10)+10^(-'Datos de entrada'!E9/10)+10^(-'Datos de entrada'!E10/10)))</f>
        <v>36.314088203319123</v>
      </c>
      <c r="E2" s="99">
        <f>-10*LOG10((1/4)*(10^(-'Datos de entrada'!F7/10)+10^(-'Datos de entrada'!F8/10)+10^(-'Datos de entrada'!F9/10)+10^(-'Datos de entrada'!F10/10)))</f>
        <v>37.40189136340539</v>
      </c>
      <c r="F2" s="99">
        <f>-10*LOG10((1/4)*(10^(-'Datos de entrada'!G7/10)+10^(-'Datos de entrada'!G8/10)+10^(-'Datos de entrada'!G9/10)+10^(-'Datos de entrada'!G10/10)))</f>
        <v>36.930447534974256</v>
      </c>
      <c r="G2" s="99">
        <f>-10*LOG10((1/4)*(10^(-'Datos de entrada'!H7/10)+10^(-'Datos de entrada'!H8/10)+10^(-'Datos de entrada'!H9/10)+10^(-'Datos de entrada'!H10/10)))</f>
        <v>33.619219235950013</v>
      </c>
      <c r="H2" s="99">
        <f>-10*LOG10((1/4)*(10^(-'Datos de entrada'!I7/10)+10^(-'Datos de entrada'!I8/10)+10^(-'Datos de entrada'!I9/10)+10^(-'Datos de entrada'!I10/10)))</f>
        <v>31.607476031669805</v>
      </c>
      <c r="I2" s="99">
        <f>-10*LOG10((1/4)*(10^(-'Datos de entrada'!J7/10)+10^(-'Datos de entrada'!J8/10)+10^(-'Datos de entrada'!J9/10)+10^(-'Datos de entrada'!J10/10)))</f>
        <v>31.650586031070716</v>
      </c>
      <c r="J2" s="99">
        <f>-10*LOG10((1/4)*(10^(-'Datos de entrada'!K7/10)+10^(-'Datos de entrada'!K8/10)+10^(-'Datos de entrada'!K9/10)+10^(-'Datos de entrada'!K10/10)))</f>
        <v>36.223531733608667</v>
      </c>
      <c r="K2" s="99">
        <f>-10*LOG10((1/4)*(10^(-'Datos de entrada'!L7/10)+10^(-'Datos de entrada'!L8/10)+10^(-'Datos de entrada'!L9/10)+10^(-'Datos de entrada'!L10/10)))</f>
        <v>39.879947755230837</v>
      </c>
      <c r="L2" s="99">
        <f>-10*LOG10((1/4)*(10^(-'Datos de entrada'!M7/10)+10^(-'Datos de entrada'!M8/10)+10^(-'Datos de entrada'!M9/10)+10^(-'Datos de entrada'!M10/10)))</f>
        <v>43.212646085378488</v>
      </c>
      <c r="M2" s="99">
        <f>-10*LOG10((1/4)*(10^(-'Datos de entrada'!N7/10)+10^(-'Datos de entrada'!N8/10)+10^(-'Datos de entrada'!N9/10)+10^(-'Datos de entrada'!N10/10)))</f>
        <v>46.412886066192428</v>
      </c>
      <c r="N2" s="99">
        <f>-10*LOG10((1/4)*(10^(-'Datos de entrada'!O7/10)+10^(-'Datos de entrada'!O8/10)+10^(-'Datos de entrada'!O9/10)+10^(-'Datos de entrada'!O10/10)))</f>
        <v>49.274191324091028</v>
      </c>
      <c r="O2" s="99">
        <f>-10*LOG10((1/4)*(10^(-'Datos de entrada'!P7/10)+10^(-'Datos de entrada'!P8/10)+10^(-'Datos de entrada'!P9/10)+10^(-'Datos de entrada'!P10/10)))</f>
        <v>52.158379545164955</v>
      </c>
      <c r="P2" s="99">
        <f>-10*LOG10((1/4)*(10^(-'Datos de entrada'!Q7/10)+10^(-'Datos de entrada'!Q8/10)+10^(-'Datos de entrada'!Q9/10)+10^(-'Datos de entrada'!Q10/10)))</f>
        <v>55.086446304987248</v>
      </c>
      <c r="Q2" s="99">
        <f>-10*LOG10((1/4)*(10^(-'Datos de entrada'!R7/10)+10^(-'Datos de entrada'!R8/10)+10^(-'Datos de entrada'!R9/10)+10^(-'Datos de entrada'!R10/10)))</f>
        <v>57.790942569693016</v>
      </c>
      <c r="R2" s="99">
        <f>-10*LOG10((1/4)*(10^(-'Datos de entrada'!S7/10)+10^(-'Datos de entrada'!S8/10)+10^(-'Datos de entrada'!S9/10)+10^(-'Datos de entrada'!S10/10)))</f>
        <v>60.47760267258613</v>
      </c>
      <c r="S2" s="99">
        <f>-10*LOG10((1/4)*(10^(-'Datos de entrada'!T7/10)+10^(-'Datos de entrada'!T8/10)+10^(-'Datos de entrada'!T9/10)+10^(-'Datos de entrada'!T10/10)))</f>
        <v>63.438544365642066</v>
      </c>
      <c r="T2" s="99">
        <f>-10*LOG10((1/4)*(10^(-'Datos de entrada'!U7/10)+10^(-'Datos de entrada'!U8/10)+10^(-'Datos de entrada'!U9/10)+10^(-'Datos de entrada'!U10/10)))</f>
        <v>66.11100664812146</v>
      </c>
      <c r="U2" s="99">
        <f>-10*LOG10((1/4)*(10^(-'Datos de entrada'!V7/10)+10^(-'Datos de entrada'!V8/10)+10^(-'Datos de entrada'!V9/10)+10^(-'Datos de entrada'!V10/10)))</f>
        <v>68.758545360426496</v>
      </c>
      <c r="V2" s="99">
        <f>-10*LOG10((1/4)*(10^(-'Datos de entrada'!W7/10)+10^(-'Datos de entrada'!W8/10)+10^(-'Datos de entrada'!W9/10)+10^(-'Datos de entrada'!W10/10)))</f>
        <v>71.362725789645467</v>
      </c>
      <c r="W2" s="99">
        <f>-10*LOG10((1/4)*(10^(-'Datos de entrada'!X7/10)+10^(-'Datos de entrada'!X8/10)+10^(-'Datos de entrada'!X9/10)+10^(-'Datos de entrada'!X10/10)))</f>
        <v>74.030871980277226</v>
      </c>
      <c r="X2" s="99">
        <f>-10*LOG10((1/4)*(10^(-'Datos de entrada'!Y7/10)+10^(-'Datos de entrada'!Y8/10)+10^(-'Datos de entrada'!Y9/10)+10^(-'Datos de entrada'!Y10/10)))</f>
        <v>76.500235627478332</v>
      </c>
      <c r="Y2" s="99">
        <f>-10*LOG10((1/4)*(10^(-'Datos de entrada'!Z7/10)+10^(-'Datos de entrada'!Z8/10)+10^(-'Datos de entrada'!Z9/10)+10^(-'Datos de entrada'!Z10/10)))</f>
        <v>78.500286984696061</v>
      </c>
      <c r="Z2" s="99">
        <f>-10*LOG10((1/4)*(10^(-'Datos de entrada'!AA7/10)+10^(-'Datos de entrada'!AA8/10)+10^(-'Datos de entrada'!AA9/10)+10^(-'Datos de entrada'!AA10/10)))</f>
        <v>81.6212434580804</v>
      </c>
      <c r="AA2" s="99">
        <f>-10*LOG10((1/4)*(10^(-'Datos de entrada'!AB7/10)+10^(-'Datos de entrada'!AB8/10)+10^(-'Datos de entrada'!AB9/10)+10^(-'Datos de entrada'!AB10/10)))</f>
        <v>84.010167854660054</v>
      </c>
      <c r="AB2" s="99">
        <f>-10*LOG10((1/4)*(10^(-'Datos de entrada'!AC7/10)+10^(-'Datos de entrada'!AC8/10)+10^(-'Datos de entrada'!AC9/10)+10^(-'Datos de entrada'!AC10/10)))</f>
        <v>86.36908145473393</v>
      </c>
      <c r="AC2" s="99">
        <f>-10*LOG10((1/4)*(10^(-'Datos de entrada'!AD7/10)+10^(-'Datos de entrada'!AD8/10)+10^(-'Datos de entrada'!AD9/10)+10^(-'Datos de entrada'!AD10/10)))</f>
        <v>88.201310314007287</v>
      </c>
      <c r="AD2" s="99">
        <f>-10*LOG10((1/4)*(10^(-'Datos de entrada'!AE7/10)+10^(-'Datos de entrada'!AE8/10)+10^(-'Datos de entrada'!AE9/10)+10^(-'Datos de entrada'!AE10/10)))</f>
        <v>90.302051566428659</v>
      </c>
    </row>
    <row r="7" spans="1:30" x14ac:dyDescent="0.25">
      <c r="A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22" workbookViewId="0">
      <selection activeCell="B18" sqref="B18"/>
    </sheetView>
  </sheetViews>
  <sheetFormatPr baseColWidth="10" defaultRowHeight="15" x14ac:dyDescent="0.25"/>
  <cols>
    <col min="3" max="3" width="12" bestFit="1" customWidth="1"/>
    <col min="6" max="6" width="12" bestFit="1" customWidth="1"/>
    <col min="24" max="24" width="13.28515625" bestFit="1" customWidth="1"/>
  </cols>
  <sheetData>
    <row r="1" spans="1:23" ht="15.75" thickBot="1" x14ac:dyDescent="0.3">
      <c r="A1" s="196" t="s">
        <v>15</v>
      </c>
      <c r="B1" s="197"/>
      <c r="C1" s="198"/>
    </row>
    <row r="2" spans="1:23" ht="15.75" thickBot="1" x14ac:dyDescent="0.3"/>
    <row r="3" spans="1:23" ht="15.75" thickBot="1" x14ac:dyDescent="0.3">
      <c r="B3" s="45"/>
      <c r="C3" s="46">
        <v>50</v>
      </c>
      <c r="D3" s="46">
        <v>63</v>
      </c>
      <c r="E3" s="46">
        <v>80</v>
      </c>
      <c r="F3" s="46">
        <v>100</v>
      </c>
      <c r="G3" s="46">
        <v>125</v>
      </c>
      <c r="H3" s="46">
        <v>160</v>
      </c>
      <c r="I3" s="46">
        <v>200</v>
      </c>
      <c r="J3" s="46">
        <v>250</v>
      </c>
      <c r="K3" s="46">
        <v>315</v>
      </c>
      <c r="L3" s="46">
        <v>400</v>
      </c>
      <c r="M3" s="46">
        <v>500</v>
      </c>
      <c r="N3" s="46">
        <v>630</v>
      </c>
      <c r="O3" s="46">
        <v>800</v>
      </c>
      <c r="P3" s="46">
        <v>1000</v>
      </c>
      <c r="Q3" s="46">
        <v>1250</v>
      </c>
      <c r="R3" s="46">
        <v>1600</v>
      </c>
      <c r="S3" s="46">
        <v>2000</v>
      </c>
      <c r="T3" s="46">
        <v>2500</v>
      </c>
      <c r="U3" s="46">
        <v>3150</v>
      </c>
      <c r="V3" s="46">
        <v>4000</v>
      </c>
      <c r="W3" s="47">
        <v>5000</v>
      </c>
    </row>
    <row r="4" spans="1:23" x14ac:dyDescent="0.25">
      <c r="B4" s="49" t="s">
        <v>11</v>
      </c>
      <c r="C4" s="32"/>
      <c r="D4" s="32"/>
      <c r="E4" s="32"/>
      <c r="F4" s="32">
        <v>-29</v>
      </c>
      <c r="G4" s="32">
        <v>-26</v>
      </c>
      <c r="H4" s="32">
        <v>-23</v>
      </c>
      <c r="I4" s="32">
        <v>-21</v>
      </c>
      <c r="J4" s="32">
        <v>-19</v>
      </c>
      <c r="K4" s="32">
        <v>-17</v>
      </c>
      <c r="L4" s="32">
        <v>-18</v>
      </c>
      <c r="M4" s="32">
        <v>-13</v>
      </c>
      <c r="N4" s="32">
        <v>-12</v>
      </c>
      <c r="O4" s="32">
        <v>-11</v>
      </c>
      <c r="P4" s="32">
        <v>-10</v>
      </c>
      <c r="Q4" s="32">
        <v>-9</v>
      </c>
      <c r="R4" s="32">
        <v>-9</v>
      </c>
      <c r="S4" s="32">
        <v>-9</v>
      </c>
      <c r="T4" s="32">
        <v>-9</v>
      </c>
      <c r="U4" s="32">
        <v>-9</v>
      </c>
      <c r="V4" s="32"/>
      <c r="W4" s="48"/>
    </row>
    <row r="5" spans="1:23" x14ac:dyDescent="0.25">
      <c r="B5" s="50" t="s">
        <v>12</v>
      </c>
      <c r="C5" s="1">
        <v>-40</v>
      </c>
      <c r="D5" s="1">
        <v>-36</v>
      </c>
      <c r="E5" s="1">
        <v>-33</v>
      </c>
      <c r="F5" s="1">
        <v>-29</v>
      </c>
      <c r="G5" s="1">
        <v>-26</v>
      </c>
      <c r="H5" s="1">
        <v>-23</v>
      </c>
      <c r="I5" s="1">
        <v>-21</v>
      </c>
      <c r="J5" s="1">
        <v>-19</v>
      </c>
      <c r="K5" s="1">
        <v>-17</v>
      </c>
      <c r="L5" s="1">
        <v>-15</v>
      </c>
      <c r="M5" s="1">
        <v>-13</v>
      </c>
      <c r="N5" s="1">
        <v>-12</v>
      </c>
      <c r="O5" s="1">
        <v>-11</v>
      </c>
      <c r="P5" s="1">
        <v>-10</v>
      </c>
      <c r="Q5" s="1">
        <v>-9</v>
      </c>
      <c r="R5" s="1">
        <v>-9</v>
      </c>
      <c r="S5" s="1">
        <v>-9</v>
      </c>
      <c r="T5" s="1">
        <v>-9</v>
      </c>
      <c r="U5" s="1">
        <v>-9</v>
      </c>
      <c r="V5" s="1"/>
      <c r="W5" s="2"/>
    </row>
    <row r="6" spans="1:23" x14ac:dyDescent="0.25">
      <c r="B6" s="50" t="s">
        <v>13</v>
      </c>
      <c r="C6" s="1">
        <v>-41</v>
      </c>
      <c r="D6" s="1">
        <v>-37</v>
      </c>
      <c r="E6" s="1">
        <v>-34</v>
      </c>
      <c r="F6" s="1">
        <v>-30</v>
      </c>
      <c r="G6" s="1">
        <v>-27</v>
      </c>
      <c r="H6" s="1">
        <v>-24</v>
      </c>
      <c r="I6" s="1">
        <v>-22</v>
      </c>
      <c r="J6" s="1">
        <v>-20</v>
      </c>
      <c r="K6" s="1">
        <v>-18</v>
      </c>
      <c r="L6" s="1">
        <v>-16</v>
      </c>
      <c r="M6" s="1">
        <v>-14</v>
      </c>
      <c r="N6" s="1">
        <v>-13</v>
      </c>
      <c r="O6" s="1">
        <v>-12</v>
      </c>
      <c r="P6" s="1">
        <v>-11</v>
      </c>
      <c r="Q6" s="1">
        <v>-10</v>
      </c>
      <c r="R6" s="1">
        <v>-10</v>
      </c>
      <c r="S6" s="1">
        <v>-10</v>
      </c>
      <c r="T6" s="1">
        <v>-10</v>
      </c>
      <c r="U6" s="1">
        <v>-10</v>
      </c>
      <c r="V6" s="1">
        <v>-10</v>
      </c>
      <c r="W6" s="2">
        <v>-10</v>
      </c>
    </row>
    <row r="7" spans="1:23" ht="15.75" thickBot="1" x14ac:dyDescent="0.3">
      <c r="B7" s="51" t="s">
        <v>14</v>
      </c>
      <c r="C7" s="3"/>
      <c r="D7" s="3"/>
      <c r="E7" s="3"/>
      <c r="F7" s="3">
        <v>-30</v>
      </c>
      <c r="G7" s="3">
        <v>-27</v>
      </c>
      <c r="H7" s="3">
        <v>-24</v>
      </c>
      <c r="I7" s="3">
        <v>-22</v>
      </c>
      <c r="J7" s="3">
        <v>-20</v>
      </c>
      <c r="K7" s="3">
        <v>-18</v>
      </c>
      <c r="L7" s="3">
        <v>-16</v>
      </c>
      <c r="M7" s="3">
        <v>-14</v>
      </c>
      <c r="N7" s="3">
        <v>-13</v>
      </c>
      <c r="O7" s="3">
        <v>-12</v>
      </c>
      <c r="P7" s="3">
        <v>-11</v>
      </c>
      <c r="Q7" s="3">
        <v>-10</v>
      </c>
      <c r="R7" s="3">
        <v>-10</v>
      </c>
      <c r="S7" s="3">
        <v>-10</v>
      </c>
      <c r="T7" s="3">
        <v>-10</v>
      </c>
      <c r="U7" s="3">
        <v>-10</v>
      </c>
      <c r="V7" s="3">
        <v>-10</v>
      </c>
      <c r="W7" s="4">
        <v>-10</v>
      </c>
    </row>
    <row r="8" spans="1:23" ht="15.75" thickBot="1" x14ac:dyDescent="0.3"/>
    <row r="9" spans="1:23" ht="15.75" thickBot="1" x14ac:dyDescent="0.3">
      <c r="B9" s="53"/>
      <c r="C9" s="23">
        <v>50</v>
      </c>
      <c r="D9" s="23">
        <v>63</v>
      </c>
      <c r="E9" s="23">
        <v>80</v>
      </c>
      <c r="F9" s="23">
        <v>100</v>
      </c>
      <c r="G9" s="23">
        <v>125</v>
      </c>
      <c r="H9" s="23">
        <v>160</v>
      </c>
      <c r="I9" s="23">
        <v>200</v>
      </c>
      <c r="J9" s="23">
        <v>250</v>
      </c>
      <c r="K9" s="23">
        <v>315</v>
      </c>
      <c r="L9" s="23">
        <v>400</v>
      </c>
      <c r="M9" s="23">
        <v>500</v>
      </c>
      <c r="N9" s="23">
        <v>630</v>
      </c>
      <c r="O9" s="23">
        <v>800</v>
      </c>
      <c r="P9" s="23">
        <v>1000</v>
      </c>
      <c r="Q9" s="23">
        <v>1250</v>
      </c>
      <c r="R9" s="23">
        <v>1600</v>
      </c>
      <c r="S9" s="23">
        <v>2000</v>
      </c>
      <c r="T9" s="23">
        <v>2500</v>
      </c>
      <c r="U9" s="23">
        <v>3150</v>
      </c>
      <c r="V9" s="23">
        <v>4000</v>
      </c>
      <c r="W9" s="24">
        <v>5000</v>
      </c>
    </row>
    <row r="10" spans="1:23" x14ac:dyDescent="0.25">
      <c r="B10" s="52" t="s">
        <v>16</v>
      </c>
      <c r="C10" s="5"/>
      <c r="D10" s="5"/>
      <c r="E10" s="5"/>
      <c r="F10" s="5">
        <v>-20</v>
      </c>
      <c r="G10" s="5">
        <v>-20</v>
      </c>
      <c r="H10" s="5">
        <v>-18</v>
      </c>
      <c r="I10" s="5">
        <v>-16</v>
      </c>
      <c r="J10" s="5">
        <v>-15</v>
      </c>
      <c r="K10" s="5">
        <v>-14</v>
      </c>
      <c r="L10" s="5">
        <v>-13</v>
      </c>
      <c r="M10" s="5">
        <v>-12</v>
      </c>
      <c r="N10" s="5">
        <v>-11</v>
      </c>
      <c r="O10" s="5">
        <v>-9</v>
      </c>
      <c r="P10" s="5">
        <v>-8</v>
      </c>
      <c r="Q10" s="5">
        <v>-9</v>
      </c>
      <c r="R10" s="5">
        <v>-10</v>
      </c>
      <c r="S10" s="5">
        <v>-11</v>
      </c>
      <c r="T10" s="5">
        <v>-13</v>
      </c>
      <c r="U10" s="5">
        <v>-15</v>
      </c>
      <c r="V10" s="5"/>
      <c r="W10" s="6"/>
    </row>
    <row r="11" spans="1:23" x14ac:dyDescent="0.25">
      <c r="B11" s="50" t="s">
        <v>17</v>
      </c>
      <c r="C11" s="1">
        <v>-25</v>
      </c>
      <c r="D11" s="1">
        <v>-23</v>
      </c>
      <c r="E11" s="1">
        <v>-21</v>
      </c>
      <c r="F11" s="1">
        <v>-20</v>
      </c>
      <c r="G11" s="1">
        <v>-20</v>
      </c>
      <c r="H11" s="1">
        <v>-18</v>
      </c>
      <c r="I11" s="1">
        <v>-16</v>
      </c>
      <c r="J11" s="1">
        <v>-15</v>
      </c>
      <c r="K11" s="1">
        <v>-14</v>
      </c>
      <c r="L11" s="1">
        <v>-13</v>
      </c>
      <c r="M11" s="1">
        <v>-12</v>
      </c>
      <c r="N11" s="1">
        <v>-11</v>
      </c>
      <c r="O11" s="1">
        <v>-9</v>
      </c>
      <c r="P11" s="1">
        <v>-8</v>
      </c>
      <c r="Q11" s="1">
        <v>-9</v>
      </c>
      <c r="R11" s="1">
        <v>-10</v>
      </c>
      <c r="S11" s="1">
        <v>-11</v>
      </c>
      <c r="T11" s="1">
        <v>-13</v>
      </c>
      <c r="U11" s="1">
        <v>-15</v>
      </c>
      <c r="V11" s="1"/>
      <c r="W11" s="2"/>
    </row>
    <row r="12" spans="1:23" x14ac:dyDescent="0.25">
      <c r="B12" s="50" t="s">
        <v>18</v>
      </c>
      <c r="C12" s="1">
        <v>-25</v>
      </c>
      <c r="D12" s="1">
        <v>-23</v>
      </c>
      <c r="E12" s="1">
        <v>-21</v>
      </c>
      <c r="F12" s="1">
        <v>-20</v>
      </c>
      <c r="G12" s="1">
        <v>-20</v>
      </c>
      <c r="H12" s="1">
        <v>-18</v>
      </c>
      <c r="I12" s="1">
        <v>-16</v>
      </c>
      <c r="J12" s="1">
        <v>-15</v>
      </c>
      <c r="K12" s="1">
        <v>-14</v>
      </c>
      <c r="L12" s="1">
        <v>-13</v>
      </c>
      <c r="M12" s="1">
        <v>-12</v>
      </c>
      <c r="N12" s="1">
        <v>-11</v>
      </c>
      <c r="O12" s="1">
        <v>-9</v>
      </c>
      <c r="P12" s="1">
        <v>-8</v>
      </c>
      <c r="Q12" s="1">
        <v>-9</v>
      </c>
      <c r="R12" s="1">
        <v>-10</v>
      </c>
      <c r="S12" s="1">
        <v>-11</v>
      </c>
      <c r="T12" s="1">
        <v>-13</v>
      </c>
      <c r="U12" s="1">
        <v>-15</v>
      </c>
      <c r="V12" s="1">
        <v>-16</v>
      </c>
      <c r="W12" s="2">
        <v>-18</v>
      </c>
    </row>
    <row r="13" spans="1:23" ht="15.75" thickBot="1" x14ac:dyDescent="0.3">
      <c r="B13" s="51" t="s">
        <v>19</v>
      </c>
      <c r="C13" s="3"/>
      <c r="D13" s="3"/>
      <c r="E13" s="3"/>
      <c r="F13" s="3">
        <v>-20</v>
      </c>
      <c r="G13" s="3">
        <v>-20</v>
      </c>
      <c r="H13" s="3">
        <v>-18</v>
      </c>
      <c r="I13" s="3">
        <v>-16</v>
      </c>
      <c r="J13" s="3">
        <v>-15</v>
      </c>
      <c r="K13" s="3">
        <v>-14</v>
      </c>
      <c r="L13" s="3">
        <v>-13</v>
      </c>
      <c r="M13" s="3">
        <v>-12</v>
      </c>
      <c r="N13" s="3">
        <v>-11</v>
      </c>
      <c r="O13" s="3">
        <v>-9</v>
      </c>
      <c r="P13" s="3">
        <v>-8</v>
      </c>
      <c r="Q13" s="3">
        <v>-9</v>
      </c>
      <c r="R13" s="3">
        <v>-10</v>
      </c>
      <c r="S13" s="3">
        <v>-11</v>
      </c>
      <c r="T13" s="3">
        <v>-13</v>
      </c>
      <c r="U13" s="3">
        <v>-15</v>
      </c>
      <c r="V13" s="3">
        <v>-16</v>
      </c>
      <c r="W13" s="4">
        <v>-18</v>
      </c>
    </row>
    <row r="14" spans="1:23" ht="15.75" thickBot="1" x14ac:dyDescent="0.3"/>
    <row r="15" spans="1:23" ht="15.75" thickBot="1" x14ac:dyDescent="0.3">
      <c r="A15" s="199" t="s">
        <v>44</v>
      </c>
      <c r="B15" s="200"/>
    </row>
    <row r="16" spans="1:23" ht="15.75" thickBot="1" x14ac:dyDescent="0.3"/>
    <row r="17" spans="1:23" ht="15.75" thickBot="1" x14ac:dyDescent="0.3">
      <c r="B17" s="53"/>
      <c r="C17" s="23">
        <v>50</v>
      </c>
      <c r="D17" s="23">
        <v>63</v>
      </c>
      <c r="E17" s="23">
        <v>80</v>
      </c>
      <c r="F17" s="23">
        <v>100</v>
      </c>
      <c r="G17" s="23">
        <v>125</v>
      </c>
      <c r="H17" s="23">
        <v>160</v>
      </c>
      <c r="I17" s="23">
        <v>200</v>
      </c>
      <c r="J17" s="23">
        <v>250</v>
      </c>
      <c r="K17" s="23">
        <v>315</v>
      </c>
      <c r="L17" s="23">
        <v>400</v>
      </c>
      <c r="M17" s="23">
        <v>500</v>
      </c>
      <c r="N17" s="23">
        <v>630</v>
      </c>
      <c r="O17" s="23">
        <v>800</v>
      </c>
      <c r="P17" s="23">
        <v>1000</v>
      </c>
      <c r="Q17" s="23">
        <v>1250</v>
      </c>
      <c r="R17" s="23">
        <v>1600</v>
      </c>
      <c r="S17" s="23">
        <v>2000</v>
      </c>
      <c r="T17" s="23">
        <v>2500</v>
      </c>
      <c r="U17" s="23">
        <v>3150</v>
      </c>
      <c r="V17" s="23">
        <v>4000</v>
      </c>
      <c r="W17" s="24">
        <v>5000</v>
      </c>
    </row>
    <row r="18" spans="1:23" ht="15.75" thickBot="1" x14ac:dyDescent="0.3">
      <c r="B18" s="54" t="s">
        <v>44</v>
      </c>
      <c r="C18" s="55">
        <f>Rw!B4</f>
        <v>36.9</v>
      </c>
      <c r="D18" s="55">
        <f>Rw!C4</f>
        <v>39</v>
      </c>
      <c r="E18" s="55">
        <f>Rw!D4</f>
        <v>41</v>
      </c>
      <c r="F18" s="55">
        <f>Rw!E4</f>
        <v>43</v>
      </c>
      <c r="G18" s="55">
        <f>Rw!F4</f>
        <v>44.9</v>
      </c>
      <c r="H18" s="55">
        <f>Rw!G4</f>
        <v>29.2</v>
      </c>
      <c r="I18" s="55">
        <f>Rw!H4</f>
        <v>34.200000000000003</v>
      </c>
      <c r="J18" s="55">
        <f>Rw!I4</f>
        <v>38</v>
      </c>
      <c r="K18" s="55">
        <f>Rw!J4</f>
        <v>41.4</v>
      </c>
      <c r="L18" s="55">
        <f>Rw!K4</f>
        <v>44.7</v>
      </c>
      <c r="M18" s="55">
        <f>Rw!L4</f>
        <v>47.6</v>
      </c>
      <c r="N18" s="55">
        <f>Rw!M4</f>
        <v>50.6</v>
      </c>
      <c r="O18" s="55">
        <f>Rw!N4</f>
        <v>53.5</v>
      </c>
      <c r="P18" s="55">
        <f>Rw!O4</f>
        <v>56.3</v>
      </c>
      <c r="Q18" s="55">
        <f>Rw!P4</f>
        <v>59</v>
      </c>
      <c r="R18" s="55">
        <f>Rw!Q4</f>
        <v>62</v>
      </c>
      <c r="S18" s="55">
        <f>Rw!R4</f>
        <v>64.7</v>
      </c>
      <c r="T18" s="55">
        <f>Rw!S4</f>
        <v>67.3</v>
      </c>
      <c r="U18" s="55">
        <f>Rw!T4</f>
        <v>70.099999999999994</v>
      </c>
      <c r="V18" s="55">
        <f>Rw!U4</f>
        <v>73</v>
      </c>
      <c r="W18" s="56">
        <f>Rw!V4</f>
        <v>75.7</v>
      </c>
    </row>
    <row r="19" spans="1:23" ht="15.75" thickBot="1" x14ac:dyDescent="0.3"/>
    <row r="20" spans="1:23" x14ac:dyDescent="0.25">
      <c r="A20" s="45"/>
      <c r="B20" s="45"/>
      <c r="C20" s="46">
        <v>50</v>
      </c>
      <c r="D20" s="46">
        <v>63</v>
      </c>
      <c r="E20" s="46">
        <v>80</v>
      </c>
      <c r="F20" s="46">
        <v>100</v>
      </c>
      <c r="G20" s="46">
        <v>125</v>
      </c>
      <c r="H20" s="46">
        <v>160</v>
      </c>
      <c r="I20" s="46">
        <v>200</v>
      </c>
      <c r="J20" s="46">
        <v>250</v>
      </c>
      <c r="K20" s="46">
        <v>315</v>
      </c>
      <c r="L20" s="46">
        <v>400</v>
      </c>
      <c r="M20" s="46">
        <v>500</v>
      </c>
      <c r="N20" s="46">
        <v>630</v>
      </c>
      <c r="O20" s="46">
        <v>800</v>
      </c>
      <c r="P20" s="46">
        <v>1000</v>
      </c>
      <c r="Q20" s="46">
        <v>1250</v>
      </c>
      <c r="R20" s="46">
        <v>1600</v>
      </c>
      <c r="S20" s="46">
        <v>2000</v>
      </c>
      <c r="T20" s="46">
        <v>2500</v>
      </c>
      <c r="U20" s="46">
        <v>3150</v>
      </c>
      <c r="V20" s="46">
        <v>4000</v>
      </c>
      <c r="W20" s="47">
        <v>5000</v>
      </c>
    </row>
    <row r="21" spans="1:23" ht="18" x14ac:dyDescent="0.25">
      <c r="A21" s="57" t="s">
        <v>11</v>
      </c>
      <c r="B21" s="58" t="s">
        <v>20</v>
      </c>
      <c r="C21" s="1"/>
      <c r="D21" s="1"/>
      <c r="E21" s="1"/>
      <c r="F21" s="1">
        <f>10^((F4-F18)/10)</f>
        <v>6.3095734448019177E-8</v>
      </c>
      <c r="G21" s="1">
        <f t="shared" ref="G21:U21" si="0">10^((G4-G18)/10)</f>
        <v>8.1283051616409646E-8</v>
      </c>
      <c r="H21" s="1">
        <f t="shared" si="0"/>
        <v>6.025595860743557E-6</v>
      </c>
      <c r="I21" s="1">
        <f t="shared" si="0"/>
        <v>3.0199517204020095E-6</v>
      </c>
      <c r="J21" s="1">
        <f t="shared" si="0"/>
        <v>1.9952623149688749E-6</v>
      </c>
      <c r="K21" s="1">
        <f t="shared" si="0"/>
        <v>1.445439770745926E-6</v>
      </c>
      <c r="L21" s="1">
        <f t="shared" si="0"/>
        <v>5.3703179637025159E-7</v>
      </c>
      <c r="M21" s="1">
        <f t="shared" si="0"/>
        <v>8.7096358995607855E-7</v>
      </c>
      <c r="N21" s="1">
        <f t="shared" si="0"/>
        <v>5.4954087385762417E-7</v>
      </c>
      <c r="O21" s="1">
        <f t="shared" si="0"/>
        <v>3.5481338923357463E-7</v>
      </c>
      <c r="P21" s="1">
        <f t="shared" si="0"/>
        <v>2.3442288153199206E-7</v>
      </c>
      <c r="Q21" s="1">
        <f t="shared" si="0"/>
        <v>1.5848931924611122E-7</v>
      </c>
      <c r="R21" s="1">
        <f t="shared" si="0"/>
        <v>7.943282347242818E-8</v>
      </c>
      <c r="S21" s="1">
        <f t="shared" si="0"/>
        <v>4.2657951880159239E-8</v>
      </c>
      <c r="T21" s="1">
        <f t="shared" si="0"/>
        <v>2.3442288153199181E-8</v>
      </c>
      <c r="U21" s="1">
        <f t="shared" si="0"/>
        <v>1.2302687708123826E-8</v>
      </c>
      <c r="V21" s="1"/>
      <c r="W21" s="1"/>
    </row>
    <row r="22" spans="1:23" ht="18" x14ac:dyDescent="0.25">
      <c r="A22" s="57" t="s">
        <v>12</v>
      </c>
      <c r="B22" s="58" t="s">
        <v>20</v>
      </c>
      <c r="C22" s="1">
        <f>10^((C5-C18)/10)</f>
        <v>2.0417379446695271E-8</v>
      </c>
      <c r="D22" s="1">
        <f t="shared" ref="D22:U22" si="1">10^((D5-D18)/10)</f>
        <v>3.1622776601683699E-8</v>
      </c>
      <c r="E22" s="1">
        <f t="shared" si="1"/>
        <v>3.981071705534957E-8</v>
      </c>
      <c r="F22" s="1">
        <f t="shared" si="1"/>
        <v>6.3095734448019177E-8</v>
      </c>
      <c r="G22" s="1">
        <f t="shared" si="1"/>
        <v>8.1283051616409646E-8</v>
      </c>
      <c r="H22" s="1">
        <f t="shared" si="1"/>
        <v>6.025595860743557E-6</v>
      </c>
      <c r="I22" s="1">
        <f t="shared" si="1"/>
        <v>3.0199517204020095E-6</v>
      </c>
      <c r="J22" s="1">
        <f t="shared" si="1"/>
        <v>1.9952623149688749E-6</v>
      </c>
      <c r="K22" s="1">
        <f t="shared" si="1"/>
        <v>1.445439770745926E-6</v>
      </c>
      <c r="L22" s="1">
        <f t="shared" si="1"/>
        <v>1.0715193052376028E-6</v>
      </c>
      <c r="M22" s="1">
        <f t="shared" si="1"/>
        <v>8.7096358995607855E-7</v>
      </c>
      <c r="N22" s="1">
        <f t="shared" si="1"/>
        <v>5.4954087385762417E-7</v>
      </c>
      <c r="O22" s="1">
        <f t="shared" si="1"/>
        <v>3.5481338923357463E-7</v>
      </c>
      <c r="P22" s="1">
        <f t="shared" si="1"/>
        <v>2.3442288153199206E-7</v>
      </c>
      <c r="Q22" s="1">
        <f t="shared" si="1"/>
        <v>1.5848931924611122E-7</v>
      </c>
      <c r="R22" s="1">
        <f t="shared" si="1"/>
        <v>7.943282347242818E-8</v>
      </c>
      <c r="S22" s="1">
        <f t="shared" si="1"/>
        <v>4.2657951880159239E-8</v>
      </c>
      <c r="T22" s="1">
        <f t="shared" si="1"/>
        <v>2.3442288153199181E-8</v>
      </c>
      <c r="U22" s="1">
        <f t="shared" si="1"/>
        <v>1.2302687708123826E-8</v>
      </c>
      <c r="V22" s="1"/>
      <c r="W22" s="1"/>
    </row>
    <row r="23" spans="1:23" ht="18" x14ac:dyDescent="0.25">
      <c r="A23" s="57" t="s">
        <v>13</v>
      </c>
      <c r="B23" s="58" t="s">
        <v>20</v>
      </c>
      <c r="C23" s="1">
        <f>10^((C6-C18)/10)</f>
        <v>1.6218100973589237E-8</v>
      </c>
      <c r="D23" s="1">
        <f t="shared" ref="D23:W23" si="2">10^((D6-D18)/10)</f>
        <v>2.5118864315095751E-8</v>
      </c>
      <c r="E23" s="1">
        <f t="shared" si="2"/>
        <v>3.1622776601683699E-8</v>
      </c>
      <c r="F23" s="1">
        <f t="shared" si="2"/>
        <v>5.0118723362727164E-8</v>
      </c>
      <c r="G23" s="1">
        <f t="shared" si="2"/>
        <v>6.4565422903465397E-8</v>
      </c>
      <c r="H23" s="1">
        <f t="shared" si="2"/>
        <v>4.7863009232263716E-6</v>
      </c>
      <c r="I23" s="1">
        <f t="shared" si="2"/>
        <v>2.3988329190194872E-6</v>
      </c>
      <c r="J23" s="1">
        <f t="shared" si="2"/>
        <v>1.5848931924611111E-6</v>
      </c>
      <c r="K23" s="1">
        <f t="shared" si="2"/>
        <v>1.1481536214968825E-6</v>
      </c>
      <c r="L23" s="1">
        <f t="shared" si="2"/>
        <v>8.511380382023744E-7</v>
      </c>
      <c r="M23" s="1">
        <f t="shared" si="2"/>
        <v>6.9183097091893534E-7</v>
      </c>
      <c r="N23" s="1">
        <f t="shared" si="2"/>
        <v>4.365158322401653E-7</v>
      </c>
      <c r="O23" s="1">
        <f t="shared" si="2"/>
        <v>2.8183829312644502E-7</v>
      </c>
      <c r="P23" s="1">
        <f t="shared" si="2"/>
        <v>1.8620871366628682E-7</v>
      </c>
      <c r="Q23" s="1">
        <f t="shared" si="2"/>
        <v>1.2589254117941651E-7</v>
      </c>
      <c r="R23" s="1">
        <f t="shared" si="2"/>
        <v>6.3095734448019177E-8</v>
      </c>
      <c r="S23" s="1">
        <f t="shared" si="2"/>
        <v>3.3884415613920147E-8</v>
      </c>
      <c r="T23" s="1">
        <f t="shared" si="2"/>
        <v>1.8620871366628663E-8</v>
      </c>
      <c r="U23" s="1">
        <f t="shared" si="2"/>
        <v>9.7723722095580911E-9</v>
      </c>
      <c r="V23" s="1">
        <f t="shared" si="2"/>
        <v>5.0118723362727114E-9</v>
      </c>
      <c r="W23" s="1">
        <f t="shared" si="2"/>
        <v>2.6915348039269064E-9</v>
      </c>
    </row>
    <row r="24" spans="1:23" ht="18" x14ac:dyDescent="0.25">
      <c r="A24" s="57" t="s">
        <v>14</v>
      </c>
      <c r="B24" s="58" t="s">
        <v>20</v>
      </c>
      <c r="C24" s="1"/>
      <c r="D24" s="1"/>
      <c r="E24" s="1"/>
      <c r="F24" s="1">
        <f>10^((F7-F18)/10)</f>
        <v>5.0118723362727164E-8</v>
      </c>
      <c r="G24" s="1">
        <f t="shared" ref="G24:W24" si="3">10^((G7-G18)/10)</f>
        <v>6.4565422903465397E-8</v>
      </c>
      <c r="H24" s="1">
        <f t="shared" si="3"/>
        <v>4.7863009232263716E-6</v>
      </c>
      <c r="I24" s="1">
        <f t="shared" si="3"/>
        <v>2.3988329190194872E-6</v>
      </c>
      <c r="J24" s="1">
        <f t="shared" si="3"/>
        <v>1.5848931924611111E-6</v>
      </c>
      <c r="K24" s="1">
        <f t="shared" si="3"/>
        <v>1.1481536214968825E-6</v>
      </c>
      <c r="L24" s="1">
        <f t="shared" si="3"/>
        <v>8.511380382023744E-7</v>
      </c>
      <c r="M24" s="1">
        <f t="shared" si="3"/>
        <v>6.9183097091893534E-7</v>
      </c>
      <c r="N24" s="1">
        <f t="shared" si="3"/>
        <v>4.365158322401653E-7</v>
      </c>
      <c r="O24" s="1">
        <f t="shared" si="3"/>
        <v>2.8183829312644502E-7</v>
      </c>
      <c r="P24" s="1">
        <f t="shared" si="3"/>
        <v>1.8620871366628682E-7</v>
      </c>
      <c r="Q24" s="1">
        <f t="shared" si="3"/>
        <v>1.2589254117941651E-7</v>
      </c>
      <c r="R24" s="1">
        <f t="shared" si="3"/>
        <v>6.3095734448019177E-8</v>
      </c>
      <c r="S24" s="1">
        <f t="shared" si="3"/>
        <v>3.3884415613920147E-8</v>
      </c>
      <c r="T24" s="1">
        <f t="shared" si="3"/>
        <v>1.8620871366628663E-8</v>
      </c>
      <c r="U24" s="1">
        <f t="shared" si="3"/>
        <v>9.7723722095580911E-9</v>
      </c>
      <c r="V24" s="1">
        <f t="shared" si="3"/>
        <v>5.0118723362727114E-9</v>
      </c>
      <c r="W24" s="1">
        <f t="shared" si="3"/>
        <v>2.6915348039269064E-9</v>
      </c>
    </row>
    <row r="25" spans="1:23" ht="15.75" thickBot="1" x14ac:dyDescent="0.3"/>
    <row r="26" spans="1:23" x14ac:dyDescent="0.25">
      <c r="A26" s="45"/>
      <c r="B26" s="45"/>
      <c r="C26" s="46">
        <v>50</v>
      </c>
      <c r="D26" s="46">
        <v>63</v>
      </c>
      <c r="E26" s="46">
        <v>80</v>
      </c>
      <c r="F26" s="46">
        <v>100</v>
      </c>
      <c r="G26" s="46">
        <v>125</v>
      </c>
      <c r="H26" s="46">
        <v>160</v>
      </c>
      <c r="I26" s="46">
        <v>200</v>
      </c>
      <c r="J26" s="46">
        <v>250</v>
      </c>
      <c r="K26" s="46">
        <v>315</v>
      </c>
      <c r="L26" s="46">
        <v>400</v>
      </c>
      <c r="M26" s="46">
        <v>500</v>
      </c>
      <c r="N26" s="46">
        <v>630</v>
      </c>
      <c r="O26" s="46">
        <v>800</v>
      </c>
      <c r="P26" s="46">
        <v>1000</v>
      </c>
      <c r="Q26" s="46">
        <v>1250</v>
      </c>
      <c r="R26" s="46">
        <v>1600</v>
      </c>
      <c r="S26" s="46">
        <v>2000</v>
      </c>
      <c r="T26" s="46">
        <v>2500</v>
      </c>
      <c r="U26" s="46">
        <v>3150</v>
      </c>
      <c r="V26" s="46">
        <v>4000</v>
      </c>
      <c r="W26" s="47">
        <v>5000</v>
      </c>
    </row>
    <row r="27" spans="1:23" ht="18" x14ac:dyDescent="0.25">
      <c r="A27" s="57" t="s">
        <v>16</v>
      </c>
      <c r="B27" s="58" t="s">
        <v>20</v>
      </c>
      <c r="C27" s="1"/>
      <c r="D27" s="1"/>
      <c r="E27" s="1"/>
      <c r="F27" s="1">
        <f>10^((F10-F18)/10)</f>
        <v>5.0118723362727218E-7</v>
      </c>
      <c r="G27" s="1">
        <f t="shared" ref="G27:U27" si="4">10^((G10-G18)/10)</f>
        <v>3.2359365692962763E-7</v>
      </c>
      <c r="H27" s="1">
        <f t="shared" si="4"/>
        <v>1.9054607179632416E-5</v>
      </c>
      <c r="I27" s="1">
        <f t="shared" si="4"/>
        <v>9.5499258602143417E-6</v>
      </c>
      <c r="J27" s="1">
        <f t="shared" si="4"/>
        <v>5.011872336272719E-6</v>
      </c>
      <c r="K27" s="1">
        <f t="shared" si="4"/>
        <v>2.8840315031265995E-6</v>
      </c>
      <c r="L27" s="1">
        <f t="shared" si="4"/>
        <v>1.6982436524617416E-6</v>
      </c>
      <c r="M27" s="1">
        <f t="shared" si="4"/>
        <v>1.0964781961431832E-6</v>
      </c>
      <c r="N27" s="1">
        <f t="shared" si="4"/>
        <v>6.9183097091893534E-7</v>
      </c>
      <c r="O27" s="1">
        <f t="shared" si="4"/>
        <v>5.6234132519034872E-7</v>
      </c>
      <c r="P27" s="1">
        <f t="shared" si="4"/>
        <v>3.7153522909717226E-7</v>
      </c>
      <c r="Q27" s="1">
        <f t="shared" si="4"/>
        <v>1.5848931924611122E-7</v>
      </c>
      <c r="R27" s="1">
        <f t="shared" si="4"/>
        <v>6.3095734448019177E-8</v>
      </c>
      <c r="S27" s="1">
        <f t="shared" si="4"/>
        <v>2.6915348039269097E-8</v>
      </c>
      <c r="T27" s="1">
        <f t="shared" si="4"/>
        <v>9.3325430079698966E-9</v>
      </c>
      <c r="U27" s="1">
        <f t="shared" si="4"/>
        <v>3.0902954325135894E-9</v>
      </c>
      <c r="V27" s="1"/>
      <c r="W27" s="1"/>
    </row>
    <row r="28" spans="1:23" ht="18" x14ac:dyDescent="0.25">
      <c r="A28" s="57" t="s">
        <v>17</v>
      </c>
      <c r="B28" s="58" t="s">
        <v>20</v>
      </c>
      <c r="C28" s="1">
        <f>10^((C11-C18)/10)</f>
        <v>6.4565422903465583E-7</v>
      </c>
      <c r="D28" s="1">
        <f t="shared" ref="D28:U28" si="5">10^((D11-D18)/10)</f>
        <v>6.3095734448019254E-7</v>
      </c>
      <c r="E28" s="1">
        <f t="shared" si="5"/>
        <v>6.3095734448019254E-7</v>
      </c>
      <c r="F28" s="1">
        <f t="shared" si="5"/>
        <v>5.0118723362727218E-7</v>
      </c>
      <c r="G28" s="1">
        <f t="shared" si="5"/>
        <v>3.2359365692962763E-7</v>
      </c>
      <c r="H28" s="1">
        <f t="shared" si="5"/>
        <v>1.9054607179632416E-5</v>
      </c>
      <c r="I28" s="1">
        <f t="shared" si="5"/>
        <v>9.5499258602143417E-6</v>
      </c>
      <c r="J28" s="1">
        <f t="shared" si="5"/>
        <v>5.011872336272719E-6</v>
      </c>
      <c r="K28" s="1">
        <f t="shared" si="5"/>
        <v>2.8840315031265995E-6</v>
      </c>
      <c r="L28" s="1">
        <f t="shared" si="5"/>
        <v>1.6982436524617416E-6</v>
      </c>
      <c r="M28" s="1">
        <f t="shared" si="5"/>
        <v>1.0964781961431832E-6</v>
      </c>
      <c r="N28" s="1">
        <f t="shared" si="5"/>
        <v>6.9183097091893534E-7</v>
      </c>
      <c r="O28" s="1">
        <f t="shared" si="5"/>
        <v>5.6234132519034872E-7</v>
      </c>
      <c r="P28" s="1">
        <f t="shared" si="5"/>
        <v>3.7153522909717226E-7</v>
      </c>
      <c r="Q28" s="1">
        <f t="shared" si="5"/>
        <v>1.5848931924611122E-7</v>
      </c>
      <c r="R28" s="1">
        <f t="shared" si="5"/>
        <v>6.3095734448019177E-8</v>
      </c>
      <c r="S28" s="1">
        <f t="shared" si="5"/>
        <v>2.6915348039269097E-8</v>
      </c>
      <c r="T28" s="1">
        <f t="shared" si="5"/>
        <v>9.3325430079698966E-9</v>
      </c>
      <c r="U28" s="1">
        <f t="shared" si="5"/>
        <v>3.0902954325135894E-9</v>
      </c>
      <c r="V28" s="1"/>
      <c r="W28" s="1"/>
    </row>
    <row r="29" spans="1:23" ht="18" x14ac:dyDescent="0.25">
      <c r="A29" s="57" t="s">
        <v>18</v>
      </c>
      <c r="B29" s="58" t="s">
        <v>20</v>
      </c>
      <c r="C29" s="1">
        <f>10^((C12-C18)/10)</f>
        <v>6.4565422903465583E-7</v>
      </c>
      <c r="D29" s="1">
        <f t="shared" ref="D29:W29" si="6">10^((D12-D18)/10)</f>
        <v>6.3095734448019254E-7</v>
      </c>
      <c r="E29" s="1">
        <f t="shared" si="6"/>
        <v>6.3095734448019254E-7</v>
      </c>
      <c r="F29" s="1">
        <f t="shared" si="6"/>
        <v>5.0118723362727218E-7</v>
      </c>
      <c r="G29" s="1">
        <f t="shared" si="6"/>
        <v>3.2359365692962763E-7</v>
      </c>
      <c r="H29" s="1">
        <f t="shared" si="6"/>
        <v>1.9054607179632416E-5</v>
      </c>
      <c r="I29" s="1">
        <f t="shared" si="6"/>
        <v>9.5499258602143417E-6</v>
      </c>
      <c r="J29" s="1">
        <f t="shared" si="6"/>
        <v>5.011872336272719E-6</v>
      </c>
      <c r="K29" s="1">
        <f t="shared" si="6"/>
        <v>2.8840315031265995E-6</v>
      </c>
      <c r="L29" s="1">
        <f t="shared" si="6"/>
        <v>1.6982436524617416E-6</v>
      </c>
      <c r="M29" s="1">
        <f t="shared" si="6"/>
        <v>1.0964781961431832E-6</v>
      </c>
      <c r="N29" s="1">
        <f t="shared" si="6"/>
        <v>6.9183097091893534E-7</v>
      </c>
      <c r="O29" s="1">
        <f t="shared" si="6"/>
        <v>5.6234132519034872E-7</v>
      </c>
      <c r="P29" s="1">
        <f t="shared" si="6"/>
        <v>3.7153522909717226E-7</v>
      </c>
      <c r="Q29" s="1">
        <f t="shared" si="6"/>
        <v>1.5848931924611122E-7</v>
      </c>
      <c r="R29" s="1">
        <f t="shared" si="6"/>
        <v>6.3095734448019177E-8</v>
      </c>
      <c r="S29" s="1">
        <f t="shared" si="6"/>
        <v>2.6915348039269097E-8</v>
      </c>
      <c r="T29" s="1">
        <f t="shared" si="6"/>
        <v>9.3325430079698966E-9</v>
      </c>
      <c r="U29" s="1">
        <f t="shared" si="6"/>
        <v>3.0902954325135894E-9</v>
      </c>
      <c r="V29" s="1">
        <f t="shared" si="6"/>
        <v>1.2589254117941623E-9</v>
      </c>
      <c r="W29" s="1">
        <f t="shared" si="6"/>
        <v>4.2657951880159145E-10</v>
      </c>
    </row>
    <row r="30" spans="1:23" ht="18" x14ac:dyDescent="0.25">
      <c r="A30" s="57" t="s">
        <v>19</v>
      </c>
      <c r="B30" s="58" t="s">
        <v>20</v>
      </c>
      <c r="C30" s="1"/>
      <c r="D30" s="1"/>
      <c r="E30" s="1"/>
      <c r="F30" s="1">
        <f>10^((F13-F18)/10)</f>
        <v>5.0118723362727218E-7</v>
      </c>
      <c r="G30" s="1">
        <f t="shared" ref="G30:W30" si="7">10^((G13-G18)/10)</f>
        <v>3.2359365692962763E-7</v>
      </c>
      <c r="H30" s="1">
        <f t="shared" si="7"/>
        <v>1.9054607179632416E-5</v>
      </c>
      <c r="I30" s="1">
        <f t="shared" si="7"/>
        <v>9.5499258602143417E-6</v>
      </c>
      <c r="J30" s="1">
        <f t="shared" si="7"/>
        <v>5.011872336272719E-6</v>
      </c>
      <c r="K30" s="1">
        <f t="shared" si="7"/>
        <v>2.8840315031265995E-6</v>
      </c>
      <c r="L30" s="1">
        <f t="shared" si="7"/>
        <v>1.6982436524617416E-6</v>
      </c>
      <c r="M30" s="1">
        <f t="shared" si="7"/>
        <v>1.0964781961431832E-6</v>
      </c>
      <c r="N30" s="1">
        <f t="shared" si="7"/>
        <v>6.9183097091893534E-7</v>
      </c>
      <c r="O30" s="1">
        <f t="shared" si="7"/>
        <v>5.6234132519034872E-7</v>
      </c>
      <c r="P30" s="1">
        <f t="shared" si="7"/>
        <v>3.7153522909717226E-7</v>
      </c>
      <c r="Q30" s="1">
        <f t="shared" si="7"/>
        <v>1.5848931924611122E-7</v>
      </c>
      <c r="R30" s="1">
        <f t="shared" si="7"/>
        <v>6.3095734448019177E-8</v>
      </c>
      <c r="S30" s="1">
        <f t="shared" si="7"/>
        <v>2.6915348039269097E-8</v>
      </c>
      <c r="T30" s="1">
        <f t="shared" si="7"/>
        <v>9.3325430079698966E-9</v>
      </c>
      <c r="U30" s="1">
        <f t="shared" si="7"/>
        <v>3.0902954325135894E-9</v>
      </c>
      <c r="V30" s="1">
        <f t="shared" si="7"/>
        <v>1.2589254117941623E-9</v>
      </c>
      <c r="W30" s="1">
        <f t="shared" si="7"/>
        <v>4.2657951880159145E-10</v>
      </c>
    </row>
    <row r="31" spans="1:23" ht="15.75" thickBot="1" x14ac:dyDescent="0.3"/>
    <row r="32" spans="1:23" ht="18.75" x14ac:dyDescent="0.35">
      <c r="B32" s="8"/>
      <c r="C32" s="59" t="s">
        <v>21</v>
      </c>
      <c r="F32" s="201" t="s">
        <v>22</v>
      </c>
      <c r="G32" s="202"/>
    </row>
    <row r="33" spans="2:7" x14ac:dyDescent="0.25">
      <c r="B33" s="60" t="s">
        <v>11</v>
      </c>
      <c r="C33" s="2">
        <f>ROUND(-10*LOG10(SUM(F21:U21)),1)</f>
        <v>48.1</v>
      </c>
      <c r="F33" s="61" t="s">
        <v>11</v>
      </c>
      <c r="G33" s="2">
        <f>ROUND(C33-Rw!$D$89,0)</f>
        <v>-2</v>
      </c>
    </row>
    <row r="34" spans="2:7" x14ac:dyDescent="0.25">
      <c r="B34" s="60" t="s">
        <v>12</v>
      </c>
      <c r="C34" s="2">
        <f>ROUND(-10*LOG10(SUM(C22:U22)),1)</f>
        <v>47.9</v>
      </c>
      <c r="F34" s="61" t="s">
        <v>12</v>
      </c>
      <c r="G34" s="2">
        <f>ROUND(C34-Rw!$D$89,0)</f>
        <v>-2</v>
      </c>
    </row>
    <row r="35" spans="2:7" x14ac:dyDescent="0.25">
      <c r="B35" s="60" t="s">
        <v>13</v>
      </c>
      <c r="C35" s="2">
        <f>ROUND(-10*LOG10(SUM(C23:W23)),1)</f>
        <v>48.9</v>
      </c>
      <c r="F35" s="61" t="s">
        <v>13</v>
      </c>
      <c r="G35" s="2">
        <f>ROUND(C35-Rw!$D$89,0)</f>
        <v>-1</v>
      </c>
    </row>
    <row r="36" spans="2:7" x14ac:dyDescent="0.25">
      <c r="B36" s="60" t="s">
        <v>14</v>
      </c>
      <c r="C36" s="2">
        <f>ROUND(-10*LOG10(SUM(F24:W24)),1)</f>
        <v>48.9</v>
      </c>
      <c r="F36" s="61" t="s">
        <v>14</v>
      </c>
      <c r="G36" s="2">
        <f>ROUND(C36-Rw!$D$89,0)</f>
        <v>-1</v>
      </c>
    </row>
    <row r="37" spans="2:7" x14ac:dyDescent="0.25">
      <c r="B37" s="60" t="s">
        <v>16</v>
      </c>
      <c r="C37" s="2">
        <f>ROUND(-10*LOG10(SUM(F27:U27)),1)</f>
        <v>43.8</v>
      </c>
      <c r="F37" s="61" t="s">
        <v>16</v>
      </c>
      <c r="G37" s="2">
        <f>ROUND(C37-Rw!$D$89,0)</f>
        <v>-6</v>
      </c>
    </row>
    <row r="38" spans="2:7" x14ac:dyDescent="0.25">
      <c r="B38" s="60" t="s">
        <v>17</v>
      </c>
      <c r="C38" s="2">
        <f>ROUND(-10*LOG10(SUM(C28:U28)),1)</f>
        <v>43.6</v>
      </c>
      <c r="F38" s="61" t="s">
        <v>17</v>
      </c>
      <c r="G38" s="2">
        <f>ROUND(C38-Rw!$D$89,0)</f>
        <v>-6</v>
      </c>
    </row>
    <row r="39" spans="2:7" x14ac:dyDescent="0.25">
      <c r="B39" s="60" t="s">
        <v>18</v>
      </c>
      <c r="C39" s="2">
        <f>ROUND(-10*LOG10(SUM(C29:W29)),1)</f>
        <v>43.6</v>
      </c>
      <c r="F39" s="61" t="s">
        <v>18</v>
      </c>
      <c r="G39" s="2">
        <f>ROUND(C39-Rw!$D$89,0)</f>
        <v>-6</v>
      </c>
    </row>
    <row r="40" spans="2:7" ht="15.75" thickBot="1" x14ac:dyDescent="0.3">
      <c r="B40" s="13" t="s">
        <v>19</v>
      </c>
      <c r="C40" s="4">
        <f>ROUND(-10*LOG10(SUM(F30:W30)),1)</f>
        <v>43.8</v>
      </c>
      <c r="F40" s="62" t="s">
        <v>19</v>
      </c>
      <c r="G40" s="4">
        <f>ROUND(C40-Rw!$D$89,0)</f>
        <v>-6</v>
      </c>
    </row>
  </sheetData>
  <mergeCells count="3">
    <mergeCell ref="A1:C1"/>
    <mergeCell ref="A15:B15"/>
    <mergeCell ref="F32:G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de entrada</vt:lpstr>
      <vt:lpstr>Rw (ISO-717)</vt:lpstr>
      <vt:lpstr>STC (ISO-717)</vt:lpstr>
      <vt:lpstr>Rw</vt:lpstr>
      <vt:lpstr>STC</vt:lpstr>
      <vt:lpstr>Promedio</vt:lpstr>
      <vt:lpstr>Adaptación espectral Rw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2017-08-03T16:41:15Z</dcterms:modified>
</cp:coreProperties>
</file>