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5/"/>
    </mc:Choice>
  </mc:AlternateContent>
  <xr:revisionPtr revIDLastSave="0" documentId="13_ncr:1_{887C8B94-7097-5A43-87FE-94B75F5E6B4C}" xr6:coauthVersionLast="47" xr6:coauthVersionMax="47" xr10:uidLastSave="{00000000-0000-0000-0000-000000000000}"/>
  <bookViews>
    <workbookView xWindow="0" yWindow="500" windowWidth="25280" windowHeight="143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G12" i="1"/>
  <c r="H12" i="1"/>
  <c r="I12" i="1" s="1"/>
  <c r="J12" i="1"/>
  <c r="K12" i="1" s="1"/>
  <c r="B13" i="1"/>
  <c r="B14" i="1"/>
  <c r="B15" i="1"/>
  <c r="B16" i="1"/>
  <c r="B17" i="1"/>
  <c r="B18" i="1"/>
  <c r="B19" i="1"/>
  <c r="B12" i="1"/>
  <c r="E13" i="1" l="1"/>
  <c r="E14" i="1"/>
  <c r="E15" i="1"/>
  <c r="D16" i="1"/>
  <c r="E16" i="1" s="1"/>
  <c r="D17" i="1"/>
  <c r="E17" i="1" s="1"/>
  <c r="E18" i="1"/>
  <c r="G19" i="1"/>
  <c r="F16" i="1" l="1"/>
  <c r="G16" i="1" s="1"/>
  <c r="H16" i="1"/>
  <c r="I16" i="1" s="1"/>
  <c r="J16" i="1"/>
  <c r="K16" i="1" s="1"/>
  <c r="J19" i="1"/>
  <c r="K19" i="1" s="1"/>
  <c r="H19" i="1"/>
  <c r="I19" i="1" s="1"/>
  <c r="E19" i="1"/>
  <c r="J18" i="1"/>
  <c r="K18" i="1" s="1"/>
  <c r="H18" i="1"/>
  <c r="I18" i="1" s="1"/>
  <c r="G18" i="1"/>
  <c r="J17" i="1"/>
  <c r="K17" i="1" s="1"/>
  <c r="H17" i="1"/>
  <c r="I17" i="1" s="1"/>
  <c r="F17" i="1"/>
  <c r="G17" i="1" s="1"/>
  <c r="J15" i="1"/>
  <c r="K15" i="1" s="1"/>
  <c r="H15" i="1"/>
  <c r="I15" i="1" s="1"/>
  <c r="G15" i="1"/>
  <c r="J14" i="1"/>
  <c r="K14" i="1" s="1"/>
  <c r="H14" i="1"/>
  <c r="I14" i="1" s="1"/>
  <c r="G14" i="1"/>
  <c r="J13" i="1"/>
  <c r="I13" i="1"/>
  <c r="F13" i="1"/>
  <c r="G13" i="1" s="1"/>
  <c r="E20" i="1" l="1"/>
  <c r="G20" i="1"/>
  <c r="I20" i="1"/>
  <c r="K13" i="1"/>
  <c r="K20" i="1" l="1"/>
  <c r="C20" i="1" s="1"/>
  <c r="C21" i="1" s="1"/>
  <c r="C6" i="1" l="1"/>
  <c r="C5" i="1"/>
  <c r="C4" i="1"/>
</calcChain>
</file>

<file path=xl/sharedStrings.xml><?xml version="1.0" encoding="utf-8"?>
<sst xmlns="http://schemas.openxmlformats.org/spreadsheetml/2006/main" count="90" uniqueCount="67">
  <si>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</si>
  <si>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</si>
  <si>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</si>
  <si>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</si>
  <si>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</si>
  <si>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</si>
  <si>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</si>
  <si>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</si>
  <si>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</si>
  <si>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</si>
  <si>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</si>
  <si>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</si>
  <si>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</si>
  <si>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</si>
  <si>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</si>
  <si>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</si>
  <si>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</si>
  <si>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</si>
  <si>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</si>
  <si>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</si>
  <si>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</si>
  <si>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</si>
  <si>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</si>
  <si>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</si>
  <si>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</si>
  <si>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</si>
  <si>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</si>
  <si>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</si>
  <si>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</si>
  <si>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</si>
  <si>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</si>
  <si>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</si>
  <si>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</si>
  <si>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</si>
  <si>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</si>
  <si>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</si>
  <si>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</si>
  <si>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</si>
  <si>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</si>
  <si>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</si>
  <si>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</si>
  <si>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</si>
  <si>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</si>
  <si>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</si>
  <si>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</si>
  <si>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</si>
  <si>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</si>
  <si>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</si>
  <si>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</si>
  <si>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</si>
  <si>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</si>
  <si>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</si>
  <si>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</si>
  <si>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</si>
  <si>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</si>
  <si>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</si>
  <si>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</si>
  <si>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</si>
  <si>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</si>
  <si>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</si>
  <si>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</si>
  <si>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</si>
  <si>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</si>
  <si>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</si>
  <si>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JAVIER ANGEL  GUTIERREZ DIAZ</t>
  </si>
  <si>
    <t>JOSE MIGUEL ANTONIO  MORAGA PAVEZ</t>
  </si>
  <si>
    <t>NICOLAS ANTONIO  SIERRA ANDRADE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</si>
</sst>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25"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tabSelected="1" zoomScaleNormal="100" workbookViewId="0">
      <selection activeCell="H5" sqref="H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58" t="s">
        <v>64</v>
      </c>
      <c r="C4" s="5">
        <f>EVALUACION2!$C$21</f>
        <v>4.5</v>
      </c>
      <c r="G4" s="1"/>
    </row>
    <row r="5" spans="1:11" x14ac:dyDescent="0.2">
      <c r="A5" s="4">
        <v>2</v>
      </c>
      <c r="B5" s="58" t="s">
        <v>65</v>
      </c>
      <c r="C5" s="5">
        <f>EVALUACION2!$C$21</f>
        <v>4.5</v>
      </c>
      <c r="G5" s="1"/>
    </row>
    <row r="6" spans="1:11" x14ac:dyDescent="0.2">
      <c r="A6" s="4">
        <v>3</v>
      </c>
      <c r="B6" s="58" t="s">
        <v>66</v>
      </c>
      <c r="C6" s="5">
        <f>EVALUACION2!$C$21</f>
        <v>4.5</v>
      </c>
      <c r="G6" s="1"/>
    </row>
    <row r="10" spans="1:11" ht="19" outlineLevel="1" x14ac:dyDescent="0.2">
      <c r="A10" s="39" t="s">
        <v>9</v>
      </c>
      <c r="B10" s="14"/>
      <c r="C10" s="43" t="s">
        <v>10</v>
      </c>
      <c r="D10" s="44" t="s">
        <v>11</v>
      </c>
      <c r="E10" s="46"/>
      <c r="F10" s="46"/>
      <c r="G10" s="46"/>
      <c r="H10" s="46"/>
      <c r="I10" s="46"/>
      <c r="J10" s="46"/>
      <c r="K10" s="45"/>
    </row>
    <row r="11" spans="1:11" outlineLevel="1" x14ac:dyDescent="0.2">
      <c r="A11" s="40"/>
      <c r="B11" s="20" t="s">
        <v>12</v>
      </c>
      <c r="C11" s="42"/>
      <c r="D11" s="44" t="s">
        <v>5</v>
      </c>
      <c r="E11" s="45"/>
      <c r="F11" s="44" t="s">
        <v>6</v>
      </c>
      <c r="G11" s="45"/>
      <c r="H11" s="47" t="s">
        <v>23</v>
      </c>
      <c r="I11" s="45"/>
      <c r="J11" s="44" t="s">
        <v>7</v>
      </c>
      <c r="K11" s="45"/>
    </row>
    <row r="12" spans="1:11" outlineLevel="1" x14ac:dyDescent="0.2">
      <c r="A12" s="41"/>
      <c r="B12" s="27" t="str">
        <f>RUBRICA!A4</f>
        <v xml:space="preserve">1. Propone ajustes al Proyecto APT considerando dificultades, facilitadores y retroalimentación. </v>
      </c>
      <c r="C12" s="25" t="s">
        <v>5</v>
      </c>
      <c r="D12" s="15"/>
      <c r="E12" s="15" t="str">
        <f>IF(D12="X",100*0.1,"")</f>
        <v/>
      </c>
      <c r="F12" s="15" t="s">
        <v>63</v>
      </c>
      <c r="G12" s="15">
        <f>IF(F12="X",60*0.1,"")</f>
        <v>6</v>
      </c>
      <c r="H12" s="15" t="str">
        <f t="shared" ref="H12:H16" si="0">IF($C12=ML,"X","")</f>
        <v/>
      </c>
      <c r="I12" s="15" t="str">
        <f>IF(H12="X",30*0.1,"")</f>
        <v/>
      </c>
      <c r="J12" s="15" t="str">
        <f t="shared" ref="J12:J16" si="1">IF($C12=NL,"X","")</f>
        <v/>
      </c>
      <c r="K12" s="15" t="str">
        <f t="shared" ref="K12:K16" si="2">IF($J12="X",0,"")</f>
        <v/>
      </c>
    </row>
    <row r="13" spans="1:11" ht="26.5" customHeight="1" outlineLevel="1" x14ac:dyDescent="0.2">
      <c r="A13" s="41"/>
      <c r="B13" s="27" t="str">
        <f>RUBRICA!A5</f>
        <v>2. Aplica una metodología que permite el logro de los objetivos propuestos, de acuerdo a los estándares de la disciplina.</v>
      </c>
      <c r="C13" s="25" t="s">
        <v>5</v>
      </c>
      <c r="D13" s="15"/>
      <c r="E13" s="15" t="str">
        <f>IF(D13="X",100*0.1,"")</f>
        <v/>
      </c>
      <c r="F13" s="15" t="str">
        <f t="shared" ref="F12:F16" si="3">IF($C13=L,"X","")</f>
        <v/>
      </c>
      <c r="G13" s="15" t="str">
        <f>IF(F13="X",60*0.1,"")</f>
        <v/>
      </c>
      <c r="H13" s="15" t="s">
        <v>63</v>
      </c>
      <c r="I13" s="15">
        <f>IF(H13="X",30*0.1,"")</f>
        <v>3</v>
      </c>
      <c r="J13" s="15" t="str">
        <f t="shared" si="1"/>
        <v/>
      </c>
      <c r="K13" s="15" t="str">
        <f t="shared" si="2"/>
        <v/>
      </c>
    </row>
    <row r="14" spans="1:11" ht="39" outlineLevel="1" x14ac:dyDescent="0.2">
      <c r="A14" s="41"/>
      <c r="B14" s="27" t="str">
        <f>RUBRICA!A6</f>
        <v>3. Genera evidencias que dan cuenta del avance del Proyecto APT en relación a documentación, programación y almacenamiento de datos , de acuerdo a lo planificado por el equipo y que cumpla con estándares de desarrollo de la industria</v>
      </c>
      <c r="C14" s="25" t="s">
        <v>5</v>
      </c>
      <c r="D14" s="15"/>
      <c r="E14" s="15" t="str">
        <f>IF(D14="X",100*0.25,"")</f>
        <v/>
      </c>
      <c r="F14" s="15" t="s">
        <v>63</v>
      </c>
      <c r="G14" s="15">
        <f>IF(F14="X",60*0.25,"")</f>
        <v>15</v>
      </c>
      <c r="H14" s="15" t="str">
        <f t="shared" si="0"/>
        <v/>
      </c>
      <c r="I14" s="15" t="str">
        <f>IF(H14="X",30*0.25,"")</f>
        <v/>
      </c>
      <c r="J14" s="15" t="str">
        <f t="shared" si="1"/>
        <v/>
      </c>
      <c r="K14" s="15" t="str">
        <f t="shared" si="2"/>
        <v/>
      </c>
    </row>
    <row r="15" spans="1:11" ht="26" outlineLevel="1" x14ac:dyDescent="0.2">
      <c r="A15" s="41"/>
      <c r="B15" s="27" t="str">
        <f>RUBRICA!A7</f>
        <v>4. Utiliza de manera precisa el lenguaje técnico en los entregables de acuerdo con lo requerido por la disciplina.</v>
      </c>
      <c r="C15" s="25" t="s">
        <v>5</v>
      </c>
      <c r="D15" s="15"/>
      <c r="E15" s="15" t="str">
        <f>IF(D15="X",100*0.05,"")</f>
        <v/>
      </c>
      <c r="F15" s="15" t="s">
        <v>63</v>
      </c>
      <c r="G15" s="15">
        <f>IF(F15="X",60*0.05,"")</f>
        <v>3</v>
      </c>
      <c r="H15" s="15" t="str">
        <f t="shared" si="0"/>
        <v/>
      </c>
      <c r="I15" s="15" t="str">
        <f>IF(H15="X",30*0.05,"")</f>
        <v/>
      </c>
      <c r="J15" s="15" t="str">
        <f t="shared" si="1"/>
        <v/>
      </c>
      <c r="K15" s="15" t="str">
        <f t="shared" si="2"/>
        <v/>
      </c>
    </row>
    <row r="16" spans="1:11" outlineLevel="1" x14ac:dyDescent="0.2">
      <c r="A16" s="41"/>
      <c r="B16" s="27" t="str">
        <f>RUBRICA!A8</f>
        <v xml:space="preserve">5. Utiliza reglas de redacción, ortografía (literal, puntual, acentual) y las normas para citas y referencias. </v>
      </c>
      <c r="C16" s="25" t="s">
        <v>5</v>
      </c>
      <c r="D16" s="15" t="str">
        <f t="shared" ref="D12:D16" si="4">IF($C16=CL,"X","")</f>
        <v>X</v>
      </c>
      <c r="E16" s="15">
        <f>IF(D16="X",100*0.05,"")</f>
        <v>5</v>
      </c>
      <c r="F16" s="15" t="str">
        <f t="shared" si="3"/>
        <v/>
      </c>
      <c r="G16" s="15" t="str">
        <f>IF(F16="X",60*0.05,"")</f>
        <v/>
      </c>
      <c r="H16" s="15" t="str">
        <f t="shared" si="0"/>
        <v/>
      </c>
      <c r="I16" s="15" t="str">
        <f>IF(H16="X",30*0.05,"")</f>
        <v/>
      </c>
      <c r="J16" s="15" t="str">
        <f t="shared" si="1"/>
        <v/>
      </c>
      <c r="K16" s="15" t="str">
        <f t="shared" si="2"/>
        <v/>
      </c>
    </row>
    <row r="17" spans="1:11" ht="26" outlineLevel="1" x14ac:dyDescent="0.2">
      <c r="A17" s="41"/>
      <c r="B17" s="27" t="str">
        <f>RUBRICA!A9</f>
        <v>6. Entrega la documentación y evidencias requerida por la asignatura de acuerdo a la estrucutra y nombres solicitados, guardando todas las evidencias de avances en Git</v>
      </c>
      <c r="C17" s="25"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26" outlineLevel="1" x14ac:dyDescent="0.2">
      <c r="A18" s="41"/>
      <c r="B18" s="27" t="str">
        <f>RUBRICA!A10</f>
        <v>7.- Generan evidencias claras dentro del repositorio  del aporte de cada uno de los integrantes del equipo que permitan identificar la equidad en el trabajo y la participación de cada estudiante.</v>
      </c>
      <c r="C18" s="25" t="s">
        <v>5</v>
      </c>
      <c r="D18" s="15"/>
      <c r="E18" s="15" t="str">
        <f>IF(D18="X",100*0.15,"")</f>
        <v/>
      </c>
      <c r="F18" s="15" t="s">
        <v>63</v>
      </c>
      <c r="G18" s="15">
        <f>IF(F18="X",60*0.15,"")</f>
        <v>9</v>
      </c>
      <c r="H18" s="15" t="str">
        <f>IF($C18=ML,"X","")</f>
        <v/>
      </c>
      <c r="I18" s="15" t="str">
        <f>IF(H18="X",30*0.15,"")</f>
        <v/>
      </c>
      <c r="J18" s="15" t="str">
        <f>IF($C18=NL,"X","")</f>
        <v/>
      </c>
      <c r="K18" s="15" t="str">
        <f t="shared" si="5"/>
        <v/>
      </c>
    </row>
    <row r="19" spans="1:11" ht="26" outlineLevel="1" x14ac:dyDescent="0.2">
      <c r="A19" s="41"/>
      <c r="B19" s="27" t="str">
        <f>RUBRICA!A11</f>
        <v>8. Demuestra un trabajo en equipo en donde todos los miembros del equipo expresan con fluidez el conocimiento del tema expuesto y  participan de las actividades planificadas en el proyecto</v>
      </c>
      <c r="C19" s="25" t="s">
        <v>5</v>
      </c>
      <c r="D19" s="15"/>
      <c r="E19" s="15" t="str">
        <f>IF(D19="X",100*0.1,"")</f>
        <v/>
      </c>
      <c r="F19" s="15" t="s">
        <v>63</v>
      </c>
      <c r="G19" s="15">
        <f>IF(F19="X",60*0.1,"")</f>
        <v>6</v>
      </c>
      <c r="H19" s="15" t="str">
        <f>IF($C19=ML,"X","")</f>
        <v/>
      </c>
      <c r="I19" s="15" t="str">
        <f>IF(H19="X",30*0.1,"")</f>
        <v/>
      </c>
      <c r="J19" s="15" t="str">
        <f>IF($C19=NL,"X","")</f>
        <v/>
      </c>
      <c r="K19" s="15" t="str">
        <f t="shared" si="5"/>
        <v/>
      </c>
    </row>
    <row r="20" spans="1:11" ht="15.75" customHeight="1" outlineLevel="1" x14ac:dyDescent="0.25">
      <c r="A20" s="40"/>
      <c r="B20" s="26" t="s">
        <v>4</v>
      </c>
      <c r="C20" s="30">
        <f>E20+G20+I20+K20</f>
        <v>67</v>
      </c>
      <c r="D20" s="16"/>
      <c r="E20" s="16">
        <f>SUM(E12:E19)</f>
        <v>25</v>
      </c>
      <c r="F20" s="16"/>
      <c r="G20" s="16">
        <f>SUM(G12:G19)</f>
        <v>39</v>
      </c>
      <c r="H20" s="16"/>
      <c r="I20" s="16">
        <f>SUM(I12:I19)</f>
        <v>3</v>
      </c>
      <c r="J20" s="16"/>
      <c r="K20" s="16">
        <f>SUM(K12:K19)</f>
        <v>0</v>
      </c>
    </row>
    <row r="21" spans="1:11" ht="15.75" customHeight="1" outlineLevel="1" x14ac:dyDescent="0.25">
      <c r="A21" s="42"/>
      <c r="B21" s="29" t="s">
        <v>13</v>
      </c>
      <c r="C21" s="17">
        <f>VLOOKUP(C20,ESCALA_IEP!A2:B202,2,FALSE)</f>
        <v>4.5</v>
      </c>
    </row>
    <row r="22" spans="1:11" ht="15.75" customHeight="1" x14ac:dyDescent="0.2">
      <c r="D22" t="s">
        <v>41</v>
      </c>
    </row>
    <row r="23" spans="1:11" ht="48" customHeight="1" x14ac:dyDescent="0.2">
      <c r="B23" s="33"/>
    </row>
    <row r="24" spans="1:11" ht="15.75" customHeight="1" x14ac:dyDescent="0.25">
      <c r="B24" s="18"/>
      <c r="C24" s="19"/>
    </row>
    <row r="25" spans="1:11" ht="31.25" customHeight="1" x14ac:dyDescent="0.2">
      <c r="B25" s="34"/>
    </row>
    <row r="26" spans="1:11" ht="15.75" customHeight="1" x14ac:dyDescent="0.2"/>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sheetData>
  <mergeCells count="7">
    <mergeCell ref="A10:A21"/>
    <mergeCell ref="C10:C11"/>
    <mergeCell ref="D11:E11"/>
    <mergeCell ref="D10:K10"/>
    <mergeCell ref="F11:G11"/>
    <mergeCell ref="H11:I11"/>
    <mergeCell ref="J11:K11"/>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8" t="s">
        <v>14</v>
      </c>
      <c r="B1" s="50" t="s">
        <v>15</v>
      </c>
      <c r="C1" s="51"/>
      <c r="D1" s="51"/>
      <c r="E1" s="52"/>
      <c r="F1" s="48" t="s">
        <v>16</v>
      </c>
    </row>
    <row r="2" spans="1:6" ht="16" x14ac:dyDescent="0.2">
      <c r="A2" s="49"/>
      <c r="B2" s="54" t="s">
        <v>25</v>
      </c>
      <c r="C2" s="54" t="s">
        <v>17</v>
      </c>
      <c r="D2" s="21" t="s">
        <v>18</v>
      </c>
      <c r="E2" s="22" t="s">
        <v>7</v>
      </c>
      <c r="F2" s="49"/>
    </row>
    <row r="3" spans="1:6" ht="16" thickBot="1" x14ac:dyDescent="0.25">
      <c r="A3" s="49"/>
      <c r="B3" s="55"/>
      <c r="C3" s="55"/>
      <c r="D3" s="36">
        <v>-0.3</v>
      </c>
      <c r="E3" s="36">
        <v>0</v>
      </c>
      <c r="F3" s="53"/>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6" t="s">
        <v>3</v>
      </c>
      <c r="B1" s="6" t="s">
        <v>4</v>
      </c>
      <c r="C1" s="7"/>
      <c r="D1" s="7"/>
      <c r="E1" s="8"/>
    </row>
    <row r="2" spans="1:5" ht="49" thickBot="1" x14ac:dyDescent="0.25">
      <c r="A2" s="57"/>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2024-11-25T12:42:45Z</dcterms:modified>
</cp:coreProperties>
</file>