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tabRatio="47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37" i="1" l="1"/>
  <c r="D36" i="1"/>
  <c r="D35" i="1"/>
  <c r="J17" i="1"/>
  <c r="J9" i="1"/>
  <c r="J1" i="1"/>
  <c r="I1" i="1"/>
  <c r="I17" i="1"/>
  <c r="I18" i="1" s="1"/>
  <c r="I9" i="1"/>
  <c r="I10" i="1" s="1"/>
  <c r="I2" i="1"/>
  <c r="E33" i="1" l="1"/>
  <c r="E32" i="1"/>
  <c r="E31" i="1"/>
  <c r="D33" i="1"/>
  <c r="D32" i="1"/>
  <c r="D31" i="1"/>
  <c r="B36" i="1"/>
  <c r="B37" i="1"/>
  <c r="B35" i="1"/>
  <c r="A36" i="1"/>
  <c r="A37" i="1"/>
  <c r="A35" i="1"/>
  <c r="B27" i="1"/>
  <c r="B28" i="1"/>
  <c r="B26" i="1"/>
  <c r="A26" i="1"/>
  <c r="A27" i="1"/>
  <c r="A28" i="1"/>
  <c r="A23" i="1"/>
  <c r="A22" i="1"/>
  <c r="A21" i="1"/>
  <c r="A15" i="1"/>
  <c r="A14" i="1"/>
  <c r="A13" i="1"/>
  <c r="F19" i="1"/>
  <c r="D19" i="1"/>
  <c r="B19" i="1"/>
  <c r="F18" i="1"/>
  <c r="D18" i="1"/>
  <c r="B18" i="1"/>
  <c r="F17" i="1"/>
  <c r="D17" i="1"/>
  <c r="B17" i="1"/>
  <c r="F11" i="1"/>
  <c r="D11" i="1"/>
  <c r="B11" i="1"/>
  <c r="F10" i="1"/>
  <c r="D10" i="1"/>
  <c r="B10" i="1"/>
  <c r="F9" i="1"/>
  <c r="D9" i="1"/>
  <c r="B9" i="1"/>
  <c r="A6" i="1"/>
  <c r="A7" i="1"/>
  <c r="A5" i="1"/>
  <c r="F2" i="1"/>
  <c r="F3" i="1"/>
  <c r="D2" i="1"/>
  <c r="D3" i="1"/>
  <c r="B2" i="1"/>
  <c r="B3" i="1"/>
  <c r="F1" i="1"/>
  <c r="D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37" sqref="B37"/>
    </sheetView>
  </sheetViews>
  <sheetFormatPr baseColWidth="10" defaultRowHeight="15" x14ac:dyDescent="0.25"/>
  <cols>
    <col min="4" max="4" width="12.7109375" bestFit="1" customWidth="1"/>
    <col min="5" max="5" width="12" bestFit="1" customWidth="1"/>
  </cols>
  <sheetData>
    <row r="1" spans="1:10" x14ac:dyDescent="0.25">
      <c r="A1">
        <v>113.88</v>
      </c>
      <c r="B1">
        <f>25.157*C1-0.19*C1^2</f>
        <v>21.991023999999999</v>
      </c>
      <c r="C1">
        <v>0.88</v>
      </c>
      <c r="D1">
        <f>25.157*E1-0.19*E1^2</f>
        <v>61.947050999999995</v>
      </c>
      <c r="E1">
        <v>2.5099999999999998</v>
      </c>
      <c r="F1">
        <f>25.157*G1-0.19*G1^2</f>
        <v>24.223519</v>
      </c>
      <c r="G1">
        <v>0.97</v>
      </c>
      <c r="H1">
        <v>600</v>
      </c>
      <c r="I1">
        <f>(F1+F2+F3)/3</f>
        <v>24.636576666666667</v>
      </c>
      <c r="J1">
        <f>I1+273.13</f>
        <v>297.76657666666665</v>
      </c>
    </row>
    <row r="2" spans="1:10" x14ac:dyDescent="0.25">
      <c r="A2">
        <v>248.24</v>
      </c>
      <c r="B2">
        <f t="shared" ref="B2:B3" si="0">25.157*C2-0.19*C2^2</f>
        <v>22.735531000000002</v>
      </c>
      <c r="C2">
        <v>0.91</v>
      </c>
      <c r="D2">
        <f t="shared" ref="D2:D3" si="1">25.157*E2-0.19*E2^2</f>
        <v>84.530175</v>
      </c>
      <c r="E2">
        <v>3.45</v>
      </c>
      <c r="F2">
        <f t="shared" ref="F2:F3" si="2">25.157*G2-0.19*G2^2</f>
        <v>24.966999999999999</v>
      </c>
      <c r="G2">
        <v>1</v>
      </c>
      <c r="H2">
        <v>601</v>
      </c>
      <c r="I2">
        <f>SQRT(((F1-I1)^2+(F2-I1)^2+(F3-I1)^2)/6)</f>
        <v>0.21856526418466174</v>
      </c>
    </row>
    <row r="3" spans="1:10" x14ac:dyDescent="0.25">
      <c r="A3">
        <v>4.18</v>
      </c>
      <c r="B3">
        <f t="shared" si="0"/>
        <v>22.239231</v>
      </c>
      <c r="C3">
        <v>0.89</v>
      </c>
      <c r="D3">
        <f t="shared" si="1"/>
        <v>78.55680000000001</v>
      </c>
      <c r="E3">
        <v>3.2</v>
      </c>
      <c r="F3">
        <f t="shared" si="2"/>
        <v>24.719210999999998</v>
      </c>
      <c r="G3">
        <v>0.99</v>
      </c>
      <c r="H3">
        <v>601</v>
      </c>
    </row>
    <row r="5" spans="1:10" x14ac:dyDescent="0.25">
      <c r="A5">
        <f>($A$3*H1+$A$1)*(F1-B1)/($A$2*(D1-F1))</f>
        <v>0.62505638329727242</v>
      </c>
    </row>
    <row r="6" spans="1:10" x14ac:dyDescent="0.25">
      <c r="A6">
        <f>($A$3*H2+$A$1)*(F2-B2)/($A$2*(D2-F2))</f>
        <v>0.39631991881273587</v>
      </c>
    </row>
    <row r="7" spans="1:10" x14ac:dyDescent="0.25">
      <c r="A7">
        <f>($A$3*H3+$A$1)*(F3-B3)/($A$2*(D3-F3))</f>
        <v>0.48729892996810797</v>
      </c>
    </row>
    <row r="9" spans="1:10" x14ac:dyDescent="0.25">
      <c r="A9">
        <v>113.88</v>
      </c>
      <c r="B9">
        <f>25.157*C9-0.19*C9^2</f>
        <v>23.231679</v>
      </c>
      <c r="C9">
        <v>0.93</v>
      </c>
      <c r="D9">
        <f>25.157*E9-0.19*E9^2</f>
        <v>65.814699000000005</v>
      </c>
      <c r="E9">
        <v>2.67</v>
      </c>
      <c r="F9">
        <f>25.157*G9-0.19*G9^2</f>
        <v>25.214751</v>
      </c>
      <c r="G9">
        <v>1.01</v>
      </c>
      <c r="H9">
        <v>601</v>
      </c>
      <c r="I9">
        <f>(F9+F10+F11)/3</f>
        <v>25.462451333333334</v>
      </c>
      <c r="J9">
        <f>I9+273.13</f>
        <v>298.59245133333332</v>
      </c>
    </row>
    <row r="10" spans="1:10" x14ac:dyDescent="0.25">
      <c r="A10">
        <v>730.28</v>
      </c>
      <c r="B10">
        <f t="shared" ref="B10:B11" si="3">25.157*C10-0.19*C10^2</f>
        <v>22.983623999999999</v>
      </c>
      <c r="C10">
        <v>0.92</v>
      </c>
      <c r="D10">
        <f t="shared" ref="D10:D11" si="4">25.157*E10-0.19*E10^2</f>
        <v>79.274858999999992</v>
      </c>
      <c r="E10">
        <v>3.23</v>
      </c>
      <c r="F10">
        <f t="shared" ref="F10:F11" si="5">25.157*G10-0.19*G10^2</f>
        <v>25.462464000000001</v>
      </c>
      <c r="G10">
        <v>1.02</v>
      </c>
      <c r="H10">
        <v>601</v>
      </c>
      <c r="I10">
        <f>SQRT(((F9-I9)^2+(F10-I9)^2+(F11-I9)^2)/6)</f>
        <v>0.14300619771689727</v>
      </c>
    </row>
    <row r="11" spans="1:10" x14ac:dyDescent="0.25">
      <c r="A11">
        <v>4.18</v>
      </c>
      <c r="B11">
        <f t="shared" si="3"/>
        <v>23.231679</v>
      </c>
      <c r="C11">
        <v>0.93</v>
      </c>
      <c r="D11">
        <f t="shared" si="4"/>
        <v>78.55680000000001</v>
      </c>
      <c r="E11">
        <v>3.2</v>
      </c>
      <c r="F11">
        <f t="shared" si="5"/>
        <v>25.710138999999998</v>
      </c>
      <c r="G11">
        <v>1.03</v>
      </c>
      <c r="H11">
        <v>600</v>
      </c>
    </row>
    <row r="13" spans="1:10" x14ac:dyDescent="0.25">
      <c r="A13">
        <f>($A$3*H9+$A$1)*(F9-B9)/($A$10*(D9-F9))</f>
        <v>0.17564194711488146</v>
      </c>
    </row>
    <row r="14" spans="1:10" x14ac:dyDescent="0.25">
      <c r="A14">
        <f>($A$3*H10+$A$1)*(F10-B10)/($A$10*(D10-F10))</f>
        <v>0.16564617500027046</v>
      </c>
    </row>
    <row r="15" spans="1:10" x14ac:dyDescent="0.25">
      <c r="A15">
        <f>($A$3*H11+$A$1)*(F11-B11)/($A$10*(D11-F11))</f>
        <v>0.16837893778745588</v>
      </c>
    </row>
    <row r="17" spans="1:10" x14ac:dyDescent="0.25">
      <c r="A17">
        <v>113.88</v>
      </c>
      <c r="B17">
        <f>25.157*C17-0.19*C17^2</f>
        <v>22.735531000000002</v>
      </c>
      <c r="C17">
        <v>0.91</v>
      </c>
      <c r="D17">
        <f>25.157*E17-0.19*E17^2</f>
        <v>85.721999999999994</v>
      </c>
      <c r="E17">
        <v>3.5</v>
      </c>
      <c r="F17">
        <f>25.157*G17-0.19*G17^2</f>
        <v>25.710138999999998</v>
      </c>
      <c r="G17">
        <v>1.03</v>
      </c>
      <c r="H17">
        <v>600</v>
      </c>
      <c r="I17">
        <f>(F17+F18+F19)/3</f>
        <v>25.462451333333334</v>
      </c>
      <c r="J17">
        <f>I17+273.13</f>
        <v>298.59245133333332</v>
      </c>
    </row>
    <row r="18" spans="1:10" x14ac:dyDescent="0.25">
      <c r="A18">
        <v>378.47</v>
      </c>
      <c r="B18">
        <f t="shared" ref="B18:B19" si="6">25.157*C18-0.19*C18^2</f>
        <v>23.479695999999997</v>
      </c>
      <c r="C18">
        <v>0.94</v>
      </c>
      <c r="D18">
        <f t="shared" ref="D18:D19" si="7">25.157*E18-0.19*E18^2</f>
        <v>74.001150999999993</v>
      </c>
      <c r="E18">
        <v>3.01</v>
      </c>
      <c r="F18">
        <f t="shared" ref="F18:F19" si="8">25.157*G18-0.19*G18^2</f>
        <v>25.214751</v>
      </c>
      <c r="G18">
        <v>1.01</v>
      </c>
      <c r="H18">
        <v>601</v>
      </c>
      <c r="I18">
        <f>SQRT(((F17-I17)^2+(F18-I17)^2+(F19-I17)^2)/6)</f>
        <v>0.14300619771689727</v>
      </c>
    </row>
    <row r="19" spans="1:10" x14ac:dyDescent="0.25">
      <c r="A19">
        <v>4.18</v>
      </c>
      <c r="B19">
        <f t="shared" si="6"/>
        <v>23.727674999999998</v>
      </c>
      <c r="C19">
        <v>0.95</v>
      </c>
      <c r="D19">
        <f t="shared" si="7"/>
        <v>78.077904000000004</v>
      </c>
      <c r="E19">
        <v>3.18</v>
      </c>
      <c r="F19">
        <f t="shared" si="8"/>
        <v>25.462464000000001</v>
      </c>
      <c r="G19">
        <v>1.02</v>
      </c>
      <c r="H19">
        <v>600</v>
      </c>
    </row>
    <row r="21" spans="1:10" x14ac:dyDescent="0.25">
      <c r="A21">
        <f>($A$3*H17+$A$1)*(F17-B17)/($A$18*(D17-F17))</f>
        <v>0.3433792102653187</v>
      </c>
    </row>
    <row r="22" spans="1:10" x14ac:dyDescent="0.25">
      <c r="A22">
        <f>($A$3*H18+$A$1)*(F18-B18)/($A$18*(D18-F18))</f>
        <v>0.24676732786256328</v>
      </c>
    </row>
    <row r="23" spans="1:10" x14ac:dyDescent="0.25">
      <c r="A23">
        <f>($A$3*H19+$A$1)*(F19-B19)/($A$18*(D19-F19))</f>
        <v>0.22840983688960723</v>
      </c>
    </row>
    <row r="26" spans="1:10" x14ac:dyDescent="0.25">
      <c r="A26">
        <f>(C26+D26+E26)/3</f>
        <v>0.50266666666666671</v>
      </c>
      <c r="B26">
        <f>SQRT(((C26-A26)^2+(D26-A26)^2+(E26-A26)^2)/6)</f>
        <v>6.6569095265328962E-2</v>
      </c>
      <c r="C26">
        <v>0.625</v>
      </c>
      <c r="D26">
        <v>0.39600000000000002</v>
      </c>
      <c r="E26">
        <v>0.48699999999999999</v>
      </c>
    </row>
    <row r="27" spans="1:10" x14ac:dyDescent="0.25">
      <c r="A27">
        <f t="shared" ref="A27:A28" si="9">(C27+D27+E27)/3</f>
        <v>0.17</v>
      </c>
      <c r="B27">
        <f t="shared" ref="B27:B28" si="10">SQRT(((C27-A27)^2+(D27-A27)^2+(E27-A27)^2)/6)</f>
        <v>3.0550504633038871E-3</v>
      </c>
      <c r="C27">
        <v>0.17599999999999999</v>
      </c>
      <c r="D27">
        <v>0.16600000000000001</v>
      </c>
      <c r="E27">
        <v>0.16800000000000001</v>
      </c>
    </row>
    <row r="28" spans="1:10" x14ac:dyDescent="0.25">
      <c r="A28">
        <f t="shared" si="9"/>
        <v>0.27266666666666667</v>
      </c>
      <c r="B28">
        <f t="shared" si="10"/>
        <v>3.5591821782226578E-2</v>
      </c>
      <c r="C28">
        <v>0.34300000000000003</v>
      </c>
      <c r="D28">
        <v>0.247</v>
      </c>
      <c r="E28">
        <v>0.22800000000000001</v>
      </c>
    </row>
    <row r="31" spans="1:10" x14ac:dyDescent="0.25">
      <c r="A31">
        <v>248.24</v>
      </c>
      <c r="B31">
        <v>2.25</v>
      </c>
      <c r="C31">
        <v>12</v>
      </c>
      <c r="D31">
        <f>8*10^-6</f>
        <v>7.9999999999999996E-6</v>
      </c>
      <c r="E31">
        <f>33*10^9</f>
        <v>33000000000</v>
      </c>
    </row>
    <row r="32" spans="1:10" x14ac:dyDescent="0.25">
      <c r="A32">
        <v>730.28</v>
      </c>
      <c r="B32">
        <v>11.35</v>
      </c>
      <c r="C32">
        <v>207.2</v>
      </c>
      <c r="D32">
        <f>29*10^-6</f>
        <v>2.9E-5</v>
      </c>
      <c r="E32">
        <f>42*10^9</f>
        <v>42000000000</v>
      </c>
    </row>
    <row r="33" spans="1:5" x14ac:dyDescent="0.25">
      <c r="A33">
        <v>378.47</v>
      </c>
      <c r="B33">
        <v>7.28</v>
      </c>
      <c r="C33">
        <v>118.7</v>
      </c>
      <c r="D33">
        <f>27*10^-6</f>
        <v>2.6999999999999999E-5</v>
      </c>
      <c r="E33">
        <f>55*10^9</f>
        <v>55000000000</v>
      </c>
    </row>
    <row r="35" spans="1:5" x14ac:dyDescent="0.25">
      <c r="A35">
        <f>A26*C31</f>
        <v>6.032</v>
      </c>
      <c r="B35">
        <f>B26*C31</f>
        <v>0.7988291431839476</v>
      </c>
      <c r="D35">
        <f>A35-(9*D31^2*E31*(C31/(B31*10^(6)))*(J1))</f>
        <v>6.0018136155238402</v>
      </c>
    </row>
    <row r="36" spans="1:5" x14ac:dyDescent="0.25">
      <c r="A36">
        <f t="shared" ref="A36:A37" si="11">A27*C32</f>
        <v>35.224000000000004</v>
      </c>
      <c r="B36">
        <f t="shared" ref="B36:B37" si="12">B27*C32</f>
        <v>0.63300645599656535</v>
      </c>
      <c r="D36">
        <f>A36-(9*D32^2*E32*(C32/(B32*10^(6)))*(J9))</f>
        <v>33.491151840610634</v>
      </c>
    </row>
    <row r="37" spans="1:5" x14ac:dyDescent="0.25">
      <c r="A37">
        <f t="shared" si="11"/>
        <v>32.365533333333332</v>
      </c>
      <c r="B37">
        <f t="shared" si="12"/>
        <v>4.2247492455502949</v>
      </c>
      <c r="D37">
        <f>A37-(9*D33^2*E33*(C33/(B33*10^6))*(J17))</f>
        <v>30.60869867256779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Stabrin</dc:creator>
  <cp:lastModifiedBy>Markus Stabrin</cp:lastModifiedBy>
  <dcterms:created xsi:type="dcterms:W3CDTF">2013-05-04T16:03:39Z</dcterms:created>
  <dcterms:modified xsi:type="dcterms:W3CDTF">2013-05-05T15:35:25Z</dcterms:modified>
</cp:coreProperties>
</file>