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filterPrivacy="1" defaultThemeVersion="124226"/>
  <xr:revisionPtr revIDLastSave="0" documentId="13_ncr:1_{966203F9-B296-4BB9-ADB2-2712953F8A5D}" xr6:coauthVersionLast="47" xr6:coauthVersionMax="47" xr10:uidLastSave="{00000000-0000-0000-0000-000000000000}"/>
  <bookViews>
    <workbookView xWindow="-110" yWindow="-110" windowWidth="19420" windowHeight="10420" activeTab="2" xr2:uid="{00000000-000D-0000-FFFF-FFFF00000000}"/>
  </bookViews>
  <sheets>
    <sheet name="Plan Financiero" sheetId="1" r:id="rId1"/>
    <sheet name="Cálculo VAN y TIR" sheetId="2" r:id="rId2"/>
    <sheet name="GANTT Y PE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7" i="1" l="1"/>
  <c r="J37" i="1"/>
  <c r="K39" i="1" l="1"/>
  <c r="E8" i="2" l="1"/>
  <c r="H35" i="1" l="1"/>
  <c r="J35" i="1"/>
  <c r="D20" i="2" l="1"/>
  <c r="E23" i="2" s="1"/>
  <c r="D19" i="2"/>
  <c r="E11" i="2"/>
  <c r="E7" i="2"/>
  <c r="E9" i="2" l="1"/>
  <c r="H36" i="1" l="1"/>
  <c r="J36" i="1" s="1"/>
  <c r="H31" i="1"/>
  <c r="J31" i="1" s="1"/>
  <c r="J19" i="1"/>
  <c r="J21" i="1" l="1"/>
  <c r="J25" i="1" s="1"/>
  <c r="H21" i="1"/>
  <c r="H25" i="1" s="1"/>
  <c r="H19" i="1"/>
  <c r="H27" i="1" l="1"/>
  <c r="J27" i="1" s="1"/>
</calcChain>
</file>

<file path=xl/sharedStrings.xml><?xml version="1.0" encoding="utf-8"?>
<sst xmlns="http://schemas.openxmlformats.org/spreadsheetml/2006/main" count="114" uniqueCount="86">
  <si>
    <t>PLAN FINANCIERO DEL PROYECTO</t>
  </si>
  <si>
    <t>Titulo</t>
  </si>
  <si>
    <t>Cliente</t>
  </si>
  <si>
    <t>Responsable</t>
  </si>
  <si>
    <t>Fecha de Inicio</t>
  </si>
  <si>
    <t>Fecha de cierre</t>
  </si>
  <si>
    <t>Fecha del Informe</t>
  </si>
  <si>
    <t>Precio de venta</t>
  </si>
  <si>
    <t>Margen</t>
  </si>
  <si>
    <t>Interes</t>
  </si>
  <si>
    <t>Previsión de gastos, costos e ingresos</t>
  </si>
  <si>
    <t>Concepto</t>
  </si>
  <si>
    <t>$ H/H</t>
  </si>
  <si>
    <t>Período 1</t>
  </si>
  <si>
    <t>Período 2</t>
  </si>
  <si>
    <t>Directivo</t>
  </si>
  <si>
    <t>Lider de proyecto</t>
  </si>
  <si>
    <t>Analista</t>
  </si>
  <si>
    <t>Programador</t>
  </si>
  <si>
    <t>Tester</t>
  </si>
  <si>
    <t>Personal auxiliar</t>
  </si>
  <si>
    <t>Total de Horas</t>
  </si>
  <si>
    <t>Total de costo horas</t>
  </si>
  <si>
    <t>Subcontratos</t>
  </si>
  <si>
    <t>Suministros</t>
  </si>
  <si>
    <t>Varios</t>
  </si>
  <si>
    <t>Total costos mensual</t>
  </si>
  <si>
    <t>Total costos Acumulado</t>
  </si>
  <si>
    <t>Ingresos</t>
  </si>
  <si>
    <t>Total ingresos Acum</t>
  </si>
  <si>
    <t>Resultados</t>
  </si>
  <si>
    <t>Margen bruto</t>
  </si>
  <si>
    <t xml:space="preserve">Biblioteca </t>
  </si>
  <si>
    <t>IFTS 11</t>
  </si>
  <si>
    <t>Cano, Chamorro, Gomez, Cáceres</t>
  </si>
  <si>
    <t>Margen bruto acumulado</t>
  </si>
  <si>
    <t>V.A.N.</t>
  </si>
  <si>
    <t>V.A.N. acumulado</t>
  </si>
  <si>
    <t>Tasa de descuento</t>
  </si>
  <si>
    <t>Flujo neto</t>
  </si>
  <si>
    <t xml:space="preserve">VAN </t>
  </si>
  <si>
    <t>Mes</t>
  </si>
  <si>
    <t>VAN TOTAL</t>
  </si>
  <si>
    <t>V.N.A</t>
  </si>
  <si>
    <t>Cálculo VAN</t>
  </si>
  <si>
    <t>Cálculo TIR</t>
  </si>
  <si>
    <t>TIR</t>
  </si>
  <si>
    <t xml:space="preserve">El objetivo general de este producto es la creación de un sistema para administrar y gestionar la biblioteca de manera virtual. Esto permitirá agilizar los diferentes procedimientos, además de facilitar el acceso a la información tanto a los administradores y bedeles como a los alumnos y docentes. Permitirá contar con diferentes reportes para mejorar el uso de los recursos, hacer reservas y chequear disponibilidad de libros y dispositivos, otorgará así una mejora tanto en la actualización de los recursos disponibles, accesibilidad, como en el control de los sucesos del día a día. </t>
  </si>
  <si>
    <t>ACTIVIDAD</t>
  </si>
  <si>
    <t>DESCRIPCIÓN</t>
  </si>
  <si>
    <t>DURACIÓN (Días)</t>
  </si>
  <si>
    <t>DEPENDENCIAS</t>
  </si>
  <si>
    <t>A</t>
  </si>
  <si>
    <t xml:space="preserve">Entrevista y recopilación de información  a directivos y personal administrativo </t>
  </si>
  <si>
    <t>-</t>
  </si>
  <si>
    <t>B</t>
  </si>
  <si>
    <t>Analisis de posibles soluciones en función al problema planteado</t>
  </si>
  <si>
    <t>C</t>
  </si>
  <si>
    <t xml:space="preserve">Entrevista con el cliente para presentar propuesta planteada por el equipo de la compañía </t>
  </si>
  <si>
    <t>D</t>
  </si>
  <si>
    <t xml:space="preserve">Generación de base de datos </t>
  </si>
  <si>
    <t>E</t>
  </si>
  <si>
    <t>Armado y desarrollo de pantalla Login y armado de menú principal</t>
  </si>
  <si>
    <t>F</t>
  </si>
  <si>
    <t>Desarrollo pantalla Usuarios y sus funcionalidades</t>
  </si>
  <si>
    <t>G</t>
  </si>
  <si>
    <t>Desarrollo pantalla Libros (préstamos, devoluciones, reservas y modificaciones)</t>
  </si>
  <si>
    <t>H</t>
  </si>
  <si>
    <t>Desarrollo pantalla Dispositivos (préstamos, devoluciones, reservas y modificaciones)</t>
  </si>
  <si>
    <t>I</t>
  </si>
  <si>
    <t>Desarrollo pantalla Reportes y sus funcionalidades</t>
  </si>
  <si>
    <t>J</t>
  </si>
  <si>
    <t>Generación de accesos definidos según tipo de usuario</t>
  </si>
  <si>
    <t>K</t>
  </si>
  <si>
    <t>Fase de testeo y corrección de errores</t>
  </si>
  <si>
    <t>D,E,F,G,H,I,J</t>
  </si>
  <si>
    <t>L</t>
  </si>
  <si>
    <t>Confección manual de usuario</t>
  </si>
  <si>
    <t>M</t>
  </si>
  <si>
    <t>Capacitación y entrega de solución al cliente</t>
  </si>
  <si>
    <t>K,L</t>
  </si>
  <si>
    <t>DURACIÓN</t>
  </si>
  <si>
    <t>DÍAS</t>
  </si>
  <si>
    <t>Este proyecto es de tipo económico-estratégico, ya que el objetivo es beneficiar a la institución pública con una aplicación que les resulte de bajo costo de adquirir(no es 100% bonificada) para que puedan acceder a la aplicación y de esa manera generar vínculos con el instituto para la captación de candidatos que puedan aplicar en las ofertas laborales de la empresa y, por otro lado poder insertar este proyecto en otras entidades educacionales que lo necesiten siendo que puede ser adaptable a otros clientes y traer así una ganancia futura. A través de un mantenimiento accesible se intentará mantener el vínculo.</t>
  </si>
  <si>
    <t>A,E,F,G,H,I</t>
  </si>
  <si>
    <t>Camino Crítico: A,B,C,D,E,F,G,H,J,K,L,M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</si>
</sst>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quot;$&quot;\ * #,##0.00_ ;_ &quot;$&quot;\ * \-#,##0.00_ ;_ &quot;$&quot;\ * &quot;-&quot;??_ ;_ @_ "/>
    <numFmt numFmtId="165" formatCode="_ * #,##0.00_ ;_ * \-#,##0.00_ ;_ * &quot;-&quot;??_ ;_ @_ "/>
    <numFmt numFmtId="166" formatCode="_ &quot;$&quot;\ * #,##0_ ;_ &quot;$&quot;\ * \-#,##0_ ;_ &quot;$&quot;\ * &quot;-&quot;??_ ;_ @_ "/>
    <numFmt numFmtId="167" formatCode="_ * #,##0_ ;_ * \-#,##0_ ;_ * &quot;-&quot;??_ ;_ @_ "/>
    <numFmt numFmtId="168" formatCode="&quot;$&quot;\ #,##0.00"/>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0"/>
      <name val="Calibri"/>
      <family val="2"/>
      <scheme val="minor"/>
    </font>
    <font>
      <sz val="11"/>
      <color theme="9" tint="0.59999389629810485"/>
      <name val="Calibri"/>
      <family val="2"/>
      <scheme val="minor"/>
    </font>
    <font>
      <sz val="11"/>
      <color rgb="FF000000"/>
      <name val="Arial Rounded MT Bold"/>
      <family val="2"/>
    </font>
    <font>
      <b/>
      <sz val="12"/>
      <color theme="1"/>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theme="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bottom style="double">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s>
  <cellStyleXfs count="4">
    <xf numFmtId="0" fontId="0" fillId="0" borderId="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150">
    <xf numFmtId="0" fontId="0" fillId="0" borderId="0" xfId="0"/>
    <xf numFmtId="0" fontId="0" fillId="0" borderId="0" xfId="0"/>
    <xf numFmtId="0" fontId="0" fillId="2" borderId="0" xfId="0" applyFill="1"/>
    <xf numFmtId="0" fontId="0" fillId="2" borderId="0" xfId="0" applyFill="1" applyAlignment="1">
      <alignment horizontal="left"/>
    </xf>
    <xf numFmtId="0" fontId="0" fillId="2" borderId="0" xfId="0" applyFill="1" applyAlignment="1"/>
    <xf numFmtId="0" fontId="0" fillId="4" borderId="2" xfId="0" applyFill="1" applyBorder="1" applyAlignment="1"/>
    <xf numFmtId="9" fontId="0" fillId="0" borderId="1" xfId="0" applyNumberFormat="1" applyBorder="1" applyAlignment="1"/>
    <xf numFmtId="0" fontId="0" fillId="4" borderId="1" xfId="0" applyFill="1" applyBorder="1" applyAlignment="1">
      <alignment horizontal="left" wrapText="1"/>
    </xf>
    <xf numFmtId="9" fontId="0" fillId="0" borderId="3" xfId="1" applyFont="1" applyBorder="1" applyAlignment="1">
      <alignment wrapText="1"/>
    </xf>
    <xf numFmtId="0" fontId="3" fillId="0" borderId="1" xfId="0" applyFont="1" applyBorder="1" applyAlignment="1">
      <alignment horizontal="center"/>
    </xf>
    <xf numFmtId="0" fontId="5" fillId="2" borderId="0" xfId="0" applyFont="1" applyFill="1"/>
    <xf numFmtId="167" fontId="0" fillId="2" borderId="0" xfId="2" applyNumberFormat="1" applyFont="1" applyFill="1"/>
    <xf numFmtId="166" fontId="0" fillId="2" borderId="0" xfId="3" applyNumberFormat="1" applyFont="1" applyFill="1"/>
    <xf numFmtId="0" fontId="0" fillId="2" borderId="5" xfId="0" applyFill="1" applyBorder="1"/>
    <xf numFmtId="0" fontId="0" fillId="2" borderId="5" xfId="0" applyFill="1" applyBorder="1" applyAlignment="1">
      <alignment horizontal="left"/>
    </xf>
    <xf numFmtId="0" fontId="5" fillId="2" borderId="5" xfId="0" applyFont="1" applyFill="1" applyBorder="1"/>
    <xf numFmtId="165" fontId="0" fillId="2" borderId="5" xfId="0" applyNumberFormat="1" applyFill="1" applyBorder="1"/>
    <xf numFmtId="0" fontId="0" fillId="2" borderId="6" xfId="0" applyFill="1" applyBorder="1"/>
    <xf numFmtId="0" fontId="0" fillId="0" borderId="5" xfId="0" applyBorder="1"/>
    <xf numFmtId="168" fontId="0" fillId="0" borderId="1" xfId="0" applyNumberFormat="1" applyBorder="1" applyAlignment="1"/>
    <xf numFmtId="0" fontId="3" fillId="0" borderId="0" xfId="0" applyFont="1" applyAlignment="1">
      <alignment horizontal="right"/>
    </xf>
    <xf numFmtId="0" fontId="0" fillId="0" borderId="0" xfId="0" applyBorder="1"/>
    <xf numFmtId="9" fontId="0" fillId="0" borderId="0" xfId="1" applyFont="1" applyBorder="1"/>
    <xf numFmtId="0" fontId="0" fillId="7" borderId="8" xfId="0" applyFill="1" applyBorder="1" applyAlignment="1">
      <alignment horizontal="center"/>
    </xf>
    <xf numFmtId="0" fontId="0" fillId="0" borderId="0" xfId="0" applyBorder="1" applyAlignment="1">
      <alignmen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8" xfId="0" applyBorder="1" applyAlignment="1">
      <alignment horizontal="center"/>
    </xf>
    <xf numFmtId="0" fontId="0" fillId="0" borderId="15" xfId="0" applyBorder="1" applyAlignment="1">
      <alignment horizontal="center"/>
    </xf>
    <xf numFmtId="0" fontId="3" fillId="7" borderId="8" xfId="0" applyFont="1" applyFill="1" applyBorder="1" applyAlignment="1">
      <alignment horizontal="center"/>
    </xf>
    <xf numFmtId="0" fontId="0" fillId="7" borderId="8" xfId="0" applyFill="1" applyBorder="1"/>
    <xf numFmtId="9" fontId="0" fillId="6" borderId="8" xfId="1" applyFont="1" applyFill="1" applyBorder="1"/>
    <xf numFmtId="0" fontId="0" fillId="0" borderId="8" xfId="0" applyBorder="1" applyAlignment="1">
      <alignment horizontal="center" vertical="center"/>
    </xf>
    <xf numFmtId="0" fontId="0" fillId="0" borderId="15" xfId="0" applyBorder="1" applyAlignment="1">
      <alignment horizontal="center" vertical="center"/>
    </xf>
    <xf numFmtId="9" fontId="0" fillId="6" borderId="8" xfId="0" applyNumberFormat="1" applyFill="1" applyBorder="1"/>
    <xf numFmtId="0" fontId="0" fillId="2" borderId="0" xfId="0" applyFill="1" applyBorder="1"/>
    <xf numFmtId="167" fontId="0" fillId="2" borderId="0" xfId="2" applyNumberFormat="1" applyFont="1" applyFill="1" applyBorder="1"/>
    <xf numFmtId="166" fontId="0" fillId="2" borderId="0" xfId="3" applyNumberFormat="1" applyFont="1" applyFill="1" applyBorder="1"/>
    <xf numFmtId="0" fontId="0" fillId="2" borderId="20" xfId="0" applyFill="1" applyBorder="1"/>
    <xf numFmtId="167" fontId="0" fillId="2" borderId="21" xfId="2" applyNumberFormat="1" applyFont="1" applyFill="1" applyBorder="1"/>
    <xf numFmtId="0" fontId="0" fillId="2" borderId="7" xfId="0" applyFill="1" applyBorder="1"/>
    <xf numFmtId="0" fontId="3" fillId="8" borderId="8" xfId="0" applyFont="1" applyFill="1" applyBorder="1" applyAlignment="1">
      <alignment horizontal="center"/>
    </xf>
    <xf numFmtId="0" fontId="3" fillId="9" borderId="24" xfId="0" applyFont="1" applyFill="1" applyBorder="1" applyAlignment="1">
      <alignment horizontal="center"/>
    </xf>
    <xf numFmtId="0" fontId="3" fillId="10" borderId="8" xfId="0" applyFont="1" applyFill="1" applyBorder="1" applyAlignment="1">
      <alignment horizontal="center"/>
    </xf>
    <xf numFmtId="0" fontId="3" fillId="7" borderId="17" xfId="0" applyFont="1" applyFill="1" applyBorder="1" applyAlignment="1">
      <alignment horizontal="center"/>
    </xf>
    <xf numFmtId="0" fontId="0" fillId="11" borderId="25" xfId="0" applyFill="1" applyBorder="1"/>
    <xf numFmtId="0" fontId="3" fillId="8" borderId="17" xfId="0" applyFont="1" applyFill="1" applyBorder="1" applyAlignment="1">
      <alignment horizontal="center"/>
    </xf>
    <xf numFmtId="0" fontId="3" fillId="10" borderId="10" xfId="0" applyFont="1" applyFill="1" applyBorder="1" applyAlignment="1">
      <alignment horizontal="center"/>
    </xf>
    <xf numFmtId="0" fontId="3" fillId="7" borderId="18" xfId="0" applyFont="1" applyFill="1" applyBorder="1" applyAlignment="1">
      <alignment horizontal="center"/>
    </xf>
    <xf numFmtId="0" fontId="0" fillId="11" borderId="4" xfId="0" applyFill="1" applyBorder="1"/>
    <xf numFmtId="0" fontId="3" fillId="8" borderId="18" xfId="0" applyFont="1" applyFill="1" applyBorder="1" applyAlignment="1">
      <alignment horizontal="center"/>
    </xf>
    <xf numFmtId="0" fontId="3" fillId="10" borderId="26" xfId="0" applyFont="1" applyFill="1" applyBorder="1" applyAlignment="1">
      <alignment horizontal="center"/>
    </xf>
    <xf numFmtId="0" fontId="3" fillId="7" borderId="27" xfId="0" applyFont="1" applyFill="1" applyBorder="1" applyAlignment="1">
      <alignment horizontal="center"/>
    </xf>
    <xf numFmtId="0" fontId="3" fillId="7" borderId="19" xfId="0" applyFont="1" applyFill="1" applyBorder="1" applyAlignment="1">
      <alignment horizontal="center"/>
    </xf>
    <xf numFmtId="0" fontId="0" fillId="11" borderId="28" xfId="0" applyFill="1" applyBorder="1"/>
    <xf numFmtId="0" fontId="3" fillId="8" borderId="19" xfId="0" applyFont="1" applyFill="1" applyBorder="1" applyAlignment="1">
      <alignment horizontal="center"/>
    </xf>
    <xf numFmtId="0" fontId="3" fillId="10" borderId="29" xfId="0" applyFont="1" applyFill="1" applyBorder="1" applyAlignment="1">
      <alignment horizontal="center"/>
    </xf>
    <xf numFmtId="0" fontId="3" fillId="8" borderId="13" xfId="0" applyFont="1" applyFill="1" applyBorder="1" applyAlignment="1">
      <alignment horizontal="center"/>
    </xf>
    <xf numFmtId="0" fontId="3" fillId="7" borderId="30" xfId="0" applyFont="1" applyFill="1" applyBorder="1" applyAlignment="1">
      <alignment horizontal="center"/>
    </xf>
    <xf numFmtId="0" fontId="0" fillId="12" borderId="31" xfId="0" applyFill="1" applyBorder="1"/>
    <xf numFmtId="0" fontId="3" fillId="7" borderId="32" xfId="0" applyFont="1" applyFill="1" applyBorder="1" applyAlignment="1">
      <alignment horizontal="center"/>
    </xf>
    <xf numFmtId="0" fontId="0" fillId="12" borderId="1" xfId="0" applyFill="1" applyBorder="1"/>
    <xf numFmtId="0" fontId="0" fillId="0" borderId="1" xfId="0" applyBorder="1"/>
    <xf numFmtId="0" fontId="3" fillId="7" borderId="33" xfId="0" applyFont="1" applyFill="1" applyBorder="1" applyAlignment="1">
      <alignment horizontal="center"/>
    </xf>
    <xf numFmtId="0" fontId="0" fillId="0" borderId="0" xfId="0" applyFill="1" applyBorder="1"/>
    <xf numFmtId="0" fontId="7" fillId="0" borderId="0" xfId="0" applyFont="1" applyFill="1" applyBorder="1" applyAlignment="1"/>
    <xf numFmtId="0" fontId="0" fillId="12" borderId="34" xfId="0" applyFill="1" applyBorder="1"/>
    <xf numFmtId="0" fontId="0" fillId="12" borderId="35" xfId="0" applyFill="1" applyBorder="1"/>
    <xf numFmtId="0" fontId="3" fillId="9" borderId="11" xfId="0" applyFont="1" applyFill="1" applyBorder="1" applyAlignment="1">
      <alignment horizontal="center"/>
    </xf>
    <xf numFmtId="0" fontId="0" fillId="9" borderId="36" xfId="0" applyFill="1" applyBorder="1"/>
    <xf numFmtId="0" fontId="0" fillId="9" borderId="12" xfId="0" applyFill="1" applyBorder="1"/>
    <xf numFmtId="0" fontId="0" fillId="13" borderId="31" xfId="0" applyFill="1" applyBorder="1"/>
    <xf numFmtId="0" fontId="0" fillId="13" borderId="1" xfId="0" applyFill="1" applyBorder="1"/>
    <xf numFmtId="0" fontId="0" fillId="13" borderId="35" xfId="0" applyFill="1" applyBorder="1"/>
    <xf numFmtId="0" fontId="6" fillId="0" borderId="0" xfId="0" applyFont="1" applyFill="1" applyBorder="1" applyAlignment="1">
      <alignment vertical="center" wrapText="1"/>
    </xf>
    <xf numFmtId="0" fontId="0" fillId="0" borderId="1" xfId="0" applyBorder="1" applyAlignment="1">
      <alignment horizontal="center"/>
    </xf>
    <xf numFmtId="0" fontId="0" fillId="0" borderId="0" xfId="0" applyAlignment="1">
      <alignment vertical="top" wrapText="1"/>
    </xf>
    <xf numFmtId="0" fontId="0" fillId="0" borderId="1" xfId="0" applyBorder="1" applyAlignment="1">
      <alignment horizontal="left" vertical="top" wrapText="1"/>
    </xf>
    <xf numFmtId="167" fontId="3" fillId="4" borderId="2" xfId="2" applyNumberFormat="1" applyFont="1" applyFill="1" applyBorder="1" applyAlignment="1">
      <alignment horizontal="center"/>
    </xf>
    <xf numFmtId="167" fontId="3" fillId="4" borderId="4" xfId="2" applyNumberFormat="1" applyFont="1" applyFill="1" applyBorder="1" applyAlignment="1">
      <alignment horizontal="center"/>
    </xf>
    <xf numFmtId="167" fontId="3" fillId="4" borderId="3" xfId="2" applyNumberFormat="1" applyFont="1" applyFill="1" applyBorder="1" applyAlignment="1">
      <alignment horizontal="center"/>
    </xf>
    <xf numFmtId="166" fontId="0" fillId="4" borderId="2" xfId="3" applyNumberFormat="1" applyFont="1" applyFill="1" applyBorder="1" applyAlignment="1">
      <alignment horizontal="left"/>
    </xf>
    <xf numFmtId="166" fontId="0" fillId="4" borderId="3" xfId="3" applyNumberFormat="1" applyFont="1" applyFill="1" applyBorder="1" applyAlignment="1">
      <alignment horizontal="left"/>
    </xf>
    <xf numFmtId="166" fontId="0" fillId="4" borderId="2" xfId="3" applyNumberFormat="1" applyFont="1" applyFill="1" applyBorder="1" applyAlignment="1">
      <alignment horizontal="center"/>
    </xf>
    <xf numFmtId="166" fontId="0" fillId="4" borderId="3" xfId="3" applyNumberFormat="1" applyFont="1" applyFill="1" applyBorder="1" applyAlignment="1">
      <alignment horizontal="center"/>
    </xf>
    <xf numFmtId="167" fontId="2" fillId="5" borderId="2" xfId="2" applyNumberFormat="1" applyFont="1" applyFill="1" applyBorder="1" applyAlignment="1">
      <alignment horizontal="center"/>
    </xf>
    <xf numFmtId="167" fontId="2" fillId="5" borderId="4" xfId="2" applyNumberFormat="1" applyFont="1" applyFill="1" applyBorder="1" applyAlignment="1">
      <alignment horizontal="center"/>
    </xf>
    <xf numFmtId="167" fontId="2" fillId="5" borderId="3" xfId="2" applyNumberFormat="1"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7" fontId="0" fillId="0" borderId="2" xfId="2" applyNumberFormat="1" applyFont="1" applyBorder="1" applyAlignment="1">
      <alignment horizontal="center"/>
    </xf>
    <xf numFmtId="167" fontId="0" fillId="0" borderId="4" xfId="2" applyNumberFormat="1" applyFont="1" applyBorder="1" applyAlignment="1">
      <alignment horizontal="center"/>
    </xf>
    <xf numFmtId="167" fontId="0" fillId="0" borderId="3" xfId="2" applyNumberFormat="1" applyFont="1" applyBorder="1" applyAlignment="1">
      <alignment horizontal="center"/>
    </xf>
    <xf numFmtId="0" fontId="5" fillId="2" borderId="4" xfId="0" applyFont="1" applyFill="1" applyBorder="1" applyAlignment="1">
      <alignment horizontal="center"/>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167" fontId="3" fillId="0" borderId="2" xfId="2" applyNumberFormat="1" applyFont="1" applyFill="1" applyBorder="1" applyAlignment="1">
      <alignment horizontal="center"/>
    </xf>
    <xf numFmtId="167" fontId="3" fillId="0" borderId="4" xfId="2" applyNumberFormat="1" applyFont="1" applyFill="1" applyBorder="1" applyAlignment="1">
      <alignment horizontal="center"/>
    </xf>
    <xf numFmtId="167" fontId="3" fillId="0" borderId="3" xfId="2" applyNumberFormat="1" applyFont="1" applyFill="1" applyBorder="1" applyAlignment="1">
      <alignment horizontal="center"/>
    </xf>
    <xf numFmtId="166" fontId="0" fillId="0" borderId="2" xfId="3" applyNumberFormat="1" applyFont="1" applyFill="1" applyBorder="1" applyAlignment="1">
      <alignment horizontal="center"/>
    </xf>
    <xf numFmtId="166" fontId="0" fillId="0" borderId="3" xfId="3" applyNumberFormat="1" applyFont="1" applyFill="1" applyBorder="1" applyAlignment="1">
      <alignment horizontal="center"/>
    </xf>
    <xf numFmtId="0" fontId="0" fillId="4" borderId="4" xfId="0" applyFill="1" applyBorder="1" applyAlignment="1">
      <alignment horizontal="left"/>
    </xf>
    <xf numFmtId="0" fontId="0" fillId="4" borderId="3" xfId="0" applyFill="1" applyBorder="1" applyAlignment="1">
      <alignment horizontal="left"/>
    </xf>
    <xf numFmtId="14" fontId="0" fillId="0" borderId="1" xfId="0" applyNumberFormat="1" applyBorder="1" applyAlignment="1">
      <alignment horizontal="left"/>
    </xf>
    <xf numFmtId="0" fontId="0" fillId="0" borderId="1" xfId="0" applyBorder="1" applyAlignment="1">
      <alignment horizontal="left"/>
    </xf>
    <xf numFmtId="0" fontId="0" fillId="4" borderId="1" xfId="0" applyFill="1" applyBorder="1" applyAlignment="1">
      <alignment horizontal="left"/>
    </xf>
    <xf numFmtId="0" fontId="0" fillId="4" borderId="2" xfId="0" applyFill="1" applyBorder="1" applyAlignment="1">
      <alignment horizontal="left"/>
    </xf>
    <xf numFmtId="166" fontId="0" fillId="0" borderId="1" xfId="0" applyNumberFormat="1" applyBorder="1" applyAlignment="1">
      <alignment horizontal="center"/>
    </xf>
    <xf numFmtId="0" fontId="0" fillId="0" borderId="1" xfId="0" applyBorder="1" applyAlignment="1">
      <alignment horizontal="center"/>
    </xf>
    <xf numFmtId="0" fontId="4" fillId="3" borderId="3" xfId="0" applyFont="1" applyFill="1" applyBorder="1" applyAlignment="1">
      <alignment horizontal="center"/>
    </xf>
    <xf numFmtId="0" fontId="4" fillId="3" borderId="1" xfId="0" applyFont="1" applyFill="1" applyBorder="1" applyAlignment="1">
      <alignment horizontal="center"/>
    </xf>
    <xf numFmtId="0" fontId="0" fillId="0" borderId="4" xfId="0" applyBorder="1" applyAlignment="1">
      <alignment horizontal="center"/>
    </xf>
    <xf numFmtId="0" fontId="3" fillId="7" borderId="13" xfId="0" applyFont="1" applyFill="1" applyBorder="1" applyAlignment="1">
      <alignment horizontal="center"/>
    </xf>
    <xf numFmtId="0" fontId="3" fillId="7" borderId="16" xfId="0" applyFont="1" applyFill="1" applyBorder="1" applyAlignment="1">
      <alignment horizontal="center"/>
    </xf>
    <xf numFmtId="0" fontId="0" fillId="0" borderId="5" xfId="0" applyBorder="1" applyAlignment="1">
      <alignment horizontal="center" vertical="center"/>
    </xf>
    <xf numFmtId="0" fontId="0" fillId="0" borderId="20" xfId="0" applyBorder="1" applyAlignment="1">
      <alignment horizontal="center" vertical="center"/>
    </xf>
    <xf numFmtId="0" fontId="7" fillId="8" borderId="13" xfId="0" applyFont="1" applyFill="1" applyBorder="1" applyAlignment="1">
      <alignment horizontal="center"/>
    </xf>
    <xf numFmtId="0" fontId="7" fillId="8" borderId="24" xfId="0" applyFont="1" applyFill="1" applyBorder="1" applyAlignment="1">
      <alignment horizontal="center"/>
    </xf>
    <xf numFmtId="0" fontId="7" fillId="8" borderId="16" xfId="0" applyFont="1" applyFill="1" applyBorder="1" applyAlignment="1">
      <alignment horizontal="center"/>
    </xf>
    <xf numFmtId="0" fontId="6" fillId="7" borderId="39"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7" borderId="37"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7" borderId="40" xfId="0" applyFont="1" applyFill="1" applyBorder="1" applyAlignment="1">
      <alignment horizontal="center" vertical="center" wrapText="1"/>
    </xf>
    <xf numFmtId="0" fontId="6" fillId="7" borderId="23" xfId="0" applyFont="1" applyFill="1" applyBorder="1" applyAlignment="1">
      <alignment horizontal="center" vertical="center" wrapText="1"/>
    </xf>
    <xf numFmtId="0" fontId="6" fillId="7" borderId="38" xfId="0" applyFont="1" applyFill="1" applyBorder="1" applyAlignment="1">
      <alignment horizontal="center" vertical="center" wrapText="1"/>
    </xf>
    <xf numFmtId="166" fontId="0" fillId="4" borderId="2" xfId="3" applyNumberFormat="1" applyFont="1" applyFill="1" applyBorder="1" applyAlignment="1">
      <alignment horizontal="center" vertical="center"/>
    </xf>
    <xf numFmtId="166" fontId="0" fillId="4" borderId="3" xfId="3" applyNumberFormat="1" applyFont="1" applyFill="1" applyBorder="1" applyAlignment="1">
      <alignment horizontal="center" vertical="center"/>
    </xf>
    <xf numFmtId="166" fontId="0" fillId="4" borderId="2" xfId="2" applyNumberFormat="1" applyFont="1" applyFill="1" applyBorder="1" applyAlignment="1">
      <alignment horizontal="center"/>
    </xf>
    <xf numFmtId="166" fontId="0" fillId="4" borderId="3" xfId="2" applyNumberFormat="1" applyFont="1" applyFill="1" applyBorder="1" applyAlignment="1">
      <alignment horizontal="center"/>
    </xf>
    <xf numFmtId="166" fontId="0" fillId="0" borderId="2" xfId="3" applyNumberFormat="1" applyFont="1" applyBorder="1" applyAlignment="1">
      <alignment horizontal="center"/>
    </xf>
    <xf numFmtId="166" fontId="0" fillId="0" borderId="3" xfId="3" applyNumberFormat="1" applyFont="1" applyBorder="1" applyAlignment="1">
      <alignment horizontal="center"/>
    </xf>
    <xf numFmtId="166" fontId="0" fillId="6" borderId="17" xfId="2" applyNumberFormat="1" applyFont="1" applyFill="1" applyBorder="1"/>
    <xf numFmtId="166" fontId="0" fillId="6" borderId="18" xfId="2" applyNumberFormat="1" applyFont="1" applyFill="1" applyBorder="1"/>
    <xf numFmtId="166" fontId="0" fillId="6" borderId="19" xfId="2" applyNumberFormat="1" applyFont="1" applyFill="1" applyBorder="1"/>
    <xf numFmtId="166" fontId="0" fillId="6" borderId="10" xfId="2" applyNumberFormat="1" applyFont="1" applyFill="1" applyBorder="1"/>
    <xf numFmtId="166" fontId="0" fillId="6" borderId="12" xfId="2" applyNumberFormat="1" applyFont="1" applyFill="1" applyBorder="1"/>
    <xf numFmtId="166" fontId="3" fillId="6" borderId="8" xfId="0" applyNumberFormat="1" applyFont="1" applyFill="1" applyBorder="1"/>
    <xf numFmtId="166" fontId="0" fillId="0" borderId="0" xfId="0" applyNumberFormat="1"/>
    <xf numFmtId="166" fontId="3" fillId="6" borderId="16" xfId="0" applyNumberFormat="1" applyFont="1" applyFill="1" applyBorder="1"/>
    <xf numFmtId="166" fontId="0" fillId="6" borderId="9" xfId="2" applyNumberFormat="1" applyFont="1" applyFill="1" applyBorder="1"/>
    <xf numFmtId="166" fontId="0" fillId="6" borderId="11" xfId="2" applyNumberFormat="1" applyFont="1" applyFill="1" applyBorder="1"/>
  </cellXfs>
  <cellStyles count="4">
    <cellStyle name="Millares 2" xfId="2" xr:uid="{00000000-0005-0000-0000-000000000000}"/>
    <cellStyle name="Moneda 2" xfId="3" xr:uid="{00000000-0005-0000-0000-000001000000}"/>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654050</xdr:colOff>
      <xdr:row>25</xdr:row>
      <xdr:rowOff>133350</xdr:rowOff>
    </xdr:from>
    <xdr:to>
      <xdr:col>5</xdr:col>
      <xdr:colOff>571500</xdr:colOff>
      <xdr:row>42</xdr:row>
      <xdr:rowOff>31750</xdr:rowOff>
    </xdr:to>
    <xdr:pic>
      <xdr:nvPicPr>
        <xdr:cNvPr id="3" name="Imagen 2">
          <a:extLst>
            <a:ext uri="{FF2B5EF4-FFF2-40B4-BE49-F238E27FC236}">
              <a16:creationId xmlns:a16="http://schemas.microsoft.com/office/drawing/2014/main" id="{F3F8D357-757F-40DC-8550-28C180A51B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050" y="4787900"/>
          <a:ext cx="9563100" cy="302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8"/>
  <sheetViews>
    <sheetView showGridLines="0" topLeftCell="A20" workbookViewId="0">
      <selection activeCell="K39" sqref="K39:L39"/>
    </sheetView>
  </sheetViews>
  <sheetFormatPr baseColWidth="10" defaultColWidth="9.1796875" defaultRowHeight="14.5" x14ac:dyDescent="0.35"/>
  <cols>
    <col min="1" max="1" width="1.7265625" style="1" customWidth="1"/>
    <col min="12" max="12" width="7.81640625" customWidth="1"/>
  </cols>
  <sheetData>
    <row r="1" spans="1:16" ht="21" x14ac:dyDescent="0.5">
      <c r="A1" s="18"/>
      <c r="B1" s="115" t="s">
        <v>0</v>
      </c>
      <c r="C1" s="116"/>
      <c r="D1" s="116"/>
      <c r="E1" s="116"/>
      <c r="F1" s="116"/>
      <c r="G1" s="116"/>
      <c r="H1" s="116"/>
      <c r="I1" s="116"/>
      <c r="J1" s="116"/>
      <c r="K1" s="116"/>
      <c r="L1" s="116"/>
      <c r="M1" s="116"/>
      <c r="N1" s="116"/>
      <c r="O1" s="116"/>
      <c r="P1" s="13"/>
    </row>
    <row r="2" spans="1:16" x14ac:dyDescent="0.35">
      <c r="A2" s="18"/>
      <c r="B2" s="3"/>
      <c r="C2" s="3"/>
      <c r="D2" s="3"/>
      <c r="E2" s="3"/>
      <c r="F2" s="3"/>
      <c r="G2" s="3"/>
      <c r="H2" s="3"/>
      <c r="I2" s="3"/>
      <c r="J2" s="3"/>
      <c r="K2" s="3"/>
      <c r="L2" s="3"/>
      <c r="M2" s="3"/>
      <c r="N2" s="3"/>
      <c r="O2" s="3"/>
      <c r="P2" s="14"/>
    </row>
    <row r="3" spans="1:16" x14ac:dyDescent="0.35">
      <c r="A3" s="18"/>
      <c r="B3" s="107" t="s">
        <v>1</v>
      </c>
      <c r="C3" s="108"/>
      <c r="D3" s="91" t="s">
        <v>32</v>
      </c>
      <c r="E3" s="117"/>
      <c r="F3" s="117"/>
      <c r="G3" s="117"/>
      <c r="H3" s="117"/>
      <c r="I3" s="117"/>
      <c r="J3" s="117"/>
      <c r="K3" s="117"/>
      <c r="L3" s="117"/>
      <c r="M3" s="117"/>
      <c r="N3" s="117"/>
      <c r="O3" s="92"/>
      <c r="P3" s="14"/>
    </row>
    <row r="4" spans="1:16" x14ac:dyDescent="0.35">
      <c r="A4" s="18"/>
      <c r="B4" s="107" t="s">
        <v>2</v>
      </c>
      <c r="C4" s="108"/>
      <c r="D4" s="110" t="s">
        <v>33</v>
      </c>
      <c r="E4" s="110"/>
      <c r="F4" s="110"/>
      <c r="G4" s="110"/>
      <c r="H4" s="110"/>
      <c r="I4" s="111" t="s">
        <v>3</v>
      </c>
      <c r="J4" s="111"/>
      <c r="K4" s="110" t="s">
        <v>34</v>
      </c>
      <c r="L4" s="110"/>
      <c r="M4" s="110"/>
      <c r="N4" s="110"/>
      <c r="O4" s="110"/>
      <c r="P4" s="14"/>
    </row>
    <row r="5" spans="1:16" x14ac:dyDescent="0.35">
      <c r="A5" s="18"/>
      <c r="B5" s="107" t="s">
        <v>4</v>
      </c>
      <c r="C5" s="108"/>
      <c r="D5" s="109">
        <v>44357</v>
      </c>
      <c r="E5" s="110"/>
      <c r="F5" s="110"/>
      <c r="G5" s="110"/>
      <c r="H5" s="110"/>
      <c r="I5" s="111" t="s">
        <v>5</v>
      </c>
      <c r="J5" s="111"/>
      <c r="K5" s="109">
        <v>44393</v>
      </c>
      <c r="L5" s="110"/>
      <c r="M5" s="110"/>
      <c r="N5" s="110"/>
      <c r="O5" s="110"/>
      <c r="P5" s="14"/>
    </row>
    <row r="6" spans="1:16" x14ac:dyDescent="0.35">
      <c r="A6" s="18"/>
      <c r="B6" s="2"/>
      <c r="C6" s="2"/>
      <c r="D6" s="2"/>
      <c r="E6" s="2"/>
      <c r="F6" s="2"/>
      <c r="G6" s="2"/>
      <c r="H6" s="2"/>
      <c r="I6" s="2"/>
      <c r="J6" s="4"/>
      <c r="K6" s="4"/>
      <c r="L6" s="4"/>
      <c r="M6" s="4"/>
      <c r="N6" s="4"/>
      <c r="O6" s="2"/>
      <c r="P6" s="13"/>
    </row>
    <row r="7" spans="1:16" x14ac:dyDescent="0.35">
      <c r="A7" s="18"/>
      <c r="B7" s="107" t="s">
        <v>6</v>
      </c>
      <c r="C7" s="108"/>
      <c r="D7" s="109">
        <v>44364</v>
      </c>
      <c r="E7" s="110"/>
      <c r="F7" s="110"/>
      <c r="G7" s="110"/>
      <c r="H7" s="110"/>
      <c r="I7" s="2"/>
      <c r="J7" s="112" t="s">
        <v>7</v>
      </c>
      <c r="K7" s="108"/>
      <c r="L7" s="113">
        <v>82500</v>
      </c>
      <c r="M7" s="114"/>
      <c r="N7" s="4"/>
      <c r="O7" s="2"/>
      <c r="P7" s="13"/>
    </row>
    <row r="8" spans="1:16" x14ac:dyDescent="0.35">
      <c r="A8" s="18"/>
      <c r="B8" s="2"/>
      <c r="C8" s="2"/>
      <c r="D8" s="2"/>
      <c r="E8" s="2"/>
      <c r="F8" s="2"/>
      <c r="G8" s="2"/>
      <c r="H8" s="2"/>
      <c r="I8" s="2"/>
      <c r="J8" s="5" t="s">
        <v>8</v>
      </c>
      <c r="K8" s="6"/>
      <c r="L8" s="7" t="s">
        <v>9</v>
      </c>
      <c r="M8" s="8">
        <v>0.01</v>
      </c>
      <c r="N8" s="2"/>
      <c r="O8" s="2"/>
      <c r="P8" s="13"/>
    </row>
    <row r="9" spans="1:16" x14ac:dyDescent="0.35">
      <c r="A9" s="18"/>
      <c r="B9" s="2"/>
      <c r="C9" s="2"/>
      <c r="D9" s="2"/>
      <c r="E9" s="2"/>
      <c r="F9" s="2"/>
      <c r="G9" s="2"/>
      <c r="H9" s="2"/>
      <c r="I9" s="2"/>
      <c r="J9" s="2"/>
      <c r="K9" s="2"/>
      <c r="L9" s="2"/>
      <c r="M9" s="2"/>
      <c r="N9" s="2"/>
      <c r="O9" s="2"/>
      <c r="P9" s="13"/>
    </row>
    <row r="10" spans="1:16" x14ac:dyDescent="0.35">
      <c r="A10" s="18"/>
      <c r="B10" s="2"/>
      <c r="C10" s="2"/>
      <c r="D10" s="2"/>
      <c r="E10" s="97" t="s">
        <v>10</v>
      </c>
      <c r="F10" s="98"/>
      <c r="G10" s="98"/>
      <c r="H10" s="98"/>
      <c r="I10" s="98"/>
      <c r="J10" s="98"/>
      <c r="K10" s="99"/>
      <c r="L10" s="2"/>
      <c r="M10" s="2"/>
      <c r="N10" s="2"/>
      <c r="O10" s="2"/>
      <c r="P10" s="13"/>
    </row>
    <row r="11" spans="1:16" x14ac:dyDescent="0.35">
      <c r="A11" s="18"/>
      <c r="B11" s="2"/>
      <c r="C11" s="2"/>
      <c r="D11" s="2"/>
      <c r="E11" s="2"/>
      <c r="F11" s="2"/>
      <c r="G11" s="2"/>
      <c r="H11" s="2"/>
      <c r="I11" s="2"/>
      <c r="J11" s="2"/>
      <c r="K11" s="2"/>
      <c r="L11" s="2"/>
      <c r="M11" s="2"/>
      <c r="N11" s="2"/>
      <c r="O11" s="2"/>
      <c r="P11" s="13"/>
    </row>
    <row r="12" spans="1:16" x14ac:dyDescent="0.35">
      <c r="A12" s="18"/>
      <c r="B12" s="2"/>
      <c r="C12" s="2"/>
      <c r="D12" s="2"/>
      <c r="E12" s="100" t="s">
        <v>11</v>
      </c>
      <c r="F12" s="101"/>
      <c r="G12" s="9" t="s">
        <v>12</v>
      </c>
      <c r="H12" s="100" t="s">
        <v>13</v>
      </c>
      <c r="I12" s="101"/>
      <c r="J12" s="100" t="s">
        <v>14</v>
      </c>
      <c r="K12" s="101"/>
      <c r="L12" s="2"/>
      <c r="M12" s="2"/>
      <c r="N12" s="2"/>
      <c r="O12" s="2"/>
      <c r="P12" s="13"/>
    </row>
    <row r="13" spans="1:16" x14ac:dyDescent="0.35">
      <c r="A13" s="18"/>
      <c r="B13" s="2"/>
      <c r="C13" s="2"/>
      <c r="D13" s="2"/>
      <c r="E13" s="91" t="s">
        <v>15</v>
      </c>
      <c r="F13" s="92"/>
      <c r="G13" s="19">
        <v>250</v>
      </c>
      <c r="H13" s="91">
        <v>42</v>
      </c>
      <c r="I13" s="92"/>
      <c r="J13" s="91"/>
      <c r="K13" s="92"/>
      <c r="L13" s="2"/>
      <c r="M13" s="2"/>
      <c r="N13" s="2"/>
      <c r="O13" s="2"/>
      <c r="P13" s="13"/>
    </row>
    <row r="14" spans="1:16" x14ac:dyDescent="0.35">
      <c r="A14" s="18"/>
      <c r="B14" s="2"/>
      <c r="C14" s="2"/>
      <c r="D14" s="2"/>
      <c r="E14" s="91" t="s">
        <v>16</v>
      </c>
      <c r="F14" s="92"/>
      <c r="G14" s="19">
        <v>180</v>
      </c>
      <c r="H14" s="91">
        <v>84</v>
      </c>
      <c r="I14" s="92"/>
      <c r="J14" s="91">
        <v>7</v>
      </c>
      <c r="K14" s="92"/>
      <c r="L14" s="2"/>
      <c r="M14" s="2"/>
      <c r="N14" s="2"/>
      <c r="O14" s="2"/>
      <c r="P14" s="13"/>
    </row>
    <row r="15" spans="1:16" x14ac:dyDescent="0.35">
      <c r="A15" s="18"/>
      <c r="B15" s="2"/>
      <c r="C15" s="2"/>
      <c r="D15" s="2"/>
      <c r="E15" s="91" t="s">
        <v>17</v>
      </c>
      <c r="F15" s="92"/>
      <c r="G15" s="19">
        <v>150</v>
      </c>
      <c r="H15" s="91">
        <v>178</v>
      </c>
      <c r="I15" s="92"/>
      <c r="J15" s="91">
        <v>15</v>
      </c>
      <c r="K15" s="92"/>
      <c r="L15" s="2"/>
      <c r="M15" s="2"/>
      <c r="N15" s="2"/>
      <c r="O15" s="2"/>
      <c r="P15" s="13"/>
    </row>
    <row r="16" spans="1:16" x14ac:dyDescent="0.35">
      <c r="A16" s="18"/>
      <c r="B16" s="2"/>
      <c r="C16" s="2"/>
      <c r="D16" s="2"/>
      <c r="E16" s="91" t="s">
        <v>18</v>
      </c>
      <c r="F16" s="92"/>
      <c r="G16" s="19">
        <v>130</v>
      </c>
      <c r="H16" s="91">
        <v>169</v>
      </c>
      <c r="I16" s="92"/>
      <c r="J16" s="91">
        <v>20</v>
      </c>
      <c r="K16" s="92"/>
      <c r="L16" s="2"/>
      <c r="M16" s="2"/>
      <c r="N16" s="2"/>
      <c r="O16" s="2"/>
      <c r="P16" s="13"/>
    </row>
    <row r="17" spans="1:16" x14ac:dyDescent="0.35">
      <c r="A17" s="18"/>
      <c r="B17" s="2"/>
      <c r="C17" s="2"/>
      <c r="D17" s="2"/>
      <c r="E17" s="91" t="s">
        <v>19</v>
      </c>
      <c r="F17" s="92"/>
      <c r="G17" s="19">
        <v>130</v>
      </c>
      <c r="H17" s="91">
        <v>165</v>
      </c>
      <c r="I17" s="92"/>
      <c r="J17" s="91">
        <v>20</v>
      </c>
      <c r="K17" s="92"/>
      <c r="L17" s="2"/>
      <c r="M17" s="2"/>
      <c r="N17" s="2"/>
      <c r="O17" s="2"/>
      <c r="P17" s="13"/>
    </row>
    <row r="18" spans="1:16" x14ac:dyDescent="0.35">
      <c r="A18" s="18"/>
      <c r="B18" s="2"/>
      <c r="C18" s="2"/>
      <c r="D18" s="2"/>
      <c r="E18" s="91" t="s">
        <v>20</v>
      </c>
      <c r="F18" s="92"/>
      <c r="G18" s="19">
        <v>75</v>
      </c>
      <c r="H18" s="91">
        <v>150</v>
      </c>
      <c r="I18" s="92"/>
      <c r="J18" s="91">
        <v>10</v>
      </c>
      <c r="K18" s="92"/>
      <c r="L18" s="2"/>
      <c r="M18" s="2"/>
      <c r="N18" s="2"/>
      <c r="O18" s="2"/>
      <c r="P18" s="13"/>
    </row>
    <row r="19" spans="1:16" x14ac:dyDescent="0.35">
      <c r="A19" s="18"/>
      <c r="B19" s="2"/>
      <c r="C19" s="2"/>
      <c r="D19" s="2"/>
      <c r="E19" s="88" t="s">
        <v>21</v>
      </c>
      <c r="F19" s="89"/>
      <c r="G19" s="90"/>
      <c r="H19" s="88">
        <f>SUM(H13+H14+H15+H16+H17+H18)</f>
        <v>788</v>
      </c>
      <c r="I19" s="90"/>
      <c r="J19" s="88">
        <f>SUM(J13+J14+J15+J16+J17+J18)</f>
        <v>72</v>
      </c>
      <c r="K19" s="90"/>
      <c r="L19" s="2"/>
      <c r="M19" s="2"/>
      <c r="N19" s="2"/>
      <c r="O19" s="2"/>
      <c r="P19" s="13"/>
    </row>
    <row r="20" spans="1:16" x14ac:dyDescent="0.35">
      <c r="A20" s="18"/>
      <c r="B20" s="10"/>
      <c r="C20" s="10"/>
      <c r="D20" s="10">
        <v>1</v>
      </c>
      <c r="E20" s="10">
        <v>2</v>
      </c>
      <c r="F20" s="10">
        <v>3</v>
      </c>
      <c r="G20" s="10">
        <v>4</v>
      </c>
      <c r="H20" s="96">
        <v>1</v>
      </c>
      <c r="I20" s="96"/>
      <c r="J20" s="96">
        <v>2</v>
      </c>
      <c r="K20" s="96"/>
      <c r="L20" s="10">
        <v>9</v>
      </c>
      <c r="M20" s="10">
        <v>10</v>
      </c>
      <c r="N20" s="10">
        <v>11</v>
      </c>
      <c r="O20" s="10">
        <v>12</v>
      </c>
      <c r="P20" s="15"/>
    </row>
    <row r="21" spans="1:16" x14ac:dyDescent="0.35">
      <c r="A21" s="18"/>
      <c r="B21" s="2"/>
      <c r="C21" s="2"/>
      <c r="D21" s="2"/>
      <c r="E21" s="78" t="s">
        <v>22</v>
      </c>
      <c r="F21" s="79"/>
      <c r="G21" s="80"/>
      <c r="H21" s="136">
        <f>SUM(G13*H13+G14*H14+G15*H15+G16*H16+G17*H17+G18*H18)</f>
        <v>106990</v>
      </c>
      <c r="I21" s="137"/>
      <c r="J21" s="136">
        <f>SUM(G13*J13+G14-J14+G15-J15+G16-J16+G17-J17+G18-J18)</f>
        <v>593</v>
      </c>
      <c r="K21" s="137"/>
      <c r="L21" s="2"/>
      <c r="M21" s="2"/>
      <c r="N21" s="2"/>
      <c r="O21" s="2"/>
      <c r="P21" s="13"/>
    </row>
    <row r="22" spans="1:16" x14ac:dyDescent="0.35">
      <c r="A22" s="18"/>
      <c r="B22" s="2"/>
      <c r="C22" s="2"/>
      <c r="D22" s="2"/>
      <c r="E22" s="93" t="s">
        <v>23</v>
      </c>
      <c r="F22" s="94"/>
      <c r="G22" s="95"/>
      <c r="H22" s="138">
        <v>1500</v>
      </c>
      <c r="I22" s="139"/>
      <c r="J22" s="138">
        <v>200</v>
      </c>
      <c r="K22" s="139"/>
      <c r="L22" s="2"/>
      <c r="M22" s="2"/>
      <c r="N22" s="2"/>
      <c r="O22" s="2"/>
      <c r="P22" s="13"/>
    </row>
    <row r="23" spans="1:16" x14ac:dyDescent="0.35">
      <c r="A23" s="18"/>
      <c r="B23" s="2"/>
      <c r="C23" s="2"/>
      <c r="D23" s="2"/>
      <c r="E23" s="93" t="s">
        <v>24</v>
      </c>
      <c r="F23" s="94"/>
      <c r="G23" s="95"/>
      <c r="H23" s="138">
        <v>500</v>
      </c>
      <c r="I23" s="139"/>
      <c r="J23" s="138">
        <v>130</v>
      </c>
      <c r="K23" s="139"/>
      <c r="L23" s="2"/>
      <c r="M23" s="2"/>
      <c r="N23" s="2"/>
      <c r="O23" s="2"/>
      <c r="P23" s="13"/>
    </row>
    <row r="24" spans="1:16" x14ac:dyDescent="0.35">
      <c r="A24" s="18"/>
      <c r="B24" s="2"/>
      <c r="C24" s="2"/>
      <c r="D24" s="2"/>
      <c r="E24" s="93" t="s">
        <v>25</v>
      </c>
      <c r="F24" s="94"/>
      <c r="G24" s="95"/>
      <c r="H24" s="138">
        <v>1000</v>
      </c>
      <c r="I24" s="139"/>
      <c r="J24" s="138">
        <v>65500</v>
      </c>
      <c r="K24" s="139"/>
      <c r="L24" s="2"/>
      <c r="M24" s="2"/>
      <c r="N24" s="2"/>
      <c r="O24" s="2"/>
      <c r="P24" s="13"/>
    </row>
    <row r="25" spans="1:16" x14ac:dyDescent="0.35">
      <c r="A25" s="18"/>
      <c r="B25" s="2"/>
      <c r="C25" s="2"/>
      <c r="D25" s="2"/>
      <c r="E25" s="78" t="s">
        <v>26</v>
      </c>
      <c r="F25" s="79"/>
      <c r="G25" s="80"/>
      <c r="H25" s="83">
        <f>SUM(H21+H22+H24+H23)</f>
        <v>109990</v>
      </c>
      <c r="I25" s="84"/>
      <c r="J25" s="83">
        <f>SUM(J21+J22+J23+J24)</f>
        <v>66423</v>
      </c>
      <c r="K25" s="84"/>
      <c r="L25" s="2"/>
      <c r="M25" s="2"/>
      <c r="N25" s="2"/>
      <c r="O25" s="2"/>
      <c r="P25" s="13"/>
    </row>
    <row r="26" spans="1:16" x14ac:dyDescent="0.35">
      <c r="A26" s="18"/>
      <c r="B26" s="11"/>
      <c r="C26" s="11"/>
      <c r="D26" s="12"/>
      <c r="E26" s="12"/>
      <c r="F26" s="12"/>
      <c r="G26" s="12"/>
      <c r="H26" s="12"/>
      <c r="I26" s="12"/>
      <c r="J26" s="12"/>
      <c r="K26" s="12"/>
      <c r="L26" s="12"/>
      <c r="M26" s="12"/>
      <c r="N26" s="12"/>
      <c r="O26" s="12"/>
      <c r="P26" s="13"/>
    </row>
    <row r="27" spans="1:16" x14ac:dyDescent="0.35">
      <c r="A27" s="18"/>
      <c r="B27" s="2"/>
      <c r="C27" s="2"/>
      <c r="D27" s="2"/>
      <c r="E27" s="78" t="s">
        <v>27</v>
      </c>
      <c r="F27" s="79"/>
      <c r="G27" s="80"/>
      <c r="H27" s="83">
        <f>+H25</f>
        <v>109990</v>
      </c>
      <c r="I27" s="84"/>
      <c r="J27" s="83">
        <f>+H27+J25</f>
        <v>176413</v>
      </c>
      <c r="K27" s="84"/>
      <c r="L27" s="2"/>
      <c r="M27" s="2"/>
      <c r="N27" s="2"/>
      <c r="O27" s="2"/>
      <c r="P27" s="16"/>
    </row>
    <row r="28" spans="1:16" x14ac:dyDescent="0.35">
      <c r="A28" s="18"/>
      <c r="B28" s="11"/>
      <c r="C28" s="11"/>
      <c r="D28" s="12"/>
      <c r="E28" s="12"/>
      <c r="F28" s="12"/>
      <c r="G28" s="12"/>
      <c r="H28" s="12"/>
      <c r="I28" s="12"/>
      <c r="J28" s="12"/>
      <c r="K28" s="12"/>
      <c r="L28" s="2"/>
      <c r="M28" s="2"/>
      <c r="N28" s="2"/>
      <c r="O28" s="2"/>
      <c r="P28" s="13"/>
    </row>
    <row r="29" spans="1:16" x14ac:dyDescent="0.35">
      <c r="A29" s="18"/>
      <c r="B29" s="2"/>
      <c r="C29" s="2"/>
      <c r="D29" s="2"/>
      <c r="E29" s="102" t="s">
        <v>28</v>
      </c>
      <c r="F29" s="103"/>
      <c r="G29" s="104"/>
      <c r="H29" s="105">
        <v>70000</v>
      </c>
      <c r="I29" s="106"/>
      <c r="J29" s="105">
        <v>12500</v>
      </c>
      <c r="K29" s="106"/>
      <c r="L29" s="2"/>
      <c r="M29" s="2"/>
      <c r="N29" s="2"/>
      <c r="O29" s="2"/>
      <c r="P29" s="13"/>
    </row>
    <row r="30" spans="1:16" x14ac:dyDescent="0.35">
      <c r="A30" s="18"/>
      <c r="B30" s="2"/>
      <c r="C30" s="2"/>
      <c r="D30" s="2"/>
      <c r="E30" s="12"/>
      <c r="F30" s="12"/>
      <c r="G30" s="12"/>
      <c r="H30" s="12"/>
      <c r="I30" s="12"/>
      <c r="J30" s="12"/>
      <c r="K30" s="12"/>
      <c r="L30" s="2"/>
      <c r="M30" s="2"/>
      <c r="N30" s="2"/>
      <c r="O30" s="2"/>
      <c r="P30" s="13"/>
    </row>
    <row r="31" spans="1:16" x14ac:dyDescent="0.35">
      <c r="A31" s="18"/>
      <c r="B31" s="2"/>
      <c r="C31" s="2"/>
      <c r="D31" s="2"/>
      <c r="E31" s="78" t="s">
        <v>29</v>
      </c>
      <c r="F31" s="79"/>
      <c r="G31" s="80"/>
      <c r="H31" s="83">
        <f>+H29</f>
        <v>70000</v>
      </c>
      <c r="I31" s="84"/>
      <c r="J31" s="83">
        <f>+H31+J29</f>
        <v>82500</v>
      </c>
      <c r="K31" s="84"/>
      <c r="L31" s="2"/>
      <c r="M31" s="2"/>
      <c r="N31" s="2"/>
      <c r="O31" s="2"/>
      <c r="P31" s="13"/>
    </row>
    <row r="32" spans="1:16" x14ac:dyDescent="0.35">
      <c r="A32" s="18"/>
      <c r="B32" s="11"/>
      <c r="C32" s="11"/>
      <c r="D32" s="11"/>
      <c r="E32" s="11"/>
      <c r="F32" s="11"/>
      <c r="G32" s="11"/>
      <c r="H32" s="11"/>
      <c r="I32" s="11"/>
      <c r="J32" s="11"/>
      <c r="K32" s="11"/>
      <c r="L32" s="11"/>
      <c r="M32" s="11"/>
      <c r="N32" s="11"/>
      <c r="O32" s="11"/>
      <c r="P32" s="13"/>
    </row>
    <row r="33" spans="1:16" x14ac:dyDescent="0.35">
      <c r="A33" s="18"/>
      <c r="B33" s="2"/>
      <c r="C33" s="2"/>
      <c r="D33" s="2"/>
      <c r="E33" s="85" t="s">
        <v>30</v>
      </c>
      <c r="F33" s="86"/>
      <c r="G33" s="86"/>
      <c r="H33" s="86"/>
      <c r="I33" s="86"/>
      <c r="J33" s="86"/>
      <c r="K33" s="87"/>
      <c r="L33" s="2"/>
      <c r="M33" s="2"/>
      <c r="N33" s="2"/>
      <c r="O33" s="2"/>
      <c r="P33" s="13"/>
    </row>
    <row r="34" spans="1:16" x14ac:dyDescent="0.35">
      <c r="A34" s="18"/>
      <c r="B34" s="2"/>
      <c r="C34" s="2"/>
      <c r="D34" s="2"/>
      <c r="E34" s="11"/>
      <c r="F34" s="11"/>
      <c r="G34" s="11"/>
      <c r="H34" s="11"/>
      <c r="I34" s="11"/>
      <c r="J34" s="11"/>
      <c r="K34" s="11"/>
      <c r="L34" s="2"/>
      <c r="M34" s="2"/>
      <c r="N34" s="2"/>
      <c r="O34" s="2"/>
      <c r="P34" s="13"/>
    </row>
    <row r="35" spans="1:16" x14ac:dyDescent="0.35">
      <c r="A35" s="21"/>
      <c r="B35" s="38"/>
      <c r="C35" s="35"/>
      <c r="D35" s="35"/>
      <c r="E35" s="78" t="s">
        <v>31</v>
      </c>
      <c r="F35" s="79"/>
      <c r="G35" s="80"/>
      <c r="H35" s="134">
        <f>+H29-H25</f>
        <v>-39990</v>
      </c>
      <c r="I35" s="135"/>
      <c r="J35" s="83">
        <f>+J29-J25</f>
        <v>-53923</v>
      </c>
      <c r="K35" s="84"/>
      <c r="L35" s="2"/>
      <c r="M35" s="2"/>
      <c r="N35" s="2"/>
      <c r="O35" s="2"/>
      <c r="P35" s="16"/>
    </row>
    <row r="36" spans="1:16" x14ac:dyDescent="0.35">
      <c r="A36" s="21"/>
      <c r="B36" s="38"/>
      <c r="C36" s="36"/>
      <c r="D36" s="37"/>
      <c r="E36" s="78" t="s">
        <v>35</v>
      </c>
      <c r="F36" s="79"/>
      <c r="G36" s="80"/>
      <c r="H36" s="134">
        <f>H35</f>
        <v>-39990</v>
      </c>
      <c r="I36" s="135"/>
      <c r="J36" s="83">
        <f>+J35-H36</f>
        <v>-13933</v>
      </c>
      <c r="K36" s="84"/>
      <c r="L36" s="37"/>
      <c r="M36" s="37"/>
      <c r="N36" s="37"/>
      <c r="O36" s="37"/>
      <c r="P36" s="13"/>
    </row>
    <row r="37" spans="1:16" x14ac:dyDescent="0.35">
      <c r="B37" s="38"/>
      <c r="C37" s="35"/>
      <c r="D37" s="35"/>
      <c r="E37" s="78" t="s">
        <v>36</v>
      </c>
      <c r="F37" s="79"/>
      <c r="G37" s="80"/>
      <c r="H37" s="83">
        <f>H35/(1+$M$8)^H20</f>
        <v>-39594.059405940592</v>
      </c>
      <c r="I37" s="84"/>
      <c r="J37" s="83">
        <f>J35/(1+$M$8)^J20</f>
        <v>-52860.503872169393</v>
      </c>
      <c r="K37" s="84"/>
      <c r="L37" s="35"/>
      <c r="M37" s="35"/>
      <c r="N37" s="35"/>
      <c r="O37" s="35"/>
      <c r="P37" s="13"/>
    </row>
    <row r="38" spans="1:16" x14ac:dyDescent="0.35">
      <c r="B38" s="38"/>
      <c r="C38" s="35"/>
      <c r="D38" s="35"/>
      <c r="E38" s="35"/>
      <c r="F38" s="35"/>
      <c r="G38" s="35"/>
      <c r="H38" s="35"/>
      <c r="I38" s="35"/>
      <c r="J38" s="35"/>
      <c r="K38" s="35"/>
      <c r="L38" s="35"/>
      <c r="M38" s="35"/>
      <c r="N38" s="35"/>
      <c r="O38" s="35"/>
      <c r="P38" s="13"/>
    </row>
    <row r="39" spans="1:16" x14ac:dyDescent="0.35">
      <c r="B39" s="38"/>
      <c r="C39" s="35"/>
      <c r="D39" s="35"/>
      <c r="E39" s="35"/>
      <c r="F39" s="35"/>
      <c r="G39" s="35"/>
      <c r="H39" s="78" t="s">
        <v>37</v>
      </c>
      <c r="I39" s="79"/>
      <c r="J39" s="80"/>
      <c r="K39" s="81">
        <f>SUM(H37:K37)</f>
        <v>-92454.563278109985</v>
      </c>
      <c r="L39" s="82"/>
      <c r="M39" s="35"/>
      <c r="N39" s="35"/>
      <c r="O39" s="35"/>
      <c r="P39" s="13"/>
    </row>
    <row r="40" spans="1:16" x14ac:dyDescent="0.35">
      <c r="B40" s="39"/>
      <c r="C40" s="40"/>
      <c r="D40" s="40"/>
      <c r="E40" s="40"/>
      <c r="F40" s="40"/>
      <c r="G40" s="40"/>
      <c r="H40" s="40"/>
      <c r="I40" s="40"/>
      <c r="J40" s="40"/>
      <c r="K40" s="40"/>
      <c r="L40" s="40"/>
      <c r="M40" s="40"/>
      <c r="N40" s="40"/>
      <c r="O40" s="40"/>
      <c r="P40" s="17"/>
    </row>
    <row r="42" spans="1:16" ht="14.5" customHeight="1" x14ac:dyDescent="0.35">
      <c r="B42" s="77" t="s">
        <v>83</v>
      </c>
      <c r="C42" s="77"/>
      <c r="D42" s="77"/>
      <c r="E42" s="77"/>
      <c r="F42" s="77"/>
      <c r="G42" s="77"/>
      <c r="H42" s="77"/>
      <c r="I42" s="77"/>
      <c r="J42" s="77"/>
      <c r="K42" s="77"/>
      <c r="L42" s="77"/>
      <c r="M42" s="77"/>
      <c r="N42" s="77"/>
      <c r="O42" s="77"/>
      <c r="P42" s="77"/>
    </row>
    <row r="43" spans="1:16" x14ac:dyDescent="0.35">
      <c r="B43" s="77"/>
      <c r="C43" s="77"/>
      <c r="D43" s="77"/>
      <c r="E43" s="77"/>
      <c r="F43" s="77"/>
      <c r="G43" s="77"/>
      <c r="H43" s="77"/>
      <c r="I43" s="77"/>
      <c r="J43" s="77"/>
      <c r="K43" s="77"/>
      <c r="L43" s="77"/>
      <c r="M43" s="77"/>
      <c r="N43" s="77"/>
      <c r="O43" s="77"/>
      <c r="P43" s="77"/>
    </row>
    <row r="44" spans="1:16" x14ac:dyDescent="0.35">
      <c r="B44" s="77"/>
      <c r="C44" s="77"/>
      <c r="D44" s="77"/>
      <c r="E44" s="77"/>
      <c r="F44" s="77"/>
      <c r="G44" s="77"/>
      <c r="H44" s="77"/>
      <c r="I44" s="77"/>
      <c r="J44" s="77"/>
      <c r="K44" s="77"/>
      <c r="L44" s="77"/>
      <c r="M44" s="77"/>
      <c r="N44" s="77"/>
      <c r="O44" s="77"/>
      <c r="P44" s="77"/>
    </row>
    <row r="45" spans="1:16" x14ac:dyDescent="0.35">
      <c r="B45" s="77"/>
      <c r="C45" s="77"/>
      <c r="D45" s="77"/>
      <c r="E45" s="77"/>
      <c r="F45" s="77"/>
      <c r="G45" s="77"/>
      <c r="H45" s="77"/>
      <c r="I45" s="77"/>
      <c r="J45" s="77"/>
      <c r="K45" s="77"/>
      <c r="L45" s="77"/>
      <c r="M45" s="77"/>
      <c r="N45" s="77"/>
      <c r="O45" s="77"/>
      <c r="P45" s="77"/>
    </row>
    <row r="46" spans="1:16" x14ac:dyDescent="0.35">
      <c r="B46" s="77"/>
      <c r="C46" s="77"/>
      <c r="D46" s="77"/>
      <c r="E46" s="77"/>
      <c r="F46" s="77"/>
      <c r="G46" s="77"/>
      <c r="H46" s="77"/>
      <c r="I46" s="77"/>
      <c r="J46" s="77"/>
      <c r="K46" s="77"/>
      <c r="L46" s="77"/>
      <c r="M46" s="77"/>
      <c r="N46" s="77"/>
      <c r="O46" s="77"/>
      <c r="P46" s="77"/>
    </row>
    <row r="47" spans="1:16" x14ac:dyDescent="0.35">
      <c r="B47" s="76"/>
      <c r="C47" s="76"/>
      <c r="D47" s="76"/>
      <c r="E47" s="76"/>
      <c r="F47" s="76"/>
      <c r="G47" s="76"/>
      <c r="H47" s="76"/>
      <c r="I47" s="76"/>
      <c r="J47" s="76"/>
      <c r="K47" s="76"/>
      <c r="L47" s="76"/>
      <c r="M47" s="76"/>
      <c r="N47" s="76"/>
      <c r="O47" s="76"/>
      <c r="P47" s="76"/>
    </row>
    <row r="48" spans="1:16" x14ac:dyDescent="0.35">
      <c r="B48" s="76"/>
      <c r="C48" s="76"/>
      <c r="D48" s="76"/>
      <c r="E48" s="76"/>
      <c r="F48" s="76"/>
      <c r="G48" s="76"/>
      <c r="H48" s="76"/>
      <c r="I48" s="76"/>
      <c r="J48" s="76"/>
      <c r="K48" s="76"/>
      <c r="L48" s="76"/>
      <c r="M48" s="76"/>
      <c r="N48" s="76"/>
      <c r="O48" s="76"/>
      <c r="P48" s="76"/>
    </row>
  </sheetData>
  <mergeCells count="79">
    <mergeCell ref="B1:O1"/>
    <mergeCell ref="B3:C3"/>
    <mergeCell ref="D3:O3"/>
    <mergeCell ref="B4:C4"/>
    <mergeCell ref="D4:H4"/>
    <mergeCell ref="I4:J4"/>
    <mergeCell ref="K4:O4"/>
    <mergeCell ref="B5:C5"/>
    <mergeCell ref="D5:H5"/>
    <mergeCell ref="I5:J5"/>
    <mergeCell ref="K5:O5"/>
    <mergeCell ref="B7:C7"/>
    <mergeCell ref="D7:H7"/>
    <mergeCell ref="J7:K7"/>
    <mergeCell ref="L7:M7"/>
    <mergeCell ref="H24:I24"/>
    <mergeCell ref="H25:I25"/>
    <mergeCell ref="J24:K24"/>
    <mergeCell ref="E27:G27"/>
    <mergeCell ref="E29:G29"/>
    <mergeCell ref="H27:I27"/>
    <mergeCell ref="H29:I29"/>
    <mergeCell ref="J27:K27"/>
    <mergeCell ref="J25:K25"/>
    <mergeCell ref="J29:K29"/>
    <mergeCell ref="E15:F15"/>
    <mergeCell ref="E16:F16"/>
    <mergeCell ref="E17:F17"/>
    <mergeCell ref="E18:F18"/>
    <mergeCell ref="E31:G31"/>
    <mergeCell ref="E24:G24"/>
    <mergeCell ref="E25:G25"/>
    <mergeCell ref="E10:K10"/>
    <mergeCell ref="J14:K14"/>
    <mergeCell ref="J13:K13"/>
    <mergeCell ref="J12:K12"/>
    <mergeCell ref="H12:I12"/>
    <mergeCell ref="H13:I13"/>
    <mergeCell ref="H14:I14"/>
    <mergeCell ref="E14:F14"/>
    <mergeCell ref="E12:F12"/>
    <mergeCell ref="E13:F13"/>
    <mergeCell ref="J15:K15"/>
    <mergeCell ref="J17:K17"/>
    <mergeCell ref="J18:K18"/>
    <mergeCell ref="H19:I19"/>
    <mergeCell ref="J19:K19"/>
    <mergeCell ref="H15:I15"/>
    <mergeCell ref="H16:I16"/>
    <mergeCell ref="H17:I17"/>
    <mergeCell ref="H18:I18"/>
    <mergeCell ref="J21:K21"/>
    <mergeCell ref="J22:K22"/>
    <mergeCell ref="J23:K23"/>
    <mergeCell ref="E19:G19"/>
    <mergeCell ref="J16:K16"/>
    <mergeCell ref="E21:G21"/>
    <mergeCell ref="E22:G22"/>
    <mergeCell ref="E23:G23"/>
    <mergeCell ref="H21:I21"/>
    <mergeCell ref="H22:I22"/>
    <mergeCell ref="H23:I23"/>
    <mergeCell ref="H20:I20"/>
    <mergeCell ref="J20:K20"/>
    <mergeCell ref="J31:K31"/>
    <mergeCell ref="E36:G36"/>
    <mergeCell ref="H36:I36"/>
    <mergeCell ref="J36:K36"/>
    <mergeCell ref="E33:K33"/>
    <mergeCell ref="E35:G35"/>
    <mergeCell ref="H35:I35"/>
    <mergeCell ref="J35:K35"/>
    <mergeCell ref="H31:I31"/>
    <mergeCell ref="B42:P46"/>
    <mergeCell ref="H39:J39"/>
    <mergeCell ref="K39:L39"/>
    <mergeCell ref="E37:G37"/>
    <mergeCell ref="H37:I37"/>
    <mergeCell ref="J37:K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3EE1D-E387-4135-98EE-2945590F7598}">
  <dimension ref="A1:E23"/>
  <sheetViews>
    <sheetView showGridLines="0" topLeftCell="A7" workbookViewId="0">
      <selection activeCell="G13" sqref="G13"/>
    </sheetView>
  </sheetViews>
  <sheetFormatPr baseColWidth="10" defaultRowHeight="14.5" x14ac:dyDescent="0.35"/>
  <cols>
    <col min="1" max="1" width="21.26953125" customWidth="1"/>
    <col min="2" max="2" width="13.54296875" customWidth="1"/>
    <col min="4" max="4" width="12.81640625" bestFit="1" customWidth="1"/>
    <col min="5" max="5" width="11.90625" bestFit="1" customWidth="1"/>
  </cols>
  <sheetData>
    <row r="1" spans="1:5" x14ac:dyDescent="0.35">
      <c r="A1" s="21"/>
      <c r="B1" s="22"/>
    </row>
    <row r="2" spans="1:5" ht="15" thickBot="1" x14ac:dyDescent="0.4"/>
    <row r="3" spans="1:5" ht="15" thickBot="1" x14ac:dyDescent="0.4">
      <c r="A3" s="30" t="s">
        <v>38</v>
      </c>
      <c r="B3" s="31">
        <v>0.01</v>
      </c>
    </row>
    <row r="4" spans="1:5" s="1" customFormat="1" ht="15" thickBot="1" x14ac:dyDescent="0.4">
      <c r="A4" s="21"/>
      <c r="B4" s="22"/>
      <c r="D4" s="118" t="s">
        <v>44</v>
      </c>
      <c r="E4" s="119"/>
    </row>
    <row r="5" spans="1:5" s="1" customFormat="1" ht="15" thickBot="1" x14ac:dyDescent="0.4">
      <c r="A5" s="21"/>
      <c r="B5" s="22"/>
    </row>
    <row r="6" spans="1:5" ht="15" thickBot="1" x14ac:dyDescent="0.4">
      <c r="B6" s="24"/>
      <c r="C6" s="24"/>
      <c r="D6" s="23" t="s">
        <v>39</v>
      </c>
      <c r="E6" s="23" t="s">
        <v>40</v>
      </c>
    </row>
    <row r="7" spans="1:5" ht="15" thickBot="1" x14ac:dyDescent="0.4">
      <c r="B7" s="25" t="s">
        <v>41</v>
      </c>
      <c r="C7" s="27">
        <v>1</v>
      </c>
      <c r="D7" s="148">
        <v>-39990</v>
      </c>
      <c r="E7" s="143">
        <f>D7/(1+$B$3)^C7</f>
        <v>-39594.059405940592</v>
      </c>
    </row>
    <row r="8" spans="1:5" ht="15" thickBot="1" x14ac:dyDescent="0.4">
      <c r="B8" s="26" t="s">
        <v>41</v>
      </c>
      <c r="C8" s="28">
        <v>2</v>
      </c>
      <c r="D8" s="149">
        <v>-53923</v>
      </c>
      <c r="E8" s="144">
        <f>D8/(1+$B$3)^C8</f>
        <v>-52860.503872169393</v>
      </c>
    </row>
    <row r="9" spans="1:5" ht="15" thickBot="1" x14ac:dyDescent="0.4">
      <c r="B9" s="1"/>
      <c r="C9" s="1"/>
      <c r="D9" s="20" t="s">
        <v>42</v>
      </c>
      <c r="E9" s="145">
        <f>SUM(E7:E8)-0</f>
        <v>-92454.563278109985</v>
      </c>
    </row>
    <row r="10" spans="1:5" ht="15" thickBot="1" x14ac:dyDescent="0.4">
      <c r="E10" s="146"/>
    </row>
    <row r="11" spans="1:5" ht="15" thickBot="1" x14ac:dyDescent="0.4">
      <c r="D11" s="29" t="s">
        <v>43</v>
      </c>
      <c r="E11" s="147">
        <f>NPV(B3,D7:D8)-0</f>
        <v>-92454.563278109985</v>
      </c>
    </row>
    <row r="13" spans="1:5" ht="15" thickBot="1" x14ac:dyDescent="0.4"/>
    <row r="14" spans="1:5" ht="15" thickBot="1" x14ac:dyDescent="0.4">
      <c r="D14" s="118" t="s">
        <v>45</v>
      </c>
      <c r="E14" s="119"/>
    </row>
    <row r="16" spans="1:5" ht="15" thickBot="1" x14ac:dyDescent="0.4"/>
    <row r="17" spans="2:5" ht="15" thickBot="1" x14ac:dyDescent="0.4">
      <c r="B17" s="120"/>
      <c r="C17" s="121"/>
      <c r="D17" s="23" t="s">
        <v>39</v>
      </c>
    </row>
    <row r="18" spans="2:5" ht="15" thickBot="1" x14ac:dyDescent="0.4">
      <c r="B18" s="32" t="s">
        <v>41</v>
      </c>
      <c r="C18" s="27">
        <v>0</v>
      </c>
      <c r="D18" s="140">
        <v>0.1</v>
      </c>
    </row>
    <row r="19" spans="2:5" ht="15" thickBot="1" x14ac:dyDescent="0.4">
      <c r="B19" s="32" t="s">
        <v>41</v>
      </c>
      <c r="C19" s="27">
        <v>1</v>
      </c>
      <c r="D19" s="141">
        <f>D7</f>
        <v>-39990</v>
      </c>
    </row>
    <row r="20" spans="2:5" ht="15" thickBot="1" x14ac:dyDescent="0.4">
      <c r="B20" s="33" t="s">
        <v>41</v>
      </c>
      <c r="C20" s="27">
        <v>2</v>
      </c>
      <c r="D20" s="142">
        <f>D8</f>
        <v>-53923</v>
      </c>
    </row>
    <row r="22" spans="2:5" ht="15" thickBot="1" x14ac:dyDescent="0.4"/>
    <row r="23" spans="2:5" ht="15" thickBot="1" x14ac:dyDescent="0.4">
      <c r="D23" s="29" t="s">
        <v>46</v>
      </c>
      <c r="E23" s="34">
        <f>IRR(D18:D20)</f>
        <v>399900.34774714761</v>
      </c>
    </row>
  </sheetData>
  <mergeCells count="3">
    <mergeCell ref="D4:E4"/>
    <mergeCell ref="D14:E14"/>
    <mergeCell ref="B17:C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7CC64-0A29-43C8-962B-40851B88E9D4}">
  <dimension ref="A1:BC46"/>
  <sheetViews>
    <sheetView showGridLines="0" tabSelected="1" topLeftCell="A7" workbookViewId="0">
      <selection activeCell="B48" sqref="B48"/>
    </sheetView>
  </sheetViews>
  <sheetFormatPr baseColWidth="10" defaultRowHeight="14.5" x14ac:dyDescent="0.35"/>
  <cols>
    <col min="1" max="1" width="15.6328125" customWidth="1"/>
    <col min="2" max="2" width="80.26953125" customWidth="1"/>
    <col min="3" max="4" width="15.6328125" customWidth="1"/>
    <col min="6" max="6" width="16.08984375" customWidth="1"/>
    <col min="7" max="45" width="2.6328125" customWidth="1"/>
  </cols>
  <sheetData>
    <row r="1" spans="1:55" ht="14.5" customHeight="1" x14ac:dyDescent="0.35">
      <c r="A1" s="125" t="s">
        <v>47</v>
      </c>
      <c r="B1" s="126"/>
      <c r="C1" s="126"/>
      <c r="D1" s="126"/>
      <c r="E1" s="126"/>
      <c r="F1" s="127"/>
      <c r="G1" s="74"/>
      <c r="H1" s="74"/>
      <c r="I1" s="74"/>
      <c r="J1" s="74"/>
      <c r="K1" s="74"/>
      <c r="L1" s="74"/>
      <c r="M1" s="74"/>
      <c r="N1" s="74"/>
      <c r="O1" s="74"/>
    </row>
    <row r="2" spans="1:55" x14ac:dyDescent="0.35">
      <c r="A2" s="128"/>
      <c r="B2" s="129"/>
      <c r="C2" s="129"/>
      <c r="D2" s="129"/>
      <c r="E2" s="129"/>
      <c r="F2" s="130"/>
      <c r="G2" s="74"/>
      <c r="H2" s="74"/>
      <c r="I2" s="74"/>
      <c r="J2" s="74"/>
      <c r="K2" s="74"/>
      <c r="L2" s="74"/>
      <c r="M2" s="74"/>
      <c r="N2" s="74"/>
      <c r="O2" s="74"/>
    </row>
    <row r="3" spans="1:55" x14ac:dyDescent="0.35">
      <c r="A3" s="128"/>
      <c r="B3" s="129"/>
      <c r="C3" s="129"/>
      <c r="D3" s="129"/>
      <c r="E3" s="129"/>
      <c r="F3" s="130"/>
      <c r="G3" s="74"/>
      <c r="H3" s="74"/>
      <c r="I3" s="74"/>
      <c r="J3" s="74"/>
      <c r="K3" s="74"/>
      <c r="L3" s="74"/>
      <c r="M3" s="74"/>
      <c r="N3" s="74"/>
      <c r="O3" s="74"/>
    </row>
    <row r="4" spans="1:55" x14ac:dyDescent="0.35">
      <c r="A4" s="128"/>
      <c r="B4" s="129"/>
      <c r="C4" s="129"/>
      <c r="D4" s="129"/>
      <c r="E4" s="129"/>
      <c r="F4" s="130"/>
      <c r="G4" s="74"/>
      <c r="H4" s="74"/>
      <c r="I4" s="74"/>
      <c r="J4" s="74"/>
      <c r="K4" s="74"/>
      <c r="L4" s="74"/>
      <c r="M4" s="74"/>
      <c r="N4" s="74"/>
      <c r="O4" s="74"/>
    </row>
    <row r="5" spans="1:55" ht="15" thickBot="1" x14ac:dyDescent="0.4">
      <c r="A5" s="131"/>
      <c r="B5" s="132"/>
      <c r="C5" s="132"/>
      <c r="D5" s="132"/>
      <c r="E5" s="132"/>
      <c r="F5" s="133"/>
      <c r="G5" s="74"/>
      <c r="H5" s="74"/>
      <c r="I5" s="74"/>
      <c r="J5" s="74"/>
      <c r="K5" s="74"/>
      <c r="L5" s="74"/>
      <c r="M5" s="74"/>
      <c r="N5" s="74"/>
      <c r="O5" s="74"/>
    </row>
    <row r="6" spans="1:55" ht="15" thickTop="1" x14ac:dyDescent="0.35">
      <c r="A6" s="74"/>
      <c r="B6" s="74"/>
      <c r="C6" s="74"/>
      <c r="D6" s="74"/>
      <c r="E6" s="74"/>
      <c r="F6" s="74"/>
      <c r="G6" s="74"/>
      <c r="H6" s="74"/>
      <c r="I6" s="74"/>
      <c r="J6" s="74"/>
      <c r="K6" s="74"/>
      <c r="L6" s="74"/>
      <c r="M6" s="74"/>
      <c r="N6" s="74"/>
      <c r="O6" s="74"/>
    </row>
    <row r="7" spans="1:55" ht="15" thickBot="1" x14ac:dyDescent="0.4">
      <c r="AQ7" s="64"/>
      <c r="AR7" s="64"/>
      <c r="AS7" s="64"/>
      <c r="AT7" s="64"/>
      <c r="AU7" s="64"/>
      <c r="AV7" s="64"/>
      <c r="AW7" s="64"/>
      <c r="AX7" s="64"/>
      <c r="AY7" s="64"/>
      <c r="AZ7" s="64"/>
      <c r="BA7" s="64"/>
      <c r="BB7" s="64"/>
      <c r="BC7" s="64"/>
    </row>
    <row r="8" spans="1:55" ht="16" thickBot="1" x14ac:dyDescent="0.4">
      <c r="A8" s="41" t="s">
        <v>48</v>
      </c>
      <c r="B8" s="42" t="s">
        <v>49</v>
      </c>
      <c r="C8" s="41" t="s">
        <v>50</v>
      </c>
      <c r="D8" s="43" t="s">
        <v>51</v>
      </c>
      <c r="F8" s="57" t="s">
        <v>48</v>
      </c>
      <c r="G8" s="122" t="s">
        <v>81</v>
      </c>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4"/>
      <c r="AQ8" s="65"/>
      <c r="AR8" s="65"/>
      <c r="AS8" s="65"/>
      <c r="AT8" s="65"/>
      <c r="AU8" s="65"/>
      <c r="AV8" s="65"/>
      <c r="AW8" s="65"/>
      <c r="AX8" s="65"/>
      <c r="AY8" s="65"/>
      <c r="AZ8" s="65"/>
      <c r="BA8" s="65"/>
      <c r="BB8" s="65"/>
      <c r="BC8" s="64"/>
    </row>
    <row r="9" spans="1:55" x14ac:dyDescent="0.35">
      <c r="A9" s="44" t="s">
        <v>52</v>
      </c>
      <c r="B9" s="45" t="s">
        <v>53</v>
      </c>
      <c r="C9" s="46">
        <v>1</v>
      </c>
      <c r="D9" s="47" t="s">
        <v>54</v>
      </c>
      <c r="F9" s="58" t="s">
        <v>52</v>
      </c>
      <c r="G9" s="71"/>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66"/>
      <c r="AQ9" s="64"/>
      <c r="AR9" s="64"/>
      <c r="AS9" s="64"/>
      <c r="AT9" s="64"/>
      <c r="AU9" s="64"/>
      <c r="AV9" s="64"/>
      <c r="AW9" s="64"/>
      <c r="AX9" s="64"/>
      <c r="AY9" s="64"/>
      <c r="AZ9" s="64"/>
      <c r="BA9" s="64"/>
      <c r="BB9" s="64"/>
      <c r="BC9" s="64"/>
    </row>
    <row r="10" spans="1:55" x14ac:dyDescent="0.35">
      <c r="A10" s="48" t="s">
        <v>55</v>
      </c>
      <c r="B10" s="49" t="s">
        <v>56</v>
      </c>
      <c r="C10" s="50">
        <v>5</v>
      </c>
      <c r="D10" s="51" t="s">
        <v>52</v>
      </c>
      <c r="F10" s="60" t="s">
        <v>55</v>
      </c>
      <c r="G10" s="61"/>
      <c r="H10" s="72"/>
      <c r="I10" s="72"/>
      <c r="J10" s="72"/>
      <c r="K10" s="72"/>
      <c r="L10" s="72"/>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7"/>
      <c r="AQ10" s="64"/>
      <c r="AR10" s="64"/>
      <c r="AS10" s="64"/>
      <c r="AT10" s="64"/>
      <c r="AU10" s="64"/>
      <c r="AV10" s="64"/>
      <c r="AW10" s="64"/>
      <c r="AX10" s="64"/>
      <c r="AY10" s="64"/>
      <c r="AZ10" s="64"/>
      <c r="BA10" s="64"/>
      <c r="BB10" s="64"/>
      <c r="BC10" s="64"/>
    </row>
    <row r="11" spans="1:55" x14ac:dyDescent="0.35">
      <c r="A11" s="48" t="s">
        <v>57</v>
      </c>
      <c r="B11" s="49" t="s">
        <v>58</v>
      </c>
      <c r="C11" s="50">
        <v>1</v>
      </c>
      <c r="D11" s="51" t="s">
        <v>55</v>
      </c>
      <c r="F11" s="60" t="s">
        <v>57</v>
      </c>
      <c r="G11" s="61"/>
      <c r="H11" s="61"/>
      <c r="I11" s="61"/>
      <c r="J11" s="61"/>
      <c r="K11" s="61"/>
      <c r="L11" s="61"/>
      <c r="M11" s="72"/>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7"/>
      <c r="AQ11" s="64"/>
      <c r="AR11" s="64"/>
      <c r="AS11" s="64"/>
      <c r="AT11" s="64"/>
      <c r="AU11" s="64"/>
      <c r="AV11" s="64"/>
      <c r="AW11" s="64"/>
      <c r="AX11" s="64"/>
      <c r="AY11" s="64"/>
      <c r="AZ11" s="64"/>
      <c r="BA11" s="64"/>
      <c r="BB11" s="64"/>
      <c r="BC11" s="64"/>
    </row>
    <row r="12" spans="1:55" x14ac:dyDescent="0.35">
      <c r="A12" s="48" t="s">
        <v>59</v>
      </c>
      <c r="B12" s="49" t="s">
        <v>60</v>
      </c>
      <c r="C12" s="50">
        <v>5</v>
      </c>
      <c r="D12" s="51" t="s">
        <v>57</v>
      </c>
      <c r="F12" s="60" t="s">
        <v>59</v>
      </c>
      <c r="G12" s="61"/>
      <c r="H12" s="61"/>
      <c r="I12" s="61"/>
      <c r="J12" s="61"/>
      <c r="K12" s="61"/>
      <c r="L12" s="61"/>
      <c r="M12" s="61"/>
      <c r="N12" s="72"/>
      <c r="O12" s="72"/>
      <c r="P12" s="72"/>
      <c r="Q12" s="72"/>
      <c r="R12" s="72"/>
      <c r="S12" s="61"/>
      <c r="T12" s="61"/>
      <c r="U12" s="61"/>
      <c r="V12" s="61"/>
      <c r="W12" s="61"/>
      <c r="X12" s="61"/>
      <c r="Y12" s="61"/>
      <c r="Z12" s="61"/>
      <c r="AA12" s="61"/>
      <c r="AB12" s="61"/>
      <c r="AC12" s="61"/>
      <c r="AD12" s="61"/>
      <c r="AE12" s="61"/>
      <c r="AF12" s="61"/>
      <c r="AG12" s="61"/>
      <c r="AH12" s="61"/>
      <c r="AI12" s="61"/>
      <c r="AJ12" s="61"/>
      <c r="AK12" s="61"/>
      <c r="AL12" s="61"/>
      <c r="AM12" s="61"/>
      <c r="AN12" s="61"/>
      <c r="AO12" s="61"/>
      <c r="AP12" s="67"/>
      <c r="AQ12" s="64"/>
      <c r="AR12" s="64"/>
      <c r="AS12" s="64"/>
      <c r="AT12" s="64"/>
      <c r="AU12" s="64"/>
      <c r="AV12" s="64"/>
      <c r="AW12" s="64"/>
      <c r="AX12" s="64"/>
      <c r="AY12" s="64"/>
      <c r="AZ12" s="64"/>
      <c r="BA12" s="64"/>
      <c r="BB12" s="64"/>
      <c r="BC12" s="64"/>
    </row>
    <row r="13" spans="1:55" x14ac:dyDescent="0.35">
      <c r="A13" s="48" t="s">
        <v>61</v>
      </c>
      <c r="B13" s="49" t="s">
        <v>62</v>
      </c>
      <c r="C13" s="50">
        <v>5</v>
      </c>
      <c r="D13" s="51" t="s">
        <v>59</v>
      </c>
      <c r="F13" s="60" t="s">
        <v>61</v>
      </c>
      <c r="G13" s="61"/>
      <c r="H13" s="61"/>
      <c r="I13" s="61"/>
      <c r="J13" s="61"/>
      <c r="K13" s="61"/>
      <c r="L13" s="61"/>
      <c r="M13" s="61"/>
      <c r="N13" s="61"/>
      <c r="O13" s="61"/>
      <c r="P13" s="61"/>
      <c r="Q13" s="61"/>
      <c r="R13" s="61"/>
      <c r="S13" s="72"/>
      <c r="T13" s="72"/>
      <c r="U13" s="72"/>
      <c r="V13" s="72"/>
      <c r="W13" s="72"/>
      <c r="X13" s="61"/>
      <c r="Y13" s="61"/>
      <c r="Z13" s="61"/>
      <c r="AA13" s="61"/>
      <c r="AB13" s="61"/>
      <c r="AC13" s="61"/>
      <c r="AD13" s="61"/>
      <c r="AE13" s="61"/>
      <c r="AF13" s="61"/>
      <c r="AG13" s="61"/>
      <c r="AH13" s="61"/>
      <c r="AI13" s="61"/>
      <c r="AJ13" s="61"/>
      <c r="AK13" s="61"/>
      <c r="AL13" s="61"/>
      <c r="AM13" s="61"/>
      <c r="AN13" s="61"/>
      <c r="AO13" s="61"/>
      <c r="AP13" s="67"/>
      <c r="AQ13" s="64"/>
      <c r="AR13" s="64"/>
      <c r="AS13" s="64"/>
      <c r="AT13" s="64"/>
      <c r="AU13" s="64"/>
      <c r="AV13" s="64"/>
      <c r="AW13" s="64"/>
      <c r="AX13" s="64"/>
      <c r="AY13" s="64"/>
      <c r="AZ13" s="64"/>
      <c r="BA13" s="64"/>
      <c r="BB13" s="64"/>
      <c r="BC13" s="64"/>
    </row>
    <row r="14" spans="1:55" x14ac:dyDescent="0.35">
      <c r="A14" s="48" t="s">
        <v>63</v>
      </c>
      <c r="B14" s="49" t="s">
        <v>64</v>
      </c>
      <c r="C14" s="50">
        <v>5</v>
      </c>
      <c r="D14" s="51" t="s">
        <v>61</v>
      </c>
      <c r="F14" s="60" t="s">
        <v>63</v>
      </c>
      <c r="G14" s="61"/>
      <c r="H14" s="61"/>
      <c r="I14" s="61"/>
      <c r="J14" s="61"/>
      <c r="K14" s="61"/>
      <c r="L14" s="61"/>
      <c r="M14" s="61"/>
      <c r="N14" s="61"/>
      <c r="O14" s="61"/>
      <c r="P14" s="61"/>
      <c r="Q14" s="61"/>
      <c r="R14" s="61"/>
      <c r="S14" s="61"/>
      <c r="T14" s="61"/>
      <c r="U14" s="61"/>
      <c r="V14" s="61"/>
      <c r="W14" s="61"/>
      <c r="X14" s="72"/>
      <c r="Y14" s="72"/>
      <c r="Z14" s="72"/>
      <c r="AA14" s="72"/>
      <c r="AB14" s="72"/>
      <c r="AC14" s="61"/>
      <c r="AD14" s="61"/>
      <c r="AE14" s="61"/>
      <c r="AF14" s="61"/>
      <c r="AG14" s="61"/>
      <c r="AH14" s="61"/>
      <c r="AI14" s="61"/>
      <c r="AJ14" s="61"/>
      <c r="AK14" s="61"/>
      <c r="AL14" s="61"/>
      <c r="AM14" s="61"/>
      <c r="AN14" s="61"/>
      <c r="AO14" s="61"/>
      <c r="AP14" s="67"/>
      <c r="AQ14" s="64"/>
      <c r="AR14" s="64"/>
      <c r="AS14" s="64"/>
      <c r="AT14" s="64"/>
      <c r="AU14" s="64"/>
      <c r="AV14" s="64"/>
      <c r="AW14" s="64"/>
      <c r="AX14" s="64"/>
      <c r="AY14" s="64"/>
      <c r="AZ14" s="64"/>
      <c r="BA14" s="64"/>
      <c r="BB14" s="64"/>
      <c r="BC14" s="64"/>
    </row>
    <row r="15" spans="1:55" x14ac:dyDescent="0.35">
      <c r="A15" s="48" t="s">
        <v>65</v>
      </c>
      <c r="B15" s="49" t="s">
        <v>66</v>
      </c>
      <c r="C15" s="50">
        <v>5</v>
      </c>
      <c r="D15" s="51" t="s">
        <v>61</v>
      </c>
      <c r="F15" s="60" t="s">
        <v>65</v>
      </c>
      <c r="G15" s="61"/>
      <c r="H15" s="61"/>
      <c r="I15" s="61"/>
      <c r="J15" s="61"/>
      <c r="K15" s="61"/>
      <c r="L15" s="61"/>
      <c r="M15" s="61"/>
      <c r="N15" s="61"/>
      <c r="O15" s="61"/>
      <c r="P15" s="61"/>
      <c r="Q15" s="61"/>
      <c r="R15" s="61"/>
      <c r="S15" s="61"/>
      <c r="T15" s="61"/>
      <c r="U15" s="61"/>
      <c r="V15" s="61"/>
      <c r="W15" s="61"/>
      <c r="X15" s="72"/>
      <c r="Y15" s="72"/>
      <c r="Z15" s="72"/>
      <c r="AA15" s="72"/>
      <c r="AB15" s="72"/>
      <c r="AC15" s="61"/>
      <c r="AD15" s="61"/>
      <c r="AE15" s="61"/>
      <c r="AF15" s="62"/>
      <c r="AG15" s="62"/>
      <c r="AH15" s="61"/>
      <c r="AI15" s="61"/>
      <c r="AJ15" s="61"/>
      <c r="AK15" s="61"/>
      <c r="AL15" s="61"/>
      <c r="AM15" s="61"/>
      <c r="AN15" s="61"/>
      <c r="AO15" s="61"/>
      <c r="AP15" s="67"/>
      <c r="AQ15" s="64"/>
      <c r="AR15" s="64"/>
      <c r="AS15" s="64"/>
      <c r="AT15" s="64"/>
      <c r="AU15" s="64"/>
      <c r="AV15" s="64"/>
      <c r="AW15" s="64"/>
      <c r="AX15" s="64"/>
      <c r="AY15" s="64"/>
      <c r="AZ15" s="64"/>
      <c r="BA15" s="64"/>
      <c r="BB15" s="64"/>
      <c r="BC15" s="64"/>
    </row>
    <row r="16" spans="1:55" x14ac:dyDescent="0.35">
      <c r="A16" s="48" t="s">
        <v>67</v>
      </c>
      <c r="B16" s="49" t="s">
        <v>68</v>
      </c>
      <c r="C16" s="50">
        <v>5</v>
      </c>
      <c r="D16" s="51" t="s">
        <v>61</v>
      </c>
      <c r="F16" s="60" t="s">
        <v>67</v>
      </c>
      <c r="G16" s="61"/>
      <c r="H16" s="61"/>
      <c r="I16" s="61"/>
      <c r="J16" s="61"/>
      <c r="K16" s="61"/>
      <c r="L16" s="61"/>
      <c r="M16" s="61"/>
      <c r="N16" s="61"/>
      <c r="O16" s="61"/>
      <c r="P16" s="61"/>
      <c r="Q16" s="61"/>
      <c r="R16" s="61"/>
      <c r="S16" s="61"/>
      <c r="T16" s="61"/>
      <c r="U16" s="61"/>
      <c r="V16" s="61"/>
      <c r="W16" s="61"/>
      <c r="X16" s="72"/>
      <c r="Y16" s="72"/>
      <c r="Z16" s="72"/>
      <c r="AA16" s="72"/>
      <c r="AB16" s="72"/>
      <c r="AC16" s="61"/>
      <c r="AD16" s="61"/>
      <c r="AE16" s="61"/>
      <c r="AF16" s="61"/>
      <c r="AG16" s="61"/>
      <c r="AH16" s="61"/>
      <c r="AI16" s="61"/>
      <c r="AJ16" s="61"/>
      <c r="AK16" s="61"/>
      <c r="AL16" s="61"/>
      <c r="AM16" s="61"/>
      <c r="AN16" s="61"/>
      <c r="AO16" s="61"/>
      <c r="AP16" s="67"/>
      <c r="AQ16" s="64"/>
      <c r="AR16" s="64"/>
      <c r="AS16" s="64"/>
      <c r="AT16" s="64"/>
      <c r="AU16" s="64"/>
      <c r="AV16" s="64"/>
      <c r="AW16" s="64"/>
      <c r="AX16" s="64"/>
      <c r="AY16" s="64"/>
      <c r="AZ16" s="64"/>
      <c r="BA16" s="64"/>
      <c r="BB16" s="64"/>
      <c r="BC16" s="64"/>
    </row>
    <row r="17" spans="1:55" x14ac:dyDescent="0.35">
      <c r="A17" s="48" t="s">
        <v>69</v>
      </c>
      <c r="B17" s="49" t="s">
        <v>70</v>
      </c>
      <c r="C17" s="50">
        <v>4</v>
      </c>
      <c r="D17" s="51" t="s">
        <v>61</v>
      </c>
      <c r="F17" s="60" t="s">
        <v>69</v>
      </c>
      <c r="G17" s="61"/>
      <c r="H17" s="61"/>
      <c r="I17" s="61"/>
      <c r="J17" s="61"/>
      <c r="K17" s="61"/>
      <c r="L17" s="61"/>
      <c r="M17" s="61"/>
      <c r="N17" s="61"/>
      <c r="O17" s="61"/>
      <c r="P17" s="61"/>
      <c r="Q17" s="61"/>
      <c r="R17" s="61"/>
      <c r="S17" s="61"/>
      <c r="T17" s="61"/>
      <c r="U17" s="61"/>
      <c r="V17" s="61"/>
      <c r="W17" s="61"/>
      <c r="X17" s="72"/>
      <c r="Y17" s="72"/>
      <c r="Z17" s="72"/>
      <c r="AA17" s="72"/>
      <c r="AB17" s="61"/>
      <c r="AC17" s="61"/>
      <c r="AD17" s="61"/>
      <c r="AE17" s="61"/>
      <c r="AF17" s="61"/>
      <c r="AG17" s="61"/>
      <c r="AH17" s="61"/>
      <c r="AI17" s="61"/>
      <c r="AJ17" s="61"/>
      <c r="AK17" s="61"/>
      <c r="AL17" s="61"/>
      <c r="AM17" s="61"/>
      <c r="AN17" s="61"/>
      <c r="AO17" s="61"/>
      <c r="AP17" s="67"/>
      <c r="AQ17" s="64"/>
      <c r="AR17" s="64"/>
      <c r="AS17" s="64"/>
      <c r="AT17" s="64"/>
      <c r="AU17" s="64"/>
      <c r="AV17" s="64"/>
      <c r="AW17" s="64"/>
      <c r="AX17" s="64"/>
      <c r="AY17" s="64"/>
      <c r="AZ17" s="64"/>
      <c r="BA17" s="64"/>
      <c r="BB17" s="64"/>
      <c r="BC17" s="64"/>
    </row>
    <row r="18" spans="1:55" x14ac:dyDescent="0.35">
      <c r="A18" s="52" t="s">
        <v>71</v>
      </c>
      <c r="B18" s="49" t="s">
        <v>72</v>
      </c>
      <c r="C18" s="50">
        <v>2</v>
      </c>
      <c r="D18" s="51" t="s">
        <v>84</v>
      </c>
      <c r="F18" s="63" t="s">
        <v>71</v>
      </c>
      <c r="G18" s="61"/>
      <c r="H18" s="61"/>
      <c r="I18" s="61"/>
      <c r="J18" s="61"/>
      <c r="K18" s="61"/>
      <c r="L18" s="61"/>
      <c r="M18" s="61"/>
      <c r="N18" s="61"/>
      <c r="O18" s="61"/>
      <c r="P18" s="61"/>
      <c r="Q18" s="61"/>
      <c r="R18" s="61"/>
      <c r="S18" s="61"/>
      <c r="T18" s="61"/>
      <c r="U18" s="61"/>
      <c r="V18" s="61"/>
      <c r="W18" s="61"/>
      <c r="X18" s="61"/>
      <c r="Y18" s="61"/>
      <c r="Z18" s="61"/>
      <c r="AA18" s="61"/>
      <c r="AB18" s="61"/>
      <c r="AC18" s="72"/>
      <c r="AD18" s="72"/>
      <c r="AE18" s="61"/>
      <c r="AF18" s="61"/>
      <c r="AG18" s="61"/>
      <c r="AH18" s="61"/>
      <c r="AI18" s="61"/>
      <c r="AJ18" s="61"/>
      <c r="AK18" s="61"/>
      <c r="AL18" s="61"/>
      <c r="AM18" s="61"/>
      <c r="AN18" s="61"/>
      <c r="AO18" s="61"/>
      <c r="AP18" s="67"/>
      <c r="AQ18" s="64"/>
      <c r="AR18" s="64"/>
      <c r="AS18" s="64"/>
      <c r="AT18" s="64"/>
      <c r="AU18" s="64"/>
      <c r="AV18" s="64"/>
      <c r="AW18" s="64"/>
      <c r="AX18" s="64"/>
      <c r="AY18" s="64"/>
      <c r="AZ18" s="64"/>
      <c r="BA18" s="64"/>
      <c r="BB18" s="64"/>
      <c r="BC18" s="64"/>
    </row>
    <row r="19" spans="1:55" x14ac:dyDescent="0.35">
      <c r="A19" s="48" t="s">
        <v>73</v>
      </c>
      <c r="B19" s="49" t="s">
        <v>74</v>
      </c>
      <c r="C19" s="50">
        <v>5</v>
      </c>
      <c r="D19" s="51" t="s">
        <v>75</v>
      </c>
      <c r="F19" s="60" t="s">
        <v>73</v>
      </c>
      <c r="G19" s="61"/>
      <c r="H19" s="61"/>
      <c r="I19" s="61"/>
      <c r="J19" s="61"/>
      <c r="K19" s="61"/>
      <c r="L19" s="61"/>
      <c r="M19" s="61"/>
      <c r="N19" s="61"/>
      <c r="O19" s="61"/>
      <c r="P19" s="61"/>
      <c r="Q19" s="61"/>
      <c r="R19" s="61"/>
      <c r="S19" s="61"/>
      <c r="T19" s="61"/>
      <c r="U19" s="61"/>
      <c r="V19" s="61"/>
      <c r="W19" s="61"/>
      <c r="X19" s="61"/>
      <c r="Y19" s="61"/>
      <c r="Z19" s="61"/>
      <c r="AA19" s="61"/>
      <c r="AB19" s="61"/>
      <c r="AC19" s="61"/>
      <c r="AD19" s="61"/>
      <c r="AE19" s="72"/>
      <c r="AF19" s="72"/>
      <c r="AG19" s="72"/>
      <c r="AH19" s="72"/>
      <c r="AI19" s="72"/>
      <c r="AJ19" s="61"/>
      <c r="AK19" s="61"/>
      <c r="AL19" s="61"/>
      <c r="AM19" s="61"/>
      <c r="AN19" s="61"/>
      <c r="AO19" s="61"/>
      <c r="AP19" s="67"/>
      <c r="AQ19" s="64"/>
      <c r="AR19" s="64"/>
      <c r="AS19" s="64"/>
      <c r="AT19" s="64"/>
      <c r="AU19" s="64"/>
      <c r="AV19" s="64"/>
      <c r="AW19" s="64"/>
      <c r="AX19" s="64"/>
      <c r="AY19" s="64"/>
      <c r="AZ19" s="64"/>
      <c r="BA19" s="64"/>
      <c r="BB19" s="64"/>
      <c r="BC19" s="64"/>
    </row>
    <row r="20" spans="1:55" x14ac:dyDescent="0.35">
      <c r="A20" s="52" t="s">
        <v>76</v>
      </c>
      <c r="B20" s="49" t="s">
        <v>77</v>
      </c>
      <c r="C20" s="50">
        <v>5</v>
      </c>
      <c r="D20" s="51" t="s">
        <v>73</v>
      </c>
      <c r="F20" s="63" t="s">
        <v>76</v>
      </c>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72"/>
      <c r="AK20" s="72"/>
      <c r="AL20" s="72"/>
      <c r="AM20" s="72"/>
      <c r="AN20" s="72"/>
      <c r="AO20" s="61"/>
      <c r="AP20" s="67"/>
      <c r="AQ20" s="64"/>
      <c r="AR20" s="64"/>
      <c r="AS20" s="64"/>
      <c r="AT20" s="64"/>
      <c r="AU20" s="64"/>
      <c r="AV20" s="64"/>
      <c r="AW20" s="64"/>
      <c r="AX20" s="64"/>
      <c r="AY20" s="64"/>
      <c r="AZ20" s="64"/>
      <c r="BA20" s="64"/>
      <c r="BB20" s="64"/>
      <c r="BC20" s="64"/>
    </row>
    <row r="21" spans="1:55" ht="15" thickBot="1" x14ac:dyDescent="0.4">
      <c r="A21" s="53" t="s">
        <v>78</v>
      </c>
      <c r="B21" s="54" t="s">
        <v>79</v>
      </c>
      <c r="C21" s="55">
        <v>2</v>
      </c>
      <c r="D21" s="56" t="s">
        <v>80</v>
      </c>
      <c r="F21" s="63" t="s">
        <v>78</v>
      </c>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72"/>
      <c r="AP21" s="73"/>
      <c r="AQ21" s="64"/>
      <c r="AR21" s="64"/>
      <c r="AS21" s="64"/>
      <c r="AT21" s="64"/>
      <c r="AU21" s="64"/>
      <c r="AV21" s="64"/>
      <c r="AW21" s="64"/>
      <c r="AX21" s="64"/>
      <c r="AY21" s="64"/>
      <c r="AZ21" s="64"/>
      <c r="BA21" s="64"/>
      <c r="BB21" s="64"/>
      <c r="BC21" s="64"/>
    </row>
    <row r="22" spans="1:55" ht="15" thickBot="1" x14ac:dyDescent="0.4">
      <c r="F22" s="68" t="s">
        <v>82</v>
      </c>
      <c r="G22" s="69">
        <v>1</v>
      </c>
      <c r="H22" s="69">
        <v>2</v>
      </c>
      <c r="I22" s="69">
        <v>3</v>
      </c>
      <c r="J22" s="69">
        <v>4</v>
      </c>
      <c r="K22" s="69">
        <v>5</v>
      </c>
      <c r="L22" s="69">
        <v>6</v>
      </c>
      <c r="M22" s="69">
        <v>7</v>
      </c>
      <c r="N22" s="69">
        <v>8</v>
      </c>
      <c r="O22" s="69">
        <v>9</v>
      </c>
      <c r="P22" s="69">
        <v>10</v>
      </c>
      <c r="Q22" s="69">
        <v>11</v>
      </c>
      <c r="R22" s="69">
        <v>12</v>
      </c>
      <c r="S22" s="69">
        <v>13</v>
      </c>
      <c r="T22" s="69">
        <v>14</v>
      </c>
      <c r="U22" s="69">
        <v>15</v>
      </c>
      <c r="V22" s="69">
        <v>16</v>
      </c>
      <c r="W22" s="69">
        <v>17</v>
      </c>
      <c r="X22" s="69">
        <v>18</v>
      </c>
      <c r="Y22" s="69">
        <v>19</v>
      </c>
      <c r="Z22" s="69">
        <v>20</v>
      </c>
      <c r="AA22" s="69">
        <v>21</v>
      </c>
      <c r="AB22" s="69">
        <v>22</v>
      </c>
      <c r="AC22" s="69">
        <v>23</v>
      </c>
      <c r="AD22" s="69">
        <v>24</v>
      </c>
      <c r="AE22" s="69">
        <v>25</v>
      </c>
      <c r="AF22" s="69">
        <v>26</v>
      </c>
      <c r="AG22" s="69">
        <v>27</v>
      </c>
      <c r="AH22" s="69">
        <v>28</v>
      </c>
      <c r="AI22" s="69">
        <v>29</v>
      </c>
      <c r="AJ22" s="69">
        <v>30</v>
      </c>
      <c r="AK22" s="69">
        <v>31</v>
      </c>
      <c r="AL22" s="69">
        <v>32</v>
      </c>
      <c r="AM22" s="69">
        <v>33</v>
      </c>
      <c r="AN22" s="69">
        <v>34</v>
      </c>
      <c r="AO22" s="69">
        <v>35</v>
      </c>
      <c r="AP22" s="70">
        <v>36</v>
      </c>
      <c r="AQ22" s="64"/>
      <c r="AR22" s="64"/>
      <c r="AS22" s="64"/>
      <c r="AT22" s="64"/>
      <c r="AU22" s="64"/>
      <c r="AV22" s="64"/>
      <c r="AW22" s="64"/>
      <c r="AX22" s="64"/>
      <c r="AY22" s="64"/>
      <c r="AZ22" s="64"/>
      <c r="BA22" s="64"/>
      <c r="BB22" s="64"/>
      <c r="BC22" s="64"/>
    </row>
    <row r="23" spans="1:55" x14ac:dyDescent="0.35">
      <c r="AQ23" s="64"/>
      <c r="AR23" s="64"/>
      <c r="AS23" s="64"/>
      <c r="AT23" s="64"/>
      <c r="AU23" s="64"/>
      <c r="AV23" s="64"/>
      <c r="AW23" s="64"/>
      <c r="AX23" s="64"/>
      <c r="AY23" s="64"/>
      <c r="AZ23" s="64"/>
      <c r="BA23" s="64"/>
      <c r="BB23" s="64"/>
      <c r="BC23" s="64"/>
    </row>
    <row r="46" spans="2:2" x14ac:dyDescent="0.35">
      <c r="B46" s="75" t="s">
        <v>85</v>
      </c>
    </row>
  </sheetData>
  <mergeCells count="2">
    <mergeCell ref="G8:AP8"/>
    <mergeCell ref="A1:F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Financiero</vt:lpstr>
      <vt:lpstr>Cálculo VAN y TIR</vt:lpstr>
      <vt:lpstr>GANTT Y PERT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2021-06-24T00:48:18Z</dcterms:modified>
</cp:coreProperties>
</file>