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olaz\OneDrive\Documents\GitHub\P_OceanInvader\doc\UX\"/>
    </mc:Choice>
  </mc:AlternateContent>
  <xr:revisionPtr revIDLastSave="0" documentId="13_ncr:1_{37DCBE36-0E47-4F60-8288-439E97127541}" xr6:coauthVersionLast="47" xr6:coauthVersionMax="47" xr10:uidLastSave="{00000000-0000-0000-0000-000000000000}"/>
  <bookViews>
    <workbookView xWindow="-120" yWindow="-120" windowWidth="29040" windowHeight="1572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<sst xmlns="http://schemas.openxmlformats.org/spreadsheetml/2006/main" count="44" uniqueCount="38">
  <si>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</si>
  <si>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</si>
  <si>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</si>
  <si>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</si>
  <si>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</si>
  <si>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</si>
  <si>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</si>
  <si>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</si>
  <si>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</si>
  <si>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</si>
  <si>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</si>
  <si>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</si>
  <si>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</si>
  <si>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</si>
  <si>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</si>
  <si>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</si>
  <si>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</si>
  <si>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</si>
  <si>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</si>
  <si>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</si>
  <si>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</si>
  <si>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</si>
  <si>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</si>
  <si>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</si>
  <si>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</si>
  <si>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</si>
  <si>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</si>
  <si>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</si>
  <si>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Golaz Nicola</t>
  </si>
  <si>
    <t>P_ShootMeUP-UX</t>
  </si>
  <si>
    <t>26.08.2024 à 08h00 au 01.11.2024 à 17h30</t>
  </si>
  <si>
    <t>Création de la ToDoList et du journal de travaille</t>
  </si>
  <si>
    <t xml:space="preserve">Réalisation des personas sur figma, Le jeune de 15 ans est presque terminé </t>
  </si>
  <si>
    <t>Création du deuxième persona, Elise, 27 ans</t>
  </si>
  <si>
    <t>Commencement du menu principal en WireFrame</t>
  </si>
  <si>
    <t>ABSENT</t>
  </si>
  <si>
    <t xml:space="preserve">finalisation du haute fidéliter de l'éditeur de niveau </t>
  </si>
  <si>
    <t>Réalisation du gestionnaire de niveau et ajustement de certain détails sur les autre wireframe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</si>
</sst>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.      " dataDxfId="12"/>
    <tableColumn id="4" xr3:uid="{BE4D837D-FC99-BA48-A82F-B8C8E4CE5BF8}" name="min." dataDxfId="11"/>
    <tableColumn id="5" xr3:uid="{A2DCC539-6D2A-B04A-BF8E-6FACE6268D1F}" name="Type" dataDxfId="10"/>
    <tableColumn id="6" xr3:uid="{4EA406B9-7EF7-D547-AF98-5AD11BE168E9}" name="Description" dataDxfId="9"/>
    <tableColumn id="7" xr3:uid="{1735360B-2647-6D42-A0E3-3425EE302FFD}" name="Remarques/problèmes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6" sqref="F16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2" t="s">
        <v>0</v>
      </c>
      <c r="B2" s="82"/>
      <c r="C2" s="80" t="s">
        <v>28</v>
      </c>
      <c r="D2" s="80"/>
      <c r="E2" s="80"/>
      <c r="F2" s="5" t="s">
        <v>1</v>
      </c>
      <c r="G2" s="75" t="s">
        <v>29</v>
      </c>
    </row>
    <row r="3" spans="1:15" ht="23.25" x14ac:dyDescent="0.35">
      <c r="A3" s="82" t="s">
        <v>5</v>
      </c>
      <c r="B3" s="82"/>
      <c r="C3" s="78" t="str">
        <f>QUOTIENT(E4,60)&amp;" heures "&amp;MOD(E4,60)&amp;" minutes"</f>
        <v>6 heures 0 minutes</v>
      </c>
      <c r="D3" s="19"/>
      <c r="E3" s="3"/>
      <c r="F3" s="4" t="s">
        <v>6</v>
      </c>
      <c r="G3" s="76" t="s">
        <v>30</v>
      </c>
    </row>
    <row r="4" spans="1:15" ht="23.25" hidden="1" x14ac:dyDescent="0.35">
      <c r="B4" s="5"/>
      <c r="C4" s="19">
        <f>SUBTOTAL(9,$C$7:$C$531)*60</f>
        <v>240</v>
      </c>
      <c r="D4" s="19">
        <f>SUBTOTAL(9,$D$7:$D$531)</f>
        <v>120</v>
      </c>
      <c r="E4" s="29">
        <f>SUM(C4:D4)</f>
        <v>360</v>
      </c>
      <c r="F4" s="4"/>
      <c r="G4" s="6"/>
    </row>
    <row r="5" spans="1:15" x14ac:dyDescent="0.25">
      <c r="C5" s="81" t="s">
        <v>14</v>
      </c>
      <c r="D5" s="81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36</v>
      </c>
      <c r="B7" s="32">
        <v>45537</v>
      </c>
      <c r="C7" s="33"/>
      <c r="D7" s="34">
        <v>25</v>
      </c>
      <c r="E7" s="35" t="s">
        <v>2</v>
      </c>
      <c r="F7" s="28" t="s">
        <v>31</v>
      </c>
      <c r="G7" s="44"/>
    </row>
    <row r="8" spans="1:15" x14ac:dyDescent="0.25">
      <c r="A8" s="73">
        <f>IF(ISBLANK(B8),"",_xlfn.ISOWEEKNUM('Journal de travail'!$B8))</f>
        <v>36</v>
      </c>
      <c r="B8" s="36">
        <v>45537</v>
      </c>
      <c r="C8" s="37"/>
      <c r="D8" s="38">
        <v>35</v>
      </c>
      <c r="E8" s="39"/>
      <c r="F8" s="28" t="s">
        <v>32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36</v>
      </c>
      <c r="B9" s="40">
        <v>45541</v>
      </c>
      <c r="C9" s="41">
        <v>1</v>
      </c>
      <c r="D9" s="42"/>
      <c r="E9" s="43"/>
      <c r="F9" s="28" t="s">
        <v>33</v>
      </c>
      <c r="G9" s="46"/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36</v>
      </c>
      <c r="B10" s="36">
        <v>45541</v>
      </c>
      <c r="C10" s="37"/>
      <c r="D10" s="38">
        <v>30</v>
      </c>
      <c r="E10" s="39"/>
      <c r="F10" s="28" t="s">
        <v>34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37</v>
      </c>
      <c r="B11" s="40">
        <v>45544</v>
      </c>
      <c r="C11" s="41"/>
      <c r="D11" s="42"/>
      <c r="E11" s="43"/>
      <c r="F11" s="28" t="s">
        <v>35</v>
      </c>
      <c r="G11" s="46"/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37</v>
      </c>
      <c r="B12" s="36">
        <v>45544</v>
      </c>
      <c r="C12" s="37"/>
      <c r="D12" s="38"/>
      <c r="E12" s="39"/>
      <c r="F12" s="28" t="s">
        <v>35</v>
      </c>
      <c r="G12" s="45"/>
      <c r="N12">
        <v>5</v>
      </c>
      <c r="O12">
        <v>20</v>
      </c>
    </row>
    <row r="13" spans="1:15" x14ac:dyDescent="0.25">
      <c r="A13" s="74">
        <f>IF(ISBLANK(B13),"",_xlfn.ISOWEEKNUM('Journal de travail'!$B13))</f>
        <v>43</v>
      </c>
      <c r="B13" s="40">
        <v>45591</v>
      </c>
      <c r="C13" s="41">
        <v>1</v>
      </c>
      <c r="D13" s="42">
        <v>30</v>
      </c>
      <c r="E13" s="43"/>
      <c r="F13" s="28" t="s">
        <v>36</v>
      </c>
      <c r="G13" s="46"/>
      <c r="N13">
        <v>6</v>
      </c>
      <c r="O13">
        <v>25</v>
      </c>
    </row>
    <row r="14" spans="1:15" x14ac:dyDescent="0.25">
      <c r="A14" s="73">
        <f>IF(ISBLANK(B14),"",_xlfn.ISOWEEKNUM('Journal de travail'!$B14))</f>
        <v>43</v>
      </c>
      <c r="B14" s="36">
        <v>45591</v>
      </c>
      <c r="C14" s="37">
        <v>2</v>
      </c>
      <c r="D14" s="38"/>
      <c r="E14" s="39"/>
      <c r="F14" s="28" t="s">
        <v>37</v>
      </c>
      <c r="G14" s="45"/>
      <c r="N14">
        <v>7</v>
      </c>
      <c r="O14">
        <v>30</v>
      </c>
    </row>
    <row r="15" spans="1:15" x14ac:dyDescent="0.25">
      <c r="A15" s="74" t="str">
        <f>IF(ISBLANK(B15),"",_xlfn.ISOWEEKNUM('Journal de travail'!$B15))</f>
        <v/>
      </c>
      <c r="B15" s="40"/>
      <c r="C15" s="41"/>
      <c r="D15" s="42"/>
      <c r="E15" s="43"/>
      <c r="F15" s="28"/>
      <c r="G15" s="46"/>
      <c r="N15">
        <v>8</v>
      </c>
      <c r="O15">
        <v>35</v>
      </c>
    </row>
    <row r="16" spans="1:15" x14ac:dyDescent="0.25">
      <c r="A16" s="73" t="str">
        <f>IF(ISBLANK(B16),"",_xlfn.ISOWEEKNUM('Journal de travail'!$B16))</f>
        <v/>
      </c>
      <c r="B16" s="36"/>
      <c r="C16" s="37"/>
      <c r="D16" s="38"/>
      <c r="E16" s="39"/>
      <c r="F16" s="28"/>
      <c r="G16" s="45"/>
      <c r="O16">
        <v>40</v>
      </c>
    </row>
    <row r="17" spans="1:15" x14ac:dyDescent="0.25">
      <c r="A17" s="74" t="str">
        <f>IF(ISBLANK(B17),"",_xlfn.ISOWEEKNUM('Journal de travail'!$B17))</f>
        <v/>
      </c>
      <c r="B17" s="40"/>
      <c r="C17" s="41"/>
      <c r="D17" s="42"/>
      <c r="E17" s="43"/>
      <c r="F17" s="28"/>
      <c r="G17" s="46"/>
      <c r="O17">
        <v>45</v>
      </c>
    </row>
    <row r="18" spans="1:15" x14ac:dyDescent="0.25">
      <c r="A18" s="73" t="str">
        <f>IF(ISBLANK(B18),"",_xlfn.ISOWEEKNUM('Journal de travail'!$B18))</f>
        <v/>
      </c>
      <c r="B18" s="36"/>
      <c r="C18" s="37"/>
      <c r="D18" s="38"/>
      <c r="E18" s="39"/>
      <c r="F18" s="28"/>
      <c r="G18" s="45"/>
      <c r="O18">
        <v>50</v>
      </c>
    </row>
    <row r="19" spans="1:15" x14ac:dyDescent="0.25">
      <c r="A19" s="74" t="str">
        <f>IF(ISBLANK(B19),"",_xlfn.ISOWEEKNUM('Journal de travail'!$B19))</f>
        <v/>
      </c>
      <c r="B19" s="40"/>
      <c r="C19" s="41"/>
      <c r="D19" s="42"/>
      <c r="E19" s="43"/>
      <c r="F19" s="28"/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28"/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algorithmName="SHA-512" hashValue="X+/s5Rpt1K0d3H67QI6B48sMkiIJ8V3Ki11QhuTJGtsWWfbHk3RAIcSKBWf+V/uPcjvcFGBbT3YVghBafpeRoA==" saltValue="kdKQFezh9z3LDk+aNcmlu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25</v>
      </c>
      <c r="C6">
        <f t="shared" ref="C6:C9" si="0">SUM(A6:B6)</f>
        <v>25</v>
      </c>
      <c r="E6" s="21" t="str">
        <f>'Journal de travail'!M8</f>
        <v>Analyse</v>
      </c>
      <c r="F6" s="50" t="str">
        <f>QUOTIENT(SUM(A6:B6),60)&amp;" h "&amp;TEXT(MOD(SUM(A6:B6),60), "00")&amp;" min"</f>
        <v>0 h 25 min</v>
      </c>
      <c r="G6" s="47">
        <f>SUM(A6:B6)/$C$10</f>
        <v>1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0</v>
      </c>
      <c r="B7">
        <f>SUMIF('Journal de travail'!$E$7:$E$532,Plannification!E7,'Journal de travail'!$D$7:$D$532)</f>
        <v>0</v>
      </c>
      <c r="C7">
        <f t="shared" si="0"/>
        <v>0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0 h 00 min</v>
      </c>
      <c r="G7" s="56">
        <f t="shared" ref="G7:G9" si="2">SUM(A7:B7)/$C$10</f>
        <v>0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0</v>
      </c>
      <c r="C9">
        <f t="shared" si="0"/>
        <v>0</v>
      </c>
      <c r="E9" s="23" t="str">
        <f>'Journal de travail'!M11</f>
        <v>Documentation</v>
      </c>
      <c r="F9" s="55" t="str">
        <f t="shared" si="1"/>
        <v>0 h 00 min</v>
      </c>
      <c r="G9" s="56">
        <f t="shared" si="2"/>
        <v>0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0</v>
      </c>
      <c r="B10">
        <f>SUM(B6:B9)</f>
        <v>25</v>
      </c>
      <c r="C10">
        <f>SUM(A10:B10)</f>
        <v>25</v>
      </c>
      <c r="E10" s="20" t="s">
        <v>18</v>
      </c>
      <c r="F10" s="50" t="str">
        <f t="shared" si="1"/>
        <v>0 h 25 min</v>
      </c>
      <c r="G10" s="57">
        <f>C10/C11</f>
        <v>4.734848484848485E-3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1" ma:contentTypeDescription="Create a new document." ma:contentTypeScope="" ma:versionID="34298955776df91f451dfdd912b0d80d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ed9741631eefaa61c396a6d47d02de0f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3.xml><?xml version="1.0" encoding="utf-8"?>
<ds:datastoreItem xmlns:ds="http://schemas.openxmlformats.org/officeDocument/2006/customXml" ds:itemID="{1EE95A31-3997-42E6-AE6E-094AD61D40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Nicola Golaz</cp:lastModifiedBy>
  <cp:revision/>
  <dcterms:created xsi:type="dcterms:W3CDTF">2023-11-21T20:00:34Z</dcterms:created>
  <dcterms:modified xsi:type="dcterms:W3CDTF">2024-10-26T16:19:39Z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