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eem/SemesterProjectPED2/Calculations/"/>
    </mc:Choice>
  </mc:AlternateContent>
  <xr:revisionPtr revIDLastSave="0" documentId="13_ncr:1_{074F7C91-2020-1A4F-89A8-28B097B468BD}" xr6:coauthVersionLast="40" xr6:coauthVersionMax="40" xr10:uidLastSave="{00000000-0000-0000-0000-000000000000}"/>
  <bookViews>
    <workbookView xWindow="80" yWindow="460" windowWidth="25440" windowHeight="14540" activeTab="2" xr2:uid="{E68F2451-9246-4647-8054-A89E0E311DC4}"/>
  </bookViews>
  <sheets>
    <sheet name="Motor Parameters" sheetId="2" r:id="rId1"/>
    <sheet name="Inverter Output" sheetId="1" r:id="rId2"/>
    <sheet name="Power MOSFET Charac" sheetId="3" r:id="rId3"/>
    <sheet name="Sheet4" sheetId="4" r:id="rId4"/>
  </sheets>
  <definedNames>
    <definedName name="_xlchart.v1.0" hidden="1">Sheet4!$B$4:$B$15</definedName>
    <definedName name="_xlchart.v1.1" hidden="1">Sheet4!$E$3</definedName>
    <definedName name="_xlchart.v1.2" hidden="1">Sheet4!$E$4:$E$15</definedName>
    <definedName name="_xlchart.v1.3" hidden="1">Sheet4!$B$4:$B$15</definedName>
    <definedName name="_xlchart.v1.4" hidden="1">Sheet4!$E$3</definedName>
    <definedName name="_xlchart.v1.5" hidden="1">Sheet4!$E$4:$E$15</definedName>
    <definedName name="_xlchart.v1.6" hidden="1">Sheet4!$B$4:$B$15</definedName>
    <definedName name="_xlchart.v1.7" hidden="1">Sheet4!$E$3</definedName>
    <definedName name="_xlchart.v1.8" hidden="1">Sheet4!$E$4:$E$15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I16" i="3"/>
  <c r="I17" i="3" s="1"/>
  <c r="I18" i="3" s="1"/>
  <c r="I19" i="3" s="1"/>
  <c r="I14" i="3"/>
  <c r="I5" i="3"/>
  <c r="F9" i="3"/>
  <c r="D7" i="4"/>
  <c r="H6" i="3"/>
  <c r="H7" i="3"/>
  <c r="H8" i="3"/>
  <c r="H9" i="3"/>
  <c r="H10" i="3"/>
  <c r="H5" i="3"/>
  <c r="G7" i="3"/>
  <c r="G8" i="3"/>
  <c r="G9" i="3"/>
  <c r="G10" i="3"/>
  <c r="G5" i="3"/>
  <c r="F7" i="3"/>
  <c r="F8" i="3"/>
  <c r="F10" i="3"/>
  <c r="F5" i="3"/>
  <c r="E6" i="4"/>
  <c r="E7" i="4" s="1"/>
  <c r="E8" i="4" s="1"/>
  <c r="E9" i="4" s="1"/>
  <c r="E10" i="4" s="1"/>
  <c r="E11" i="4" s="1"/>
  <c r="E12" i="4" s="1"/>
  <c r="E13" i="4" s="1"/>
  <c r="E14" i="4" s="1"/>
  <c r="E15" i="4" s="1"/>
  <c r="E5" i="4"/>
  <c r="E4" i="4"/>
  <c r="D5" i="4"/>
  <c r="D6" i="4"/>
  <c r="D8" i="4"/>
  <c r="D9" i="4"/>
  <c r="D10" i="4"/>
  <c r="D11" i="4"/>
  <c r="D12" i="4"/>
  <c r="D13" i="4"/>
  <c r="D14" i="4"/>
  <c r="D15" i="4"/>
  <c r="D4" i="4"/>
  <c r="C4" i="4"/>
  <c r="C5" i="4"/>
  <c r="C6" i="4"/>
  <c r="C7" i="4"/>
  <c r="C8" i="4"/>
  <c r="C9" i="4"/>
  <c r="C10" i="4"/>
  <c r="C11" i="4"/>
  <c r="C12" i="4"/>
  <c r="C13" i="4"/>
  <c r="C14" i="4"/>
  <c r="C15" i="4"/>
  <c r="E6" i="3"/>
  <c r="G6" i="3" s="1"/>
  <c r="E7" i="3"/>
  <c r="E8" i="3"/>
  <c r="E9" i="3"/>
  <c r="E10" i="3"/>
  <c r="B12" i="1"/>
  <c r="B11" i="1"/>
  <c r="B5" i="1"/>
  <c r="B3" i="1"/>
  <c r="B10" i="1"/>
  <c r="B9" i="1"/>
  <c r="B7" i="1"/>
  <c r="B8" i="1"/>
  <c r="F6" i="3" l="1"/>
  <c r="I6" i="3" s="1"/>
  <c r="I7" i="3" s="1"/>
  <c r="I8" i="3" s="1"/>
  <c r="I9" i="3" s="1"/>
  <c r="I10" i="3" s="1"/>
</calcChain>
</file>

<file path=xl/sharedStrings.xml><?xml version="1.0" encoding="utf-8"?>
<sst xmlns="http://schemas.openxmlformats.org/spreadsheetml/2006/main" count="120" uniqueCount="97">
  <si>
    <t>Inverter Evaluation</t>
  </si>
  <si>
    <t>V</t>
  </si>
  <si>
    <t>Value</t>
  </si>
  <si>
    <t>unit</t>
  </si>
  <si>
    <t>Peak Voltage (Vdc)</t>
  </si>
  <si>
    <t>W</t>
  </si>
  <si>
    <t>Peak Power (max. 60 min)</t>
  </si>
  <si>
    <t>Motor Parameters</t>
  </si>
  <si>
    <t xml:space="preserve">Rated Power </t>
  </si>
  <si>
    <t>Parameter</t>
  </si>
  <si>
    <t>Symbol</t>
  </si>
  <si>
    <t>Unit</t>
  </si>
  <si>
    <t>Pn</t>
  </si>
  <si>
    <t>Un</t>
  </si>
  <si>
    <t>Rated Current</t>
  </si>
  <si>
    <t>Pn (Max)</t>
  </si>
  <si>
    <t>In</t>
  </si>
  <si>
    <t>A</t>
  </si>
  <si>
    <t>Rated Frequency</t>
  </si>
  <si>
    <t>fn</t>
  </si>
  <si>
    <t>Hz</t>
  </si>
  <si>
    <t>Rated Shaft Speed</t>
  </si>
  <si>
    <t>Nn</t>
  </si>
  <si>
    <t>rpm</t>
  </si>
  <si>
    <t>Efficiency</t>
  </si>
  <si>
    <t>η</t>
  </si>
  <si>
    <t>%</t>
  </si>
  <si>
    <t>Power factor</t>
  </si>
  <si>
    <t>PF</t>
  </si>
  <si>
    <t>Pole Pairs</t>
  </si>
  <si>
    <t>p</t>
  </si>
  <si>
    <t>Stator resistance</t>
  </si>
  <si>
    <t>Rs</t>
  </si>
  <si>
    <t>mΩ</t>
  </si>
  <si>
    <t>Rotor resistance</t>
  </si>
  <si>
    <t>Rr</t>
  </si>
  <si>
    <t>Magnetising inductance</t>
  </si>
  <si>
    <t>Lm</t>
  </si>
  <si>
    <t>mH</t>
  </si>
  <si>
    <t>Stator Leakage inductance</t>
  </si>
  <si>
    <t>Lds</t>
  </si>
  <si>
    <t>μH</t>
  </si>
  <si>
    <t>Rotor Leakage inductance</t>
  </si>
  <si>
    <t>Ldr</t>
  </si>
  <si>
    <t>Motor Efficiency at rated power</t>
  </si>
  <si>
    <t>Motor PF at rated power</t>
  </si>
  <si>
    <t>Total apparent rated power (Srated)</t>
  </si>
  <si>
    <t>VA</t>
  </si>
  <si>
    <t>Total apparent max power (Smax)</t>
  </si>
  <si>
    <t>Rated Voltage (phase)</t>
  </si>
  <si>
    <t xml:space="preserve">Motor Rated Power </t>
  </si>
  <si>
    <t>Motor Peak Power (max. 60 min)</t>
  </si>
  <si>
    <t>Motor Rated Phase Voltage (RMS)</t>
  </si>
  <si>
    <t>Rated Phase (line) Current (RMS)</t>
  </si>
  <si>
    <t>Max Phase (line) Current (RMS)</t>
  </si>
  <si>
    <t>Power MOSFET</t>
  </si>
  <si>
    <t>OptiMOS 5  80</t>
  </si>
  <si>
    <t>IPT012N0805</t>
  </si>
  <si>
    <t>Coss (pf)</t>
  </si>
  <si>
    <t>Vds (V)</t>
  </si>
  <si>
    <t>Ciss (pf)</t>
  </si>
  <si>
    <t>Crss (pf)</t>
  </si>
  <si>
    <t>ΔV (V)</t>
  </si>
  <si>
    <t>Qoss (pC)</t>
  </si>
  <si>
    <t>Junction Capacitance</t>
  </si>
  <si>
    <t>Channel Parameters</t>
  </si>
  <si>
    <t>Qiss (pC)</t>
  </si>
  <si>
    <t>Test</t>
  </si>
  <si>
    <t>Toshiba TK100L60W</t>
  </si>
  <si>
    <t>Vds(V)</t>
  </si>
  <si>
    <t>ΔV(V)</t>
  </si>
  <si>
    <t>Qoss(pC)</t>
  </si>
  <si>
    <t xml:space="preserve">Qoss </t>
  </si>
  <si>
    <t>C*dV</t>
  </si>
  <si>
    <t>Eoss(uJ)</t>
  </si>
  <si>
    <t>Qrss(pC)</t>
  </si>
  <si>
    <t>Eoss (pJ)</t>
  </si>
  <si>
    <t>Rds on</t>
  </si>
  <si>
    <t>Condition</t>
  </si>
  <si>
    <t>Vgs = 10V, Id = 150A (const beyond Vgs 10V)</t>
  </si>
  <si>
    <t>Parasitic Diode Parameters</t>
  </si>
  <si>
    <t>Rg (int)</t>
  </si>
  <si>
    <t>Ω</t>
  </si>
  <si>
    <t>-</t>
  </si>
  <si>
    <t>Transconductance</t>
  </si>
  <si>
    <t>S</t>
  </si>
  <si>
    <t>(gfs) |Vds|&gt;2|Id|Rdson,max , Id = 100A</t>
  </si>
  <si>
    <t>Diode Forward Volt drop</t>
  </si>
  <si>
    <t>(Vsd) Vgs = 0V, If = 150A, Tj = 25℃</t>
  </si>
  <si>
    <t>Reverse recovery time</t>
  </si>
  <si>
    <t>ns</t>
  </si>
  <si>
    <t>(Trr) Vds = 40V, If = 100A, dif/dt = 100A/μs</t>
  </si>
  <si>
    <t>Reverse recovery charge</t>
  </si>
  <si>
    <t>nC</t>
  </si>
  <si>
    <t>(Qrr) Vds = 40V, If = 100A, dif/dt = 100A/μs</t>
  </si>
  <si>
    <t>Diode resistance</t>
  </si>
  <si>
    <t>Tj = 25℃, Vsd = 0.68V → 0.9V, If = 1 → 200A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</si>
</sst>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54054216505386E-2"/>
          <c:y val="2.1943573667711599E-2"/>
          <c:w val="0.88394954447487961"/>
          <c:h val="0.82108656480635844"/>
        </c:manualLayout>
      </c:layout>
      <c:lineChart>
        <c:grouping val="stacked"/>
        <c:varyColors val="0"/>
        <c:ser>
          <c:idx val="0"/>
          <c:order val="0"/>
          <c:tx>
            <c:strRef>
              <c:f>'Power MOSFET Charac'!$A$4</c:f>
              <c:strCache>
                <c:ptCount val="1"/>
                <c:pt idx="0">
                  <c:v>Coss (pf)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'Power MOSFET Charac'!$D$5:$D$10</c:f>
              <c:numCache>
                <c:formatCode>General</c:formatCode>
                <c:ptCount val="6"/>
                <c:pt idx="0">
                  <c:v>0.1</c:v>
                </c:pt>
                <c:pt idx="1">
                  <c:v>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</c:numCache>
            </c:numRef>
          </c:cat>
          <c:val>
            <c:numRef>
              <c:f>'Power MOSFET Charac'!$A$5:$A$10</c:f>
              <c:numCache>
                <c:formatCode>General</c:formatCode>
                <c:ptCount val="6"/>
                <c:pt idx="0">
                  <c:v>13000</c:v>
                </c:pt>
                <c:pt idx="1">
                  <c:v>9000</c:v>
                </c:pt>
                <c:pt idx="2">
                  <c:v>6000</c:v>
                </c:pt>
                <c:pt idx="3">
                  <c:v>3500</c:v>
                </c:pt>
                <c:pt idx="4">
                  <c:v>2200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0-8C43-973E-1EFF84446D06}"/>
            </c:ext>
          </c:extLst>
        </c:ser>
        <c:ser>
          <c:idx val="1"/>
          <c:order val="1"/>
          <c:tx>
            <c:strRef>
              <c:f>'Power MOSFET Charac'!$B$4</c:f>
              <c:strCache>
                <c:ptCount val="1"/>
                <c:pt idx="0">
                  <c:v>Ciss (pf)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'Power MOSFET Charac'!$D$5:$D$10</c:f>
              <c:numCache>
                <c:formatCode>General</c:formatCode>
                <c:ptCount val="6"/>
                <c:pt idx="0">
                  <c:v>0.1</c:v>
                </c:pt>
                <c:pt idx="1">
                  <c:v>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</c:numCache>
            </c:numRef>
          </c:cat>
          <c:val>
            <c:numRef>
              <c:f>'Power MOSFET Charac'!$B$5:$B$10</c:f>
              <c:numCache>
                <c:formatCode>General</c:formatCode>
                <c:ptCount val="6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14000</c:v>
                </c:pt>
                <c:pt idx="4">
                  <c:v>13000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0-8C43-973E-1EFF8444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06479"/>
        <c:axId val="1549108159"/>
      </c:lineChart>
      <c:catAx>
        <c:axId val="15491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08159"/>
        <c:crosses val="autoZero"/>
        <c:auto val="1"/>
        <c:lblAlgn val="ctr"/>
        <c:lblOffset val="100"/>
        <c:noMultiLvlLbl val="0"/>
      </c:catAx>
      <c:valAx>
        <c:axId val="154910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Sheet4!$E$3</c:f>
              <c:strCache>
                <c:ptCount val="1"/>
                <c:pt idx="0">
                  <c:v>Eoss(uJ)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0.1</c:v>
                </c:pt>
                <c:pt idx="1">
                  <c:v>0.8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Sheet4!$E$4:$E$15</c:f>
              <c:numCache>
                <c:formatCode>General</c:formatCode>
                <c:ptCount val="12"/>
                <c:pt idx="0">
                  <c:v>1.5E-3</c:v>
                </c:pt>
                <c:pt idx="1">
                  <c:v>6.8700000000000011E-2</c:v>
                </c:pt>
                <c:pt idx="2">
                  <c:v>8.8700000000000001E-2</c:v>
                </c:pt>
                <c:pt idx="3">
                  <c:v>0.50869999999999993</c:v>
                </c:pt>
                <c:pt idx="4">
                  <c:v>3.6586999999999996</c:v>
                </c:pt>
                <c:pt idx="5">
                  <c:v>14.458699999999999</c:v>
                </c:pt>
                <c:pt idx="6">
                  <c:v>15.258699999999999</c:v>
                </c:pt>
                <c:pt idx="7">
                  <c:v>15.508699999999999</c:v>
                </c:pt>
                <c:pt idx="8">
                  <c:v>17.508699999999997</c:v>
                </c:pt>
                <c:pt idx="9">
                  <c:v>24.508699999999997</c:v>
                </c:pt>
                <c:pt idx="10">
                  <c:v>33.808699999999995</c:v>
                </c:pt>
                <c:pt idx="11">
                  <c:v>45.808699999999995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9-5443-BF7F-50D2B420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14239"/>
        <c:axId val="1549313151"/>
      </c:scatterChart>
      <c:valAx>
        <c:axId val="15488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13151"/>
        <c:crosses val="autoZero"/>
        <c:crossBetween val="midCat"/>
        <c:majorUnit val="100"/>
      </c:valAx>
      <c:valAx>
        <c:axId val="1549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1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Coss (pf)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0.1</c:v>
                </c:pt>
                <c:pt idx="1">
                  <c:v>0.8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Sheet4!$A$4:$A$15</c:f>
              <c:numCache>
                <c:formatCode>General</c:formatCode>
                <c:ptCount val="12"/>
                <c:pt idx="0">
                  <c:v>150000</c:v>
                </c:pt>
                <c:pt idx="1">
                  <c:v>120000</c:v>
                </c:pt>
                <c:pt idx="2">
                  <c:v>100000</c:v>
                </c:pt>
                <c:pt idx="3">
                  <c:v>70000</c:v>
                </c:pt>
                <c:pt idx="4">
                  <c:v>45000</c:v>
                </c:pt>
                <c:pt idx="5">
                  <c:v>18000</c:v>
                </c:pt>
                <c:pt idx="6">
                  <c:v>2000</c:v>
                </c:pt>
                <c:pt idx="7">
                  <c:v>500</c:v>
                </c:pt>
                <c:pt idx="8">
                  <c:v>400</c:v>
                </c:pt>
                <c:pt idx="9">
                  <c:v>350</c:v>
                </c:pt>
                <c:pt idx="10">
                  <c:v>310</c:v>
                </c:pt>
                <c:pt idx="11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2-3647-92BC-8F3A3AF4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11855"/>
        <c:axId val="1566613535"/>
      </c:scatterChart>
      <c:valAx>
        <c:axId val="1566611855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13535"/>
        <c:crosses val="autoZero"/>
        <c:crossBetween val="midCat"/>
      </c:valAx>
      <c:valAx>
        <c:axId val="1566613535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1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127000</xdr:rowOff>
    </xdr:from>
    <xdr:to>
      <xdr:col>17</xdr:col>
      <xdr:colOff>63500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5B98C-B2B9-FC42-9DF2-95B5C0D0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165100</xdr:rowOff>
    </xdr:from>
    <xdr:to>
      <xdr:col>11</xdr:col>
      <xdr:colOff>762000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7B1CC-29F0-1F49-BD5C-17B32BBE8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2</xdr:row>
      <xdr:rowOff>0</xdr:rowOff>
    </xdr:from>
    <xdr:to>
      <xdr:col>17</xdr:col>
      <xdr:colOff>533400</xdr:colOff>
      <xdr:row>19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EF8C8-04CB-9B4B-8803-42C316385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58F3-352B-2D4C-A030-A7D360F0E268}">
  <dimension ref="A1:D17"/>
  <sheetViews>
    <sheetView workbookViewId="0">
      <selection activeCell="C7" sqref="C7"/>
    </sheetView>
  </sheetViews>
  <sheetFormatPr baseColWidth="10" defaultRowHeight="16" x14ac:dyDescent="0.2"/>
  <cols>
    <col min="1" max="1" width="22.1640625" customWidth="1"/>
  </cols>
  <sheetData>
    <row r="1" spans="1:4" x14ac:dyDescent="0.2">
      <c r="A1" s="3" t="s">
        <v>7</v>
      </c>
      <c r="B1" s="3"/>
      <c r="C1" s="3"/>
      <c r="D1" s="3"/>
    </row>
    <row r="3" spans="1:4" s="1" customFormat="1" x14ac:dyDescent="0.2">
      <c r="A3" s="1" t="s">
        <v>9</v>
      </c>
      <c r="B3" s="1" t="s">
        <v>10</v>
      </c>
      <c r="C3" s="1" t="s">
        <v>2</v>
      </c>
      <c r="D3" s="1" t="s">
        <v>11</v>
      </c>
    </row>
    <row r="4" spans="1:4" x14ac:dyDescent="0.2">
      <c r="A4" t="s">
        <v>8</v>
      </c>
      <c r="B4" t="s">
        <v>12</v>
      </c>
      <c r="C4">
        <v>5300</v>
      </c>
      <c r="D4" t="s">
        <v>5</v>
      </c>
    </row>
    <row r="5" spans="1:4" x14ac:dyDescent="0.2">
      <c r="A5" t="s">
        <v>6</v>
      </c>
      <c r="B5" t="s">
        <v>15</v>
      </c>
      <c r="C5">
        <v>7300</v>
      </c>
      <c r="D5" t="s">
        <v>5</v>
      </c>
    </row>
    <row r="6" spans="1:4" x14ac:dyDescent="0.2">
      <c r="A6" t="s">
        <v>49</v>
      </c>
      <c r="B6" t="s">
        <v>13</v>
      </c>
      <c r="C6">
        <v>24</v>
      </c>
      <c r="D6" t="s">
        <v>1</v>
      </c>
    </row>
    <row r="7" spans="1:4" x14ac:dyDescent="0.2">
      <c r="A7" t="s">
        <v>14</v>
      </c>
      <c r="B7" t="s">
        <v>16</v>
      </c>
      <c r="C7">
        <v>189</v>
      </c>
      <c r="D7" t="s">
        <v>17</v>
      </c>
    </row>
    <row r="8" spans="1:4" x14ac:dyDescent="0.2">
      <c r="A8" t="s">
        <v>18</v>
      </c>
      <c r="B8" t="s">
        <v>19</v>
      </c>
      <c r="C8">
        <v>58</v>
      </c>
      <c r="D8" t="s">
        <v>20</v>
      </c>
    </row>
    <row r="9" spans="1:4" x14ac:dyDescent="0.2">
      <c r="A9" t="s">
        <v>21</v>
      </c>
      <c r="B9" t="s">
        <v>22</v>
      </c>
      <c r="C9">
        <v>1685</v>
      </c>
      <c r="D9" t="s">
        <v>23</v>
      </c>
    </row>
    <row r="10" spans="1:4" x14ac:dyDescent="0.2">
      <c r="A10" t="s">
        <v>24</v>
      </c>
      <c r="B10" t="s">
        <v>25</v>
      </c>
      <c r="C10">
        <v>88.7</v>
      </c>
      <c r="D10" t="s">
        <v>26</v>
      </c>
    </row>
    <row r="11" spans="1:4" x14ac:dyDescent="0.2">
      <c r="A11" t="s">
        <v>27</v>
      </c>
      <c r="B11" t="s">
        <v>28</v>
      </c>
      <c r="C11">
        <v>0.76</v>
      </c>
    </row>
    <row r="12" spans="1:4" x14ac:dyDescent="0.2">
      <c r="A12" t="s">
        <v>29</v>
      </c>
      <c r="B12" t="s">
        <v>30</v>
      </c>
      <c r="C12">
        <v>2</v>
      </c>
    </row>
    <row r="13" spans="1:4" x14ac:dyDescent="0.2">
      <c r="A13" t="s">
        <v>31</v>
      </c>
      <c r="B13" t="s">
        <v>32</v>
      </c>
      <c r="C13">
        <v>2.5</v>
      </c>
      <c r="D13" t="s">
        <v>33</v>
      </c>
    </row>
    <row r="14" spans="1:4" x14ac:dyDescent="0.2">
      <c r="A14" t="s">
        <v>34</v>
      </c>
      <c r="B14" t="s">
        <v>35</v>
      </c>
      <c r="C14">
        <v>2.69</v>
      </c>
      <c r="D14" t="s">
        <v>33</v>
      </c>
    </row>
    <row r="15" spans="1:4" x14ac:dyDescent="0.2">
      <c r="A15" t="s">
        <v>36</v>
      </c>
      <c r="B15" t="s">
        <v>37</v>
      </c>
      <c r="C15">
        <v>0.38</v>
      </c>
      <c r="D15" t="s">
        <v>38</v>
      </c>
    </row>
    <row r="16" spans="1:4" x14ac:dyDescent="0.2">
      <c r="A16" t="s">
        <v>39</v>
      </c>
      <c r="B16" t="s">
        <v>40</v>
      </c>
      <c r="C16">
        <v>31.16</v>
      </c>
      <c r="D16" t="s">
        <v>41</v>
      </c>
    </row>
    <row r="17" spans="1:4" x14ac:dyDescent="0.2">
      <c r="A17" t="s">
        <v>42</v>
      </c>
      <c r="B17" t="s">
        <v>43</v>
      </c>
      <c r="C17">
        <v>31.16</v>
      </c>
      <c r="D17" t="s">
        <v>41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51CE-DF2A-284D-92EB-73DEF47F6FFD}">
  <dimension ref="A1:C12"/>
  <sheetViews>
    <sheetView workbookViewId="0">
      <selection activeCell="A15" sqref="A15"/>
    </sheetView>
  </sheetViews>
  <sheetFormatPr baseColWidth="10" defaultRowHeight="16" x14ac:dyDescent="0.2"/>
  <cols>
    <col min="1" max="1" width="31" customWidth="1"/>
  </cols>
  <sheetData>
    <row r="1" spans="1:3" x14ac:dyDescent="0.2">
      <c r="A1" t="s">
        <v>0</v>
      </c>
    </row>
    <row r="2" spans="1:3" x14ac:dyDescent="0.2">
      <c r="B2" t="s">
        <v>2</v>
      </c>
      <c r="C2" t="s">
        <v>3</v>
      </c>
    </row>
    <row r="3" spans="1:3" x14ac:dyDescent="0.2">
      <c r="A3" t="s">
        <v>52</v>
      </c>
      <c r="B3">
        <f>'Motor Parameters'!C6</f>
        <v>24</v>
      </c>
      <c r="C3" t="s">
        <v>1</v>
      </c>
    </row>
    <row r="4" spans="1:3" x14ac:dyDescent="0.2">
      <c r="A4" t="s">
        <v>4</v>
      </c>
      <c r="B4">
        <v>36</v>
      </c>
      <c r="C4" t="s">
        <v>1</v>
      </c>
    </row>
    <row r="5" spans="1:3" x14ac:dyDescent="0.2">
      <c r="A5" t="s">
        <v>50</v>
      </c>
      <c r="B5">
        <f>'Motor Parameters'!C4</f>
        <v>5300</v>
      </c>
      <c r="C5" t="s">
        <v>5</v>
      </c>
    </row>
    <row r="6" spans="1:3" x14ac:dyDescent="0.2">
      <c r="A6" t="s">
        <v>51</v>
      </c>
      <c r="B6">
        <v>7300</v>
      </c>
      <c r="C6" t="s">
        <v>5</v>
      </c>
    </row>
    <row r="7" spans="1:3" x14ac:dyDescent="0.2">
      <c r="A7" t="s">
        <v>44</v>
      </c>
      <c r="B7">
        <f>'Motor Parameters'!C10</f>
        <v>88.7</v>
      </c>
      <c r="C7" t="s">
        <v>26</v>
      </c>
    </row>
    <row r="8" spans="1:3" x14ac:dyDescent="0.2">
      <c r="A8" t="s">
        <v>45</v>
      </c>
      <c r="B8">
        <f>'Motor Parameters'!C11</f>
        <v>0.76</v>
      </c>
    </row>
    <row r="9" spans="1:3" x14ac:dyDescent="0.2">
      <c r="A9" t="s">
        <v>46</v>
      </c>
      <c r="B9">
        <f>B5*100/(B7*B8)</f>
        <v>7862.1017029608965</v>
      </c>
      <c r="C9" t="s">
        <v>47</v>
      </c>
    </row>
    <row r="10" spans="1:3" x14ac:dyDescent="0.2">
      <c r="A10" t="s">
        <v>48</v>
      </c>
      <c r="B10">
        <f>B6*100/(B7*B8)</f>
        <v>10828.932534266894</v>
      </c>
      <c r="C10" t="s">
        <v>47</v>
      </c>
    </row>
    <row r="11" spans="1:3" x14ac:dyDescent="0.2">
      <c r="A11" t="s">
        <v>53</v>
      </c>
      <c r="B11">
        <f>B9/(B3*SQRT(3))</f>
        <v>189.13277227502869</v>
      </c>
      <c r="C11" t="s">
        <v>17</v>
      </c>
    </row>
    <row r="12" spans="1:3" x14ac:dyDescent="0.2">
      <c r="A12" t="s">
        <v>54</v>
      </c>
      <c r="B12">
        <f>B10/(B3*SQRT(3))</f>
        <v>260.50362973730364</v>
      </c>
      <c r="C1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2EB2-F7B8-394C-B6A6-CA9828326101}">
  <dimension ref="A1:I28"/>
  <sheetViews>
    <sheetView tabSelected="1" workbookViewId="0">
      <selection activeCell="D27" sqref="D27:G27"/>
    </sheetView>
  </sheetViews>
  <sheetFormatPr baseColWidth="10" defaultRowHeight="16" x14ac:dyDescent="0.2"/>
  <cols>
    <col min="1" max="1" width="20.83203125" customWidth="1"/>
    <col min="2" max="2" width="15.5" customWidth="1"/>
    <col min="3" max="3" width="15.33203125" customWidth="1"/>
  </cols>
  <sheetData>
    <row r="1" spans="1:9" x14ac:dyDescent="0.2">
      <c r="A1" t="s">
        <v>55</v>
      </c>
      <c r="B1" t="s">
        <v>56</v>
      </c>
      <c r="C1" t="s">
        <v>57</v>
      </c>
    </row>
    <row r="3" spans="1:9" x14ac:dyDescent="0.2">
      <c r="A3" s="3" t="s">
        <v>64</v>
      </c>
      <c r="B3" s="3"/>
    </row>
    <row r="4" spans="1:9" x14ac:dyDescent="0.2">
      <c r="A4" t="s">
        <v>58</v>
      </c>
      <c r="B4" t="s">
        <v>60</v>
      </c>
      <c r="C4" t="s">
        <v>61</v>
      </c>
      <c r="D4" t="s">
        <v>59</v>
      </c>
      <c r="E4" t="s">
        <v>62</v>
      </c>
      <c r="F4" t="s">
        <v>63</v>
      </c>
      <c r="G4" t="s">
        <v>66</v>
      </c>
      <c r="H4" t="s">
        <v>75</v>
      </c>
      <c r="I4" t="s">
        <v>76</v>
      </c>
    </row>
    <row r="5" spans="1:9" x14ac:dyDescent="0.2">
      <c r="A5">
        <v>13000</v>
      </c>
      <c r="B5">
        <v>16000</v>
      </c>
      <c r="C5">
        <v>3000</v>
      </c>
      <c r="D5">
        <v>0.1</v>
      </c>
      <c r="E5">
        <v>0.1</v>
      </c>
      <c r="F5">
        <f>$E5*A5</f>
        <v>1300</v>
      </c>
      <c r="G5">
        <f>$E5*B5</f>
        <v>1600</v>
      </c>
      <c r="H5">
        <f>C5*E5</f>
        <v>300</v>
      </c>
      <c r="I5">
        <f>(F5*D5*10^-6)</f>
        <v>1.2999999999999999E-4</v>
      </c>
    </row>
    <row r="6" spans="1:9" x14ac:dyDescent="0.2">
      <c r="A6">
        <v>9000</v>
      </c>
      <c r="B6">
        <v>15000</v>
      </c>
      <c r="C6">
        <v>2000</v>
      </c>
      <c r="D6">
        <v>2</v>
      </c>
      <c r="E6">
        <f t="shared" ref="E6:E10" si="0">D6-D5</f>
        <v>1.9</v>
      </c>
      <c r="F6">
        <f t="shared" ref="F6:F10" si="1">$E6*A6</f>
        <v>17100</v>
      </c>
      <c r="G6">
        <f>$E6*B6</f>
        <v>28500</v>
      </c>
      <c r="H6">
        <f t="shared" ref="H6:H10" si="2">C6*E6</f>
        <v>3800</v>
      </c>
      <c r="I6">
        <f t="shared" ref="I6:I10" si="3">(F6*D6*10^-6)+I5</f>
        <v>3.4329999999999999E-2</v>
      </c>
    </row>
    <row r="7" spans="1:9" x14ac:dyDescent="0.2">
      <c r="A7">
        <v>6000</v>
      </c>
      <c r="B7">
        <v>14000</v>
      </c>
      <c r="C7">
        <v>550</v>
      </c>
      <c r="D7">
        <v>17</v>
      </c>
      <c r="E7">
        <f t="shared" si="0"/>
        <v>15</v>
      </c>
      <c r="F7">
        <f t="shared" si="1"/>
        <v>90000</v>
      </c>
      <c r="G7">
        <f t="shared" ref="G7:G10" si="4">$E7*B7</f>
        <v>210000</v>
      </c>
      <c r="H7">
        <f t="shared" si="2"/>
        <v>8250</v>
      </c>
      <c r="I7">
        <f t="shared" si="3"/>
        <v>1.56433</v>
      </c>
    </row>
    <row r="8" spans="1:9" x14ac:dyDescent="0.2">
      <c r="A8">
        <v>3500</v>
      </c>
      <c r="B8">
        <v>14000</v>
      </c>
      <c r="C8">
        <v>180</v>
      </c>
      <c r="D8">
        <v>26</v>
      </c>
      <c r="E8">
        <f t="shared" si="0"/>
        <v>9</v>
      </c>
      <c r="F8">
        <f t="shared" si="1"/>
        <v>31500</v>
      </c>
      <c r="G8">
        <f t="shared" si="4"/>
        <v>126000</v>
      </c>
      <c r="H8">
        <f t="shared" si="2"/>
        <v>1620</v>
      </c>
      <c r="I8">
        <f t="shared" si="3"/>
        <v>2.3833299999999999</v>
      </c>
    </row>
    <row r="9" spans="1:9" x14ac:dyDescent="0.2">
      <c r="A9">
        <v>2200</v>
      </c>
      <c r="B9">
        <v>13000</v>
      </c>
      <c r="C9">
        <v>120</v>
      </c>
      <c r="D9">
        <v>33</v>
      </c>
      <c r="E9">
        <f t="shared" si="0"/>
        <v>7</v>
      </c>
      <c r="F9">
        <f>$E9*A9</f>
        <v>15400</v>
      </c>
      <c r="G9">
        <f t="shared" si="4"/>
        <v>91000</v>
      </c>
      <c r="H9">
        <f t="shared" si="2"/>
        <v>840</v>
      </c>
      <c r="I9">
        <f t="shared" si="3"/>
        <v>2.8915299999999999</v>
      </c>
    </row>
    <row r="10" spans="1:9" x14ac:dyDescent="0.2">
      <c r="A10">
        <v>2000</v>
      </c>
      <c r="B10">
        <v>13000</v>
      </c>
      <c r="C10">
        <v>85</v>
      </c>
      <c r="D10">
        <v>40</v>
      </c>
      <c r="E10">
        <f t="shared" si="0"/>
        <v>7</v>
      </c>
      <c r="F10">
        <f t="shared" si="1"/>
        <v>14000</v>
      </c>
      <c r="G10">
        <f t="shared" si="4"/>
        <v>91000</v>
      </c>
      <c r="H10">
        <f t="shared" si="2"/>
        <v>595</v>
      </c>
      <c r="I10">
        <f t="shared" si="3"/>
        <v>3.45153</v>
      </c>
    </row>
    <row r="14" spans="1:9" x14ac:dyDescent="0.2">
      <c r="I14" s="4">
        <f>(A5*E5)+I13</f>
        <v>1300</v>
      </c>
    </row>
    <row r="15" spans="1:9" x14ac:dyDescent="0.2">
      <c r="A15" s="3" t="s">
        <v>65</v>
      </c>
      <c r="B15" s="3"/>
      <c r="C15" s="3"/>
      <c r="I15" s="4">
        <f t="shared" ref="I15:I19" si="5">(A6*E6)+I14</f>
        <v>18400</v>
      </c>
    </row>
    <row r="16" spans="1:9" x14ac:dyDescent="0.2">
      <c r="A16" s="2" t="s">
        <v>9</v>
      </c>
      <c r="B16" s="2" t="s">
        <v>2</v>
      </c>
      <c r="C16" t="s">
        <v>11</v>
      </c>
      <c r="D16" s="3" t="s">
        <v>78</v>
      </c>
      <c r="E16" s="3"/>
      <c r="F16" s="3"/>
      <c r="G16" s="3"/>
      <c r="I16" s="4">
        <f t="shared" si="5"/>
        <v>108400</v>
      </c>
    </row>
    <row r="17" spans="1:9" x14ac:dyDescent="0.2">
      <c r="A17" t="s">
        <v>77</v>
      </c>
      <c r="B17">
        <v>1</v>
      </c>
      <c r="C17" t="s">
        <v>33</v>
      </c>
      <c r="D17" s="3" t="s">
        <v>79</v>
      </c>
      <c r="E17" s="3"/>
      <c r="F17" s="3"/>
      <c r="G17" s="3"/>
      <c r="I17" s="4">
        <f t="shared" si="5"/>
        <v>139900</v>
      </c>
    </row>
    <row r="18" spans="1:9" x14ac:dyDescent="0.2">
      <c r="A18" t="s">
        <v>81</v>
      </c>
      <c r="B18">
        <v>1.6</v>
      </c>
      <c r="C18" t="s">
        <v>82</v>
      </c>
      <c r="D18" s="3" t="s">
        <v>83</v>
      </c>
      <c r="E18" s="3"/>
      <c r="F18" s="3"/>
      <c r="G18" s="3"/>
      <c r="I18" s="4">
        <f t="shared" si="5"/>
        <v>155300</v>
      </c>
    </row>
    <row r="19" spans="1:9" x14ac:dyDescent="0.2">
      <c r="A19" t="s">
        <v>84</v>
      </c>
      <c r="B19">
        <v>250</v>
      </c>
      <c r="C19" t="s">
        <v>85</v>
      </c>
      <c r="D19" s="3" t="s">
        <v>86</v>
      </c>
      <c r="E19" s="3"/>
      <c r="F19" s="3"/>
      <c r="G19" s="3"/>
      <c r="I19" s="4">
        <f t="shared" si="5"/>
        <v>169300</v>
      </c>
    </row>
    <row r="20" spans="1:9" x14ac:dyDescent="0.2">
      <c r="D20" s="3"/>
      <c r="E20" s="3"/>
      <c r="F20" s="3"/>
      <c r="G20" s="3"/>
    </row>
    <row r="21" spans="1:9" x14ac:dyDescent="0.2">
      <c r="D21" s="3"/>
      <c r="E21" s="3"/>
      <c r="F21" s="3"/>
      <c r="G21" s="3"/>
    </row>
    <row r="22" spans="1:9" x14ac:dyDescent="0.2">
      <c r="D22" s="3"/>
      <c r="E22" s="3"/>
      <c r="F22" s="3"/>
      <c r="G22" s="3"/>
    </row>
    <row r="23" spans="1:9" x14ac:dyDescent="0.2">
      <c r="A23" s="3" t="s">
        <v>80</v>
      </c>
      <c r="B23" s="3"/>
      <c r="C23" s="3"/>
      <c r="D23" s="3"/>
      <c r="E23" s="3"/>
      <c r="F23" s="3"/>
      <c r="G23" s="3"/>
    </row>
    <row r="24" spans="1:9" x14ac:dyDescent="0.2">
      <c r="A24" t="s">
        <v>9</v>
      </c>
      <c r="B24" t="s">
        <v>2</v>
      </c>
      <c r="C24" t="s">
        <v>11</v>
      </c>
      <c r="D24" s="3" t="s">
        <v>78</v>
      </c>
      <c r="E24" s="3"/>
      <c r="F24" s="3"/>
      <c r="G24" s="3"/>
    </row>
    <row r="25" spans="1:9" x14ac:dyDescent="0.2">
      <c r="A25" t="s">
        <v>87</v>
      </c>
      <c r="B25">
        <v>0.88</v>
      </c>
      <c r="C25" t="s">
        <v>1</v>
      </c>
      <c r="D25" s="3" t="s">
        <v>88</v>
      </c>
      <c r="E25" s="3"/>
      <c r="F25" s="3"/>
      <c r="G25" s="3"/>
    </row>
    <row r="26" spans="1:9" x14ac:dyDescent="0.2">
      <c r="A26" t="s">
        <v>95</v>
      </c>
      <c r="B26">
        <v>1.1000000000000001</v>
      </c>
      <c r="C26" t="s">
        <v>33</v>
      </c>
      <c r="D26" s="3" t="s">
        <v>96</v>
      </c>
      <c r="E26" s="3"/>
      <c r="F26" s="3"/>
      <c r="G26" s="3"/>
    </row>
    <row r="27" spans="1:9" x14ac:dyDescent="0.2">
      <c r="A27" t="s">
        <v>89</v>
      </c>
      <c r="B27">
        <v>106</v>
      </c>
      <c r="C27" t="s">
        <v>90</v>
      </c>
      <c r="D27" s="3" t="s">
        <v>91</v>
      </c>
      <c r="E27" s="3"/>
      <c r="F27" s="3"/>
      <c r="G27" s="3"/>
    </row>
    <row r="28" spans="1:9" x14ac:dyDescent="0.2">
      <c r="A28" t="s">
        <v>92</v>
      </c>
      <c r="B28">
        <v>318</v>
      </c>
      <c r="C28" t="s">
        <v>93</v>
      </c>
      <c r="D28" s="3" t="s">
        <v>94</v>
      </c>
      <c r="E28" s="3"/>
      <c r="F28" s="3"/>
      <c r="G28" s="3"/>
    </row>
  </sheetData>
  <mergeCells count="16">
    <mergeCell ref="D28:G28"/>
    <mergeCell ref="D26:G26"/>
    <mergeCell ref="D23:G23"/>
    <mergeCell ref="D24:G24"/>
    <mergeCell ref="D25:G25"/>
    <mergeCell ref="D27:G27"/>
    <mergeCell ref="A23:C23"/>
    <mergeCell ref="A15:C15"/>
    <mergeCell ref="A3:B3"/>
    <mergeCell ref="D16:G16"/>
    <mergeCell ref="D17:G17"/>
    <mergeCell ref="D18:G18"/>
    <mergeCell ref="D19:G19"/>
    <mergeCell ref="D20:G20"/>
    <mergeCell ref="D21:G21"/>
    <mergeCell ref="D22:G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E158-7A53-CA4F-846A-738EE65E933B}">
  <dimension ref="A1:I25"/>
  <sheetViews>
    <sheetView workbookViewId="0">
      <selection activeCell="E10" sqref="E10"/>
    </sheetView>
  </sheetViews>
  <sheetFormatPr baseColWidth="10" defaultRowHeight="16" x14ac:dyDescent="0.2"/>
  <sheetData>
    <row r="1" spans="1:5" x14ac:dyDescent="0.2">
      <c r="A1" t="s">
        <v>67</v>
      </c>
    </row>
    <row r="2" spans="1:5" x14ac:dyDescent="0.2">
      <c r="A2" t="s">
        <v>68</v>
      </c>
    </row>
    <row r="3" spans="1:5" x14ac:dyDescent="0.2">
      <c r="A3" t="s">
        <v>58</v>
      </c>
      <c r="B3" t="s">
        <v>69</v>
      </c>
      <c r="C3" t="s">
        <v>70</v>
      </c>
      <c r="D3" t="s">
        <v>71</v>
      </c>
      <c r="E3" t="s">
        <v>74</v>
      </c>
    </row>
    <row r="4" spans="1:5" x14ac:dyDescent="0.2">
      <c r="A4">
        <v>150000</v>
      </c>
      <c r="B4">
        <v>0.1</v>
      </c>
      <c r="C4">
        <f>B4</f>
        <v>0.1</v>
      </c>
      <c r="D4">
        <f>C4*A4</f>
        <v>15000</v>
      </c>
      <c r="E4">
        <f>(D4*B4)*10^-6</f>
        <v>1.5E-3</v>
      </c>
    </row>
    <row r="5" spans="1:5" x14ac:dyDescent="0.2">
      <c r="A5">
        <v>120000</v>
      </c>
      <c r="B5">
        <v>0.8</v>
      </c>
      <c r="C5">
        <f t="shared" ref="C5:C15" si="0">B5-B4</f>
        <v>0.70000000000000007</v>
      </c>
      <c r="D5">
        <f t="shared" ref="D5:D15" si="1">C5*A5</f>
        <v>84000.000000000015</v>
      </c>
      <c r="E5">
        <f>(D5*B5*10^-6)+E4</f>
        <v>6.8700000000000011E-2</v>
      </c>
    </row>
    <row r="6" spans="1:5" x14ac:dyDescent="0.2">
      <c r="A6">
        <v>100000</v>
      </c>
      <c r="B6">
        <v>1</v>
      </c>
      <c r="C6">
        <f t="shared" si="0"/>
        <v>0.19999999999999996</v>
      </c>
      <c r="D6">
        <f t="shared" si="1"/>
        <v>19999.999999999996</v>
      </c>
      <c r="E6">
        <f t="shared" ref="E6:E15" si="2">(D6*B6*10^-6)+E5</f>
        <v>8.8700000000000001E-2</v>
      </c>
    </row>
    <row r="7" spans="1:5" x14ac:dyDescent="0.2">
      <c r="A7">
        <v>70000</v>
      </c>
      <c r="B7">
        <v>3</v>
      </c>
      <c r="C7">
        <f t="shared" si="0"/>
        <v>2</v>
      </c>
      <c r="D7">
        <f>C7*A7</f>
        <v>140000</v>
      </c>
      <c r="E7">
        <f t="shared" si="2"/>
        <v>0.50869999999999993</v>
      </c>
    </row>
    <row r="8" spans="1:5" x14ac:dyDescent="0.2">
      <c r="A8">
        <v>45000</v>
      </c>
      <c r="B8">
        <v>10</v>
      </c>
      <c r="C8">
        <f t="shared" si="0"/>
        <v>7</v>
      </c>
      <c r="D8">
        <f t="shared" si="1"/>
        <v>315000</v>
      </c>
      <c r="E8">
        <f t="shared" si="2"/>
        <v>3.6586999999999996</v>
      </c>
    </row>
    <row r="9" spans="1:5" x14ac:dyDescent="0.2">
      <c r="A9">
        <v>18000</v>
      </c>
      <c r="B9">
        <v>30</v>
      </c>
      <c r="C9">
        <f t="shared" si="0"/>
        <v>20</v>
      </c>
      <c r="D9">
        <f t="shared" si="1"/>
        <v>360000</v>
      </c>
      <c r="E9">
        <f t="shared" si="2"/>
        <v>14.458699999999999</v>
      </c>
    </row>
    <row r="10" spans="1:5" x14ac:dyDescent="0.2">
      <c r="A10">
        <v>2000</v>
      </c>
      <c r="B10">
        <v>40</v>
      </c>
      <c r="C10">
        <f t="shared" si="0"/>
        <v>10</v>
      </c>
      <c r="D10">
        <f t="shared" si="1"/>
        <v>20000</v>
      </c>
      <c r="E10">
        <f t="shared" si="2"/>
        <v>15.258699999999999</v>
      </c>
    </row>
    <row r="11" spans="1:5" x14ac:dyDescent="0.2">
      <c r="A11">
        <v>500</v>
      </c>
      <c r="B11">
        <v>50</v>
      </c>
      <c r="C11">
        <f t="shared" si="0"/>
        <v>10</v>
      </c>
      <c r="D11">
        <f t="shared" si="1"/>
        <v>5000</v>
      </c>
      <c r="E11">
        <f t="shared" si="2"/>
        <v>15.508699999999999</v>
      </c>
    </row>
    <row r="12" spans="1:5" x14ac:dyDescent="0.2">
      <c r="A12">
        <v>400</v>
      </c>
      <c r="B12">
        <v>100</v>
      </c>
      <c r="C12">
        <f t="shared" si="0"/>
        <v>50</v>
      </c>
      <c r="D12">
        <f t="shared" si="1"/>
        <v>20000</v>
      </c>
      <c r="E12">
        <f t="shared" si="2"/>
        <v>17.508699999999997</v>
      </c>
    </row>
    <row r="13" spans="1:5" x14ac:dyDescent="0.2">
      <c r="A13">
        <v>350</v>
      </c>
      <c r="B13">
        <v>200</v>
      </c>
      <c r="C13">
        <f t="shared" si="0"/>
        <v>100</v>
      </c>
      <c r="D13">
        <f t="shared" si="1"/>
        <v>35000</v>
      </c>
      <c r="E13">
        <f t="shared" si="2"/>
        <v>24.508699999999997</v>
      </c>
    </row>
    <row r="14" spans="1:5" x14ac:dyDescent="0.2">
      <c r="A14">
        <v>310</v>
      </c>
      <c r="B14">
        <v>300</v>
      </c>
      <c r="C14">
        <f t="shared" si="0"/>
        <v>100</v>
      </c>
      <c r="D14">
        <f t="shared" si="1"/>
        <v>31000</v>
      </c>
      <c r="E14">
        <f t="shared" si="2"/>
        <v>33.808699999999995</v>
      </c>
    </row>
    <row r="15" spans="1:5" x14ac:dyDescent="0.2">
      <c r="A15">
        <v>300</v>
      </c>
      <c r="B15">
        <v>400</v>
      </c>
      <c r="C15">
        <f t="shared" si="0"/>
        <v>100</v>
      </c>
      <c r="D15">
        <f t="shared" si="1"/>
        <v>30000</v>
      </c>
      <c r="E15">
        <f t="shared" si="2"/>
        <v>45.808699999999995</v>
      </c>
    </row>
    <row r="25" spans="8:9" x14ac:dyDescent="0.2">
      <c r="H25" t="s">
        <v>72</v>
      </c>
      <c r="I25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 Parameters</vt:lpstr>
      <vt:lpstr>Inverter Output</vt:lpstr>
      <vt:lpstr>Power MOSFET Charac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Faheem Ahmad</dc:creator>
  <cp:lastModifiedBy>Faheem Ahmad</cp:lastModifiedBy>
  <dcterms:created xsi:type="dcterms:W3CDTF">2019-02-28T09:58:45Z</dcterms:created>
  <dcterms:modified xsi:type="dcterms:W3CDTF">2019-03-04T09:17:58Z</dcterms:modified>
</cp:coreProperties>
</file>