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71\AC\Temp\"/>
    </mc:Choice>
  </mc:AlternateContent>
  <xr:revisionPtr revIDLastSave="408" documentId="8_{B3EACF60-D4C3-4F3D-9DF2-0AC70C608458}" xr6:coauthVersionLast="45" xr6:coauthVersionMax="45" xr10:uidLastSave="{37BCD719-D88E-4749-9C82-08EE16B7A49C}"/>
  <bookViews>
    <workbookView xWindow="0" yWindow="0" windowWidth="16380" windowHeight="8190" tabRatio="500" firstSheet="5" activeTab="5"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Fonctionnalités" sheetId="8" r:id="rId7"/>
    <sheet name="Curling" sheetId="7" state="hidden" r:id="rId8"/>
    <sheet name="Assurance Qualité" sheetId="6"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6" i="9" l="1"/>
  <c r="D58" i="8" l="1"/>
  <c r="E57" i="8"/>
  <c r="E56" i="8"/>
  <c r="E55" i="8"/>
  <c r="E54" i="8"/>
  <c r="E53" i="8"/>
  <c r="E52" i="8"/>
  <c r="E51" i="8"/>
  <c r="E50" i="8"/>
  <c r="E49" i="8"/>
  <c r="E48" i="8"/>
  <c r="E62" i="8" s="1"/>
  <c r="E47" i="8"/>
  <c r="E46" i="8"/>
  <c r="E58" i="8" s="1"/>
  <c r="G7" i="9" l="1"/>
  <c r="D39" i="8" l="1"/>
  <c r="E38" i="8"/>
  <c r="E28" i="8"/>
  <c r="E29" i="8"/>
  <c r="E30" i="8"/>
  <c r="E31" i="8"/>
  <c r="E32" i="8"/>
  <c r="E33" i="8"/>
  <c r="E34" i="8"/>
  <c r="E35" i="8"/>
  <c r="E36" i="8"/>
  <c r="E37" i="8"/>
  <c r="E14" i="8"/>
  <c r="E15" i="8"/>
  <c r="E16" i="8"/>
  <c r="E8" i="8" l="1"/>
  <c r="E9" i="8"/>
  <c r="E10" i="8"/>
  <c r="E11" i="8"/>
  <c r="E12" i="8"/>
  <c r="E13" i="8"/>
  <c r="D17" i="8"/>
  <c r="E23" i="8"/>
  <c r="E24" i="8"/>
  <c r="E25" i="8"/>
  <c r="E26" i="8"/>
  <c r="E27" i="8"/>
  <c r="B6" i="9"/>
  <c r="E17" i="8" l="1"/>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G6" i="9" s="1"/>
  <c r="E11" i="6"/>
  <c r="E48" i="6" s="1"/>
  <c r="D11" i="6"/>
  <c r="D48" i="6" s="1"/>
  <c r="D49" i="6" s="1"/>
  <c r="C5" i="9" s="1"/>
  <c r="C11" i="6"/>
  <c r="C48" i="6" s="1"/>
  <c r="B11" i="6"/>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8" i="6" l="1"/>
  <c r="B49" i="6" s="1"/>
  <c r="C4" i="9" s="1"/>
  <c r="D4" i="9" s="1"/>
  <c r="G4" i="9" s="1"/>
  <c r="D5" i="9"/>
  <c r="G5" i="9" s="1"/>
</calcChain>
</file>

<file path=xl/sharedStrings.xml><?xml version="1.0" encoding="utf-8"?>
<sst xmlns="http://schemas.openxmlformats.org/spreadsheetml/2006/main" count="445" uniqueCount="241">
  <si>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</si>
  <si>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</si>
  <si>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</si>
  <si>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</si>
  <si>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</si>
  <si>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</si>
  <si>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</si>
  <si>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</si>
  <si>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</si>
  <si>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</si>
  <si>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</si>
  <si>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</si>
  <si>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</si>
  <si>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</si>
  <si>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</si>
  <si>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</si>
  <si>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</si>
  <si>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</si>
  <si>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</si>
  <si>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</si>
  <si>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</si>
  <si>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</si>
  <si>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</si>
  <si>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</si>
  <si>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</si>
  <si>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</si>
  <si>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</si>
  <si>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</si>
  <si>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</si>
  <si>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</si>
  <si>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</si>
  <si>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</si>
  <si>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</si>
  <si>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</si>
  <si>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</si>
  <si>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</si>
  <si>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</si>
  <si>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</si>
  <si>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</si>
  <si>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</si>
  <si>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</si>
  <si>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</si>
  <si>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</si>
  <si>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</si>
  <si>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</si>
  <si>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</si>
  <si>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</si>
  <si>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</si>
  <si>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</si>
  <si>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</si>
  <si>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</si>
  <si>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</si>
  <si>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</si>
  <si>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</si>
  <si>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</si>
  <si>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</si>
  <si>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</si>
  <si>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</si>
  <si>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</si>
  <si>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</si>
  <si>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</si>
  <si>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</si>
  <si>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</si>
  <si>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</si>
  <si>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</si>
  <si>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</si>
  <si>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</si>
  <si>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</si>
  <si>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</si>
  <si>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</si>
  <si>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</si>
  <si>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</si>
  <si>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</si>
  <si>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</si>
  <si>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</si>
  <si>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</si>
  <si>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</si>
  <si>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</si>
  <si>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</si>
  <si>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</si>
  <si>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</si>
  <si>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5c3cf98e831ab17792c6c0681c9dac4be0bc0c86</t>
  </si>
  <si>
    <t>Fonctionnalité</t>
  </si>
  <si>
    <t>Testé</t>
  </si>
  <si>
    <t>Note finale</t>
  </si>
  <si>
    <t>Commentaires</t>
  </si>
  <si>
    <t>Outil-Ligne</t>
  </si>
  <si>
    <t>Le segment de prévisualisation suit le pointeur de la souris. =&gt; Il le suit bien, mais lorsqu'on fait un clic pour ajouter le segment, il continue de le suivre un bref moment avant d'être réellement "accroché".
Les attributs modifiables par l'utilisateur sont vérifiés avant d'être appliqués (validation). =&gt; En entrant des lettres, même problème que pour l'outil rectangle. En plus, si on mets une lettre dans le rayon des joints, on obtient une erreur dans la console (attribute r: ...)
Le passage d'alignement forcé à libre et vice-versa se fait automatiquement, sans le déplacement de la souris. =&gt; Même problème que pour le rectangle, il nécessite un déplacement de la souris et une erreur dans la console apparaît. Test "#onMouseDown and mouseMovement " ne veut rien dire?</t>
  </si>
  <si>
    <t>William</t>
  </si>
  <si>
    <t>Point d'entrée dans l'application</t>
  </si>
  <si>
    <t>Antoine Labonté</t>
  </si>
  <si>
    <t>Vue de dessin</t>
  </si>
  <si>
    <t xml:space="preserve">Il n’est pas possible de distinguer la zone de dessin si on définit la couleur de fond comme celle de la couleur de la zone de travail.
Il y a une barre de défilement pour la longueur qui s’affiche si on demande la taille de la zone de dessin par défaut. </t>
  </si>
  <si>
    <t>Créer un nouveau dessin</t>
  </si>
  <si>
    <t>Une erreur est lancée si nous entrons une mauvaise valeur hexadécimale et essayons d’utiliser la palette.
La zone par défaut de travail est plus grande que la fenêtre, elle ne prend pas en compte la barre de navigation sur le côté.</t>
  </si>
  <si>
    <t>Outil-Couleur</t>
  </si>
  <si>
    <t>Lors que l'on entre des lettres dans les champs de transparence, la transparence devient de 0.
color-menu.spec.ts N'oubliez pas de nommer tous vos tests</t>
  </si>
  <si>
    <t>Antoine Lamontagne</t>
  </si>
  <si>
    <t>Outil-Rectangle</t>
  </si>
  <si>
    <t>"Le passage de rectangle à carré et vice-versa se fait automatiquement, sans le déplacement de la souris." non respecté. Il faut déplacer la souris (erreur dans la console au moment où on appuie sur shift). "Les attributs modifiables par l'utilisateur sont vérifiés avant d'être appliqués (validation)." =&gt; si on sélectionne le texte et entre des lettres, le champ de texte se libère et réinitialise à la valeur minimale plutôt que de la laisser inchangée.
Attention: Typo dans quelques noms de tests ("onTexteChange should cahnge the width", ...)</t>
  </si>
  <si>
    <t>Outil-Pinceau</t>
  </si>
  <si>
    <t xml:space="preserve">On ne peut pas entrer le chiffre 1 sans changer d’outil._x000D_
Les textures des pinceaux se ressemble quand même beaucoup. Il serait bien d’en avoir des plus diversifiées._x000D_
</t>
  </si>
  <si>
    <t>Outil-Crayon</t>
  </si>
  <si>
    <t xml:space="preserve">On ne peut pas entrer le chiffre 1 sans changer d’outil.
</t>
  </si>
  <si>
    <t>Guide d'utilisation</t>
  </si>
  <si>
    <t>"Lorsqu’un bouton de navigation est cliqué, toutes les catégories doivent instantanément et simultanément révéler leurs sujets." n'est pas implémenté. Attention aussi, si vous mettez tous les items de menu, il serait préférable de mettre un texte indiquant que l'outil/la section n'est pas encore disponible</t>
  </si>
  <si>
    <t>Note finale pour le sprint</t>
  </si>
  <si>
    <t>Crash</t>
  </si>
  <si>
    <t>Ne build pas</t>
  </si>
  <si>
    <t xml:space="preserve">6bfc7efbaa779f3a397fc175927251d08bde487f
</t>
  </si>
  <si>
    <t>Annuler-refaire</t>
  </si>
  <si>
    <t>Lorsqu'on crée un nouveau dessin, l'historique des actions est conservé.</t>
  </si>
  <si>
    <t>Sauvegarder le dessin sur serveur</t>
  </si>
  <si>
    <t>Ce serait bien d'empêcher le ctrl-s lorsque la modale est ouverte</t>
  </si>
  <si>
    <t>Lamontagne</t>
  </si>
  <si>
    <t>Galerie de dessins</t>
  </si>
  <si>
    <t>Base de données</t>
  </si>
  <si>
    <t>Filtrage par étiquettes</t>
  </si>
  <si>
    <t>Exporter le dessin</t>
  </si>
  <si>
    <t>La résolution de l'image change pour le preview, ca pourrait être bien de garder le meme ratio.</t>
  </si>
  <si>
    <t>Outil-Sélection et inversion de sélection</t>
  </si>
  <si>
    <t>Déplacement d'une sélection</t>
  </si>
  <si>
    <t>Lors d'un glisser déposer d'une boite englobant plusieurs objets, si le point de départ du glisser déposer est sur l'un des objets, la sélection devient sur cet objet seulement, rendant la fonctionalité difficile à utiliser. Un annuler refaire devrait conserver la sélection actuelle. SI on souhait déplacer un groupe d'éléments, on se tromp donc on annule, il est souhaitable de conserver la sélection</t>
  </si>
  <si>
    <t>Outil-Efface</t>
  </si>
  <si>
    <t>On ne peut pas supprimer deux éléments qui ne se retrouve pas sur  le même point mais dans la zone de l'efface en même temps.</t>
  </si>
  <si>
    <t>Outi-Pipette</t>
  </si>
  <si>
    <t>Outil-Applicateur de couleur</t>
  </si>
  <si>
    <t>Outil-Aérosol</t>
  </si>
  <si>
    <t>Outil-Polygone</t>
  </si>
  <si>
    <t>Outil-Ellipse</t>
  </si>
  <si>
    <t>Il est possible d'avoir un élément vide avec le mode contour et avec un contour de 0.</t>
  </si>
  <si>
    <t>Grille</t>
  </si>
  <si>
    <t>Guide d'utilisation - mise à jour</t>
  </si>
  <si>
    <t>Anciennes fonctionnalités brisées</t>
  </si>
  <si>
    <t>b25107f816bad0a2f13f35f08ab7b59c1a6dc957</t>
  </si>
  <si>
    <t>Continuer un dessin</t>
  </si>
  <si>
    <t>Sauvegarde automatique</t>
  </si>
  <si>
    <t>Outil-Texte</t>
  </si>
  <si>
    <t>Outil-Plume</t>
  </si>
  <si>
    <t>Outil-Étampe</t>
  </si>
  <si>
    <t>Outil-Sceau de peinture</t>
  </si>
  <si>
    <t>En changeant de couleur principale entre plusieurs applications, l'ancienne couleur apparaît en contour (avec haute tolérance).</t>
  </si>
  <si>
    <t>Magnétisme (surface de dessin)</t>
  </si>
  <si>
    <t>Redimensionnement d'une sélection</t>
  </si>
  <si>
    <t>Rotation d'une sélection</t>
  </si>
  <si>
    <t>Manipulations de sélections et presse-papier</t>
  </si>
  <si>
    <t>-0.05 après un copier-coller et un CTRL+Z, l'élément réapparaît  en sélectionnant l'élément original de copie.</t>
  </si>
  <si>
    <t>Envoyer le dessin par courriel</t>
  </si>
  <si>
    <t>Les tests appellent l'api directement.</t>
  </si>
  <si>
    <t>Bonus</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</si>
  <si>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</si>
  <si>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</si>
  <si>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</si>
  <si>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</si>
  <si>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</si>
  <si>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</si>
  <si>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</si>
  <si>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</si>
  <si>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</si>
  <si>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</si>
  <si>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</si>
  <si>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</si>
  <si>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</si>
  <si>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</si>
  <si>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</si>
  <si>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</si>
  <si>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</si>
  <si>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</si>
  <si>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</si>
  <si>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</si>
  <si>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</si>
  <si>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</si>
  <si>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</si>
  <si>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</si>
  <si>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Critère</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</si>
  <si>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</si>
  <si>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</si>
  <si>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</si>
  <si>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- 0.1 Veuillez vous assurer de l'ordre des éléments dans les classes (Attributs/Getters - Constructeur/Init - Méthodes). Cela facilite la lecture du code. (ex. CreateDrawingComponent, ColorService )
Faites attention à la classe DrawBoardStateService. Elle gère beaucoup de chose.
- 0.25 La classe QuickColorComponent comporte trop d'attributs (10 couleurs) Il faudrait utiliser des tableaux.</t>
  </si>
  <si>
    <t>-0.25 DrawStrategyBrushService ordre des éléments dans la classe (fonctions avant le constructeur)
-0.25 GalleryComponent même chose</t>
  </si>
  <si>
    <t>-0.25 start-menu.component vous n'utilisez pas automaticSave</t>
  </si>
  <si>
    <t>La classe minimise l'accessibilité des membres</t>
  </si>
  <si>
    <t xml:space="preserve">- 0.25 Certaines méthodes des components semblent être déclarés publiques même si ceux-ci ne sont pas toujours utilisés à l'extérieur sauf dans les tests et dans le template html. Il serait mieux de les mettre protégés. Par exemple, la méthode SelectionMenuComponent.onChangeDrawToolpeut être "protected". </t>
  </si>
  <si>
    <t>-0.25 SidenavService maxIndex devrait être private
-0.25 EraserSelection isSearchedElementEnclosed devrait être private
-0.25 DataService fileNameCurrent et tagsCurrent ne sont pas utilisés
-0.25 ColorService transparencyPrimaryColor devrait être private</t>
  </si>
  <si>
    <t>Les attributs de la classe sont initialisés dans le constructeur</t>
  </si>
  <si>
    <t>- 0.5 ColorService, DrawBoardStateService et la plupart des DrawStrategyServices ont certaines initialisations des attributs dans le constructeur et d'autres à la définition de ceux-ci.</t>
  </si>
  <si>
    <t>-0.25 ColorService certains attributs sont initialisés dans le constructeurs et d'autres non</t>
  </si>
  <si>
    <t>Total de la catégorie</t>
  </si>
  <si>
    <t>Qualité des fonctions</t>
  </si>
  <si>
    <t>La fonction ne fait qu'une chose et elle est non triviale. Son nom est clair, pertinent, représentatif de sa tâche et respecte les conventions.</t>
  </si>
  <si>
    <t>-0.25 DrawInvokerService vous avez des noms de fonctions en SCREAMING_CASE
Même chose dans SelectionMenuComponent</t>
  </si>
  <si>
    <t>L'ordre des paramètres est cohérent. (x, y, z) plutôt que (y, z, x) par exemple.</t>
  </si>
  <si>
    <t>La fonction doit minimiser le nombre de paramètres (idéalement 0)</t>
  </si>
  <si>
    <t>Tous les paramètres de fonction sont utilisés</t>
  </si>
  <si>
    <t>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</si>
  <si>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-1 Voir commentaire précédent ex DrawStrategySelectionService setCurrentId</t>
  </si>
  <si>
    <t>Exceptions</t>
  </si>
  <si>
    <t>Les exceptions sont claires et spécifiques (Pas d'erreurs génériques)</t>
  </si>
  <si>
    <t xml:space="preserve">Il faudrait renvoyer différents types d'erreur et non juste NOT_FOUND dans database controller.
</t>
  </si>
  <si>
    <t>-0.25 email.controller utilisation d'erreur générique
-0.25 email.service</t>
  </si>
  <si>
    <t>Il n'y a pas de bloc "catch" vide, ou s'ils sont présents, ils sont documentés.</t>
  </si>
  <si>
    <t>Variables</t>
  </si>
  <si>
    <t>Bonne utilisation des constantes.</t>
  </si>
  <si>
    <t xml:space="preserve">Draw-strategy-rectangle.service.ts this.type devrait avoir une Enum pour tous les type de rectangle possible à la place d’utiliser ‘contour’, ‘fill’ ou ‘none’._x000D_
Start-menu.component.ts title pourrait être une constante readonly._x000D_
</t>
  </si>
  <si>
    <t>Les variables et constantes ont des noms explicites qui respectent les conventions de nommage.</t>
  </si>
  <si>
    <t>Expression Booléennes</t>
  </si>
  <si>
    <t>Les expression booléennes ne sont pas comparées à true et false</t>
  </si>
  <si>
    <t>- 0.5 main-nav.component.html - (isHandset$ | async) === false</t>
  </si>
  <si>
    <t>Utilisation des opérateurs ternaires dans les bon scénario</t>
  </si>
  <si>
    <t>- 0.25 draw-board-state.service.ts - Méthode selectedSidebarIconFct - utiliser des ternaires pour les deux appels à changeActiveTool.</t>
  </si>
  <si>
    <t>- 0.25 draw-strategy-selection.service.ts méthode onMouseUp utilisation d'un ternaire pour l'assignation à result.
- 0.25 gallery.component.ts méthode sortDrawings utilisation d'un ternaire à l'intérieur du sort.</t>
  </si>
  <si>
    <t>-0.25 draw-strategy-bucket.service checkValidity utilisez un ternary pour le return</t>
  </si>
  <si>
    <t>Pas d'expressions booléennes complexes. Des prédicats sont utilisés pour simplifier les conditions complexes</t>
  </si>
  <si>
    <t>Qualité Générale</t>
  </si>
  <si>
    <t>Le programme utilise des enums lorsqu'elles sont nécessaires</t>
  </si>
  <si>
    <t>- 0.25 draw-strategy-rectangle.service.ts - type devrait être une enum plutôt que des string literals
- 0.25 attributes-brush.component.ts et draw-stratery-brush.service.ts - "filter" devrait être une enum. Il serait facile d'utiliser une enum numérique plutôt que d'avoir à bâtir une string avec suffix numérique</t>
  </si>
  <si>
    <t>Les objets javascript ne sont pas utilisés, des classes ou des interfaces sont utilisés</t>
  </si>
  <si>
    <t>- 0.25 drawing-space.component.ts votre propriété services est un objet javascript avec un type anonyme, qui d'après le reste de votrew fonctionnement ne devrait pas être utilisé de la sorte. Tous vos autres components ont leurs services avec une propriété chacune. Aussi, sachez qu'il est tout à fait valable (et une bonne pratique) en angular de définir les propriétés de services à même les arguments du constructeur, de sorte que pour injecter "GridService", on peut écrier constructor(private gridService: GridService,...) qui définiera directement une propriété private, plutôt que d'avoir à le définir et faire l'assignation par la suite dans le constructeur (redondance).</t>
  </si>
  <si>
    <t>Le code est correctement indenté et organisé en groupes logiques.</t>
  </si>
  <si>
    <t>-0.25 draw-strategy-bucket.service mauvais indentation_x000D_
-0.25draw-strategy-color-applicator.service
-0.25 export-drawing-serivce indenté de 4</t>
  </si>
  <si>
    <t>Il y a une séparation entre le code typescript, html et css.</t>
  </si>
  <si>
    <t>- 0.25 drawing-space.component.ts - L'assignation de style pour le drawZone devrait plutôt se faire dans le template html. La responsabilité de régler le style ne devrait pas être au code TS.
- 0.25 color-menu.component.ts - Même chose pour les primary,secondary et background ColorView ici.
- 0.50 quick-color.component.ts, .html - Ici, utilisez un ngFor avec le style réglé par le two-way binding (ngStyle).</t>
  </si>
  <si>
    <t>- 0.25 Même chose pour le color-menu.component.ts toutes les assignations directes au style.backgroundColor ne devraient pas y être</t>
  </si>
  <si>
    <t>Il n'y a pas de duplication de code.</t>
  </si>
  <si>
    <t>Tous les fichiers attributes-{tool}.component ont une méthode copiée entièrement (onKeypress)</t>
  </si>
  <si>
    <t>Les commentaires sont pertinents</t>
  </si>
  <si>
    <t>- 0.25 draw-strategy-rectangle.service.ts - "Improve this ugly shit"
- 0.25 draw-strategy-rectangle.service.ts - "rect params", "style" inutiles</t>
  </si>
  <si>
    <t>- 0.25 create-drawing.component.ts les commentaires "nécessaires" ne font que refléter les mauvais types ou interfaces utilisés.
- 0.25 main-page.component.ts même chose
- 0.25 draw-strateby-brush.service.ts commentaire inutiles (onMouseDown)
- 0.25 draw-strategy-ellipse.service.ts "//bordure". Aussi, pour ce fichier, s'il vous plaît, utilisez les template-string plutôt que des lignes de string concaténées avec des '+' . L'utilisation du backtick (` `) permet des strings sur plusieurs lignes</t>
  </si>
  <si>
    <t>Aucune erreur TSLint non justifiée. (Des commentaires TODO sont acceptables). (25% de la note sera retirée par type d'erreur présente)</t>
  </si>
  <si>
    <t>Les structures conditionnelles réduisent l'imbrication lorsque possible (reduce nesting).</t>
  </si>
  <si>
    <t>- 0.25 color-palet.component.ts - Méthode onKeypress - Le else est inutile et ne fait qu'ajouter du nesting
- 0.25 draw-board-state.service.ts - Méthode replaceTag - Inverser le if pour réduire le nesting (short-circuit)
- 0.25 draw-strategy-line.service.ts - Méthode onMouseDown - Inverser le if et retourner directement this.applyMouseDoubleClick(event) va faciliter la lecture et réduire le nesting</t>
  </si>
  <si>
    <t>- 0.25 color-palet.component.ts onKeypress - else inutile
- 0.25 draw-board-state.service.ts méthode replaceTag, 2 niveaux d'imbrication alors qu'on pourrait early-return.
- 0.25 draw-invoker.service.ts méthode do: le else if ainsi que l'autre if peuvent être un "ou" logique dans un seul if.
- 0.25 draw-strategy-polygon.service.ts méthode adaptToType, early return dans le if et retirez le else (vraiment difficile à lire)</t>
  </si>
  <si>
    <t>-0.25 export.component validateForm inverser le if et early return true_x000D_
-0.25 clipboard.service insertElements inverser le if et early return
-0.25 draw-strategy-selection-service onCtrlKey devrait utiliser un switch</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</si>
  <si>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</si>
  <si>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</si>
  <si>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</si>
  <si>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</si>
  <si>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Les conventions de nommage de branches sur git ne sont pas respectées. [OK]
Pensez aussi à supprimer vos branche une fois que celle-ci sont merger avec le master.</t>
  </si>
  <si>
    <t>Le repo git ne contient que les fichiers nécessaires. (pas de dossier node_modules ou de package-lock.json et pas de package.json dans des dossiers autre que client ou server)</t>
  </si>
  <si>
    <t xml:space="preserve">Total </t>
  </si>
  <si>
    <t>Note assurance qualité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</si>
</sst>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6">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rgb="FFC00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3">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0" fillId="6" borderId="77" xfId="0" applyNumberFormat="1" applyFill="1" applyBorder="1" applyAlignment="1">
      <alignment horizontal="center" vertical="center" wrapText="1"/>
    </xf>
    <xf numFmtId="0" fontId="0" fillId="25" borderId="91" xfId="0" applyFill="1" applyBorder="1" applyAlignment="1">
      <alignment horizontal="center" vertical="center"/>
    </xf>
    <xf numFmtId="0" fontId="16" fillId="0" borderId="0" xfId="0" applyFont="1" applyAlignment="1">
      <alignment horizontal="center" vertical="center"/>
    </xf>
    <xf numFmtId="0" fontId="0" fillId="19" borderId="94" xfId="0" applyFill="1" applyBorder="1" applyAlignment="1">
      <alignment horizontal="center" vertical="center" wrapText="1"/>
    </xf>
    <xf numFmtId="0" fontId="0" fillId="7" borderId="77" xfId="0" applyNumberFormat="1" applyFill="1" applyBorder="1" applyAlignment="1">
      <alignment horizontal="center" vertical="center" wrapText="1"/>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16"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90" t="s">
        <v>45</v>
      </c>
      <c r="D2" s="290"/>
      <c r="E2" s="291" t="s">
        <v>46</v>
      </c>
      <c r="F2" s="291"/>
      <c r="G2" s="292" t="s">
        <v>47</v>
      </c>
      <c r="H2" s="292"/>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3" t="s">
        <v>3</v>
      </c>
    </row>
    <row r="3" spans="1:7" ht="15">
      <c r="A3" s="52" t="s">
        <v>52</v>
      </c>
      <c r="B3" s="53"/>
      <c r="C3" s="54"/>
      <c r="D3" s="55"/>
      <c r="E3" s="56"/>
      <c r="F3" s="57"/>
      <c r="G3" s="293"/>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4" t="s">
        <v>55</v>
      </c>
      <c r="I27" s="294"/>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3" t="s">
        <v>3</v>
      </c>
    </row>
    <row r="3" spans="1:7" ht="15">
      <c r="A3" s="52" t="s">
        <v>52</v>
      </c>
      <c r="B3" s="53"/>
      <c r="C3" s="54"/>
      <c r="D3" s="55"/>
      <c r="E3" s="56"/>
      <c r="F3" s="57"/>
      <c r="G3" s="293"/>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4" t="s">
        <v>55</v>
      </c>
      <c r="I31" s="294"/>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tabSelected="1" workbookViewId="0">
      <selection activeCell="D8" sqref="D8"/>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6"/>
      <c r="B3" s="265" t="s">
        <v>74</v>
      </c>
      <c r="C3" s="265" t="s">
        <v>75</v>
      </c>
      <c r="D3" s="265" t="s">
        <v>76</v>
      </c>
      <c r="E3" s="266" t="s">
        <v>77</v>
      </c>
      <c r="F3" s="2" t="s">
        <v>3</v>
      </c>
      <c r="G3" t="s">
        <v>78</v>
      </c>
    </row>
    <row r="4" spans="1:7">
      <c r="A4" s="267" t="s">
        <v>0</v>
      </c>
      <c r="B4" s="268">
        <f>(Fonctionnalités!E17)</f>
        <v>0.89460000000000006</v>
      </c>
      <c r="C4" s="269">
        <f>'Assurance Qualité'!B49</f>
        <v>0.79949999999999999</v>
      </c>
      <c r="D4" s="269">
        <f>AVERAGE(B4:C4) - 0.1*E4</f>
        <v>0.84705000000000008</v>
      </c>
      <c r="F4" s="280">
        <v>15</v>
      </c>
      <c r="G4" s="279">
        <f>D4*F4</f>
        <v>12.705750000000002</v>
      </c>
    </row>
    <row r="5" spans="1:7">
      <c r="A5" s="270" t="s">
        <v>1</v>
      </c>
      <c r="B5" s="271">
        <f>(Fonctionnalités!E39)</f>
        <v>0.97</v>
      </c>
      <c r="C5" s="272">
        <f>'Assurance Qualité'!D49</f>
        <v>0.74</v>
      </c>
      <c r="D5" s="272">
        <f>AVERAGE(B5:C5) - 0.1*E5</f>
        <v>0.85499999999999998</v>
      </c>
      <c r="F5" s="280">
        <v>30</v>
      </c>
      <c r="G5" s="279">
        <f t="shared" ref="G5:G7" si="0">D5*F5</f>
        <v>25.65</v>
      </c>
    </row>
    <row r="6" spans="1:7">
      <c r="A6" s="273" t="s">
        <v>2</v>
      </c>
      <c r="B6" s="274">
        <f>(Fonctionnalités!E58)</f>
        <v>0.91916666666666669</v>
      </c>
      <c r="C6" s="275">
        <f>'Assurance Qualité'!F49</f>
        <v>0.89500000000000002</v>
      </c>
      <c r="D6" s="275">
        <f>AVERAGE(B6:C6) - 0.1*E6 + Fonctionnalités!E62/100</f>
        <v>0.90708333333333335</v>
      </c>
      <c r="F6" s="280">
        <v>25</v>
      </c>
      <c r="G6" s="279">
        <f t="shared" si="0"/>
        <v>22.677083333333332</v>
      </c>
    </row>
    <row r="7" spans="1:7">
      <c r="A7" s="276" t="s">
        <v>79</v>
      </c>
      <c r="B7" s="277"/>
      <c r="C7" s="277"/>
      <c r="D7" s="281">
        <v>0.76</v>
      </c>
      <c r="F7" s="2">
        <v>15</v>
      </c>
      <c r="G7" s="279">
        <f t="shared" si="0"/>
        <v>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38" workbookViewId="0">
      <selection activeCell="F59" sqref="F59"/>
    </sheetView>
  </sheetViews>
  <sheetFormatPr defaultRowHeight="15"/>
  <cols>
    <col min="1" max="1" width="73" customWidth="1"/>
    <col min="5" max="5" width="11" bestFit="1" customWidth="1"/>
    <col min="6" max="6" width="56.28515625" customWidth="1"/>
    <col min="7" max="7" width="16" bestFit="1" customWidth="1"/>
  </cols>
  <sheetData>
    <row r="1" spans="1:7" ht="18.75">
      <c r="A1" s="303" t="s">
        <v>80</v>
      </c>
      <c r="B1" s="304"/>
      <c r="C1" s="304"/>
      <c r="D1" s="304"/>
      <c r="E1" s="304"/>
      <c r="F1" s="304"/>
    </row>
    <row r="2" spans="1:7">
      <c r="A2" s="216"/>
      <c r="B2" s="216"/>
      <c r="C2" s="217"/>
      <c r="D2" s="217"/>
      <c r="E2" s="216"/>
      <c r="F2" s="217"/>
    </row>
    <row r="3" spans="1:7" ht="18.75">
      <c r="A3" s="303" t="s">
        <v>51</v>
      </c>
      <c r="B3" s="304"/>
      <c r="C3" s="304"/>
      <c r="D3" s="304"/>
      <c r="E3" s="304"/>
      <c r="F3" s="304"/>
    </row>
    <row r="5" spans="1:7" ht="23.25">
      <c r="A5" s="305" t="s">
        <v>0</v>
      </c>
      <c r="B5" s="305"/>
      <c r="C5" s="305"/>
      <c r="D5" s="305"/>
      <c r="E5" s="305"/>
      <c r="F5" s="305"/>
    </row>
    <row r="6" spans="1:7">
      <c r="A6" s="218" t="s">
        <v>52</v>
      </c>
      <c r="B6" s="306" t="s">
        <v>81</v>
      </c>
      <c r="C6" s="306"/>
      <c r="D6" s="306"/>
      <c r="E6" s="306"/>
      <c r="F6" s="307"/>
    </row>
    <row r="7" spans="1:7">
      <c r="A7" s="219" t="s">
        <v>82</v>
      </c>
      <c r="B7" s="220" t="s">
        <v>48</v>
      </c>
      <c r="C7" s="220" t="s">
        <v>83</v>
      </c>
      <c r="D7" s="220" t="s">
        <v>3</v>
      </c>
      <c r="E7" s="220" t="s">
        <v>84</v>
      </c>
      <c r="F7" s="221" t="s">
        <v>85</v>
      </c>
    </row>
    <row r="8" spans="1:7" ht="225">
      <c r="A8" s="222" t="s">
        <v>86</v>
      </c>
      <c r="B8" s="223">
        <v>0.85</v>
      </c>
      <c r="C8" s="223">
        <v>1</v>
      </c>
      <c r="D8" s="223">
        <v>16</v>
      </c>
      <c r="E8" s="223">
        <f t="shared" ref="E8:E13" si="0">B8*C8*D8</f>
        <v>13.6</v>
      </c>
      <c r="F8" s="224" t="s">
        <v>87</v>
      </c>
      <c r="G8" s="282" t="s">
        <v>88</v>
      </c>
    </row>
    <row r="9" spans="1:7">
      <c r="A9" s="222" t="s">
        <v>89</v>
      </c>
      <c r="B9" s="223">
        <v>1</v>
      </c>
      <c r="C9" s="223">
        <v>1</v>
      </c>
      <c r="D9" s="223">
        <v>8</v>
      </c>
      <c r="E9" s="223">
        <f t="shared" si="0"/>
        <v>8</v>
      </c>
      <c r="F9" s="225"/>
      <c r="G9" s="282" t="s">
        <v>90</v>
      </c>
    </row>
    <row r="10" spans="1:7" ht="75">
      <c r="A10" s="222" t="s">
        <v>91</v>
      </c>
      <c r="B10" s="223">
        <v>0.75</v>
      </c>
      <c r="C10" s="223">
        <v>1</v>
      </c>
      <c r="D10" s="223">
        <v>10</v>
      </c>
      <c r="E10" s="223">
        <f t="shared" si="0"/>
        <v>7.5</v>
      </c>
      <c r="F10" s="224" t="s">
        <v>92</v>
      </c>
      <c r="G10" s="282" t="s">
        <v>90</v>
      </c>
    </row>
    <row r="11" spans="1:7" ht="75">
      <c r="A11" s="222" t="s">
        <v>93</v>
      </c>
      <c r="B11" s="223">
        <v>0.9</v>
      </c>
      <c r="C11" s="223">
        <v>1</v>
      </c>
      <c r="D11" s="223">
        <v>12</v>
      </c>
      <c r="E11" s="223">
        <f t="shared" si="0"/>
        <v>10.8</v>
      </c>
      <c r="F11" s="224" t="s">
        <v>94</v>
      </c>
      <c r="G11" s="282" t="s">
        <v>90</v>
      </c>
    </row>
    <row r="12" spans="1:7" ht="45">
      <c r="A12" s="222" t="s">
        <v>95</v>
      </c>
      <c r="B12" s="223">
        <v>0.95</v>
      </c>
      <c r="C12" s="223">
        <v>1</v>
      </c>
      <c r="D12" s="223">
        <v>10</v>
      </c>
      <c r="E12" s="223">
        <f t="shared" si="0"/>
        <v>9.5</v>
      </c>
      <c r="F12" s="224" t="s">
        <v>96</v>
      </c>
      <c r="G12" s="282" t="s">
        <v>97</v>
      </c>
    </row>
    <row r="13" spans="1:7" ht="150">
      <c r="A13" s="222" t="s">
        <v>98</v>
      </c>
      <c r="B13" s="223">
        <v>0.88</v>
      </c>
      <c r="C13" s="223">
        <v>1</v>
      </c>
      <c r="D13" s="223">
        <v>12</v>
      </c>
      <c r="E13" s="223">
        <f t="shared" si="0"/>
        <v>10.56</v>
      </c>
      <c r="F13" s="224" t="s">
        <v>99</v>
      </c>
      <c r="G13" s="282" t="s">
        <v>88</v>
      </c>
    </row>
    <row r="14" spans="1:7" ht="60">
      <c r="A14" s="222" t="s">
        <v>100</v>
      </c>
      <c r="B14" s="223">
        <v>0.9</v>
      </c>
      <c r="C14" s="223">
        <v>1</v>
      </c>
      <c r="D14" s="223">
        <v>12</v>
      </c>
      <c r="E14" s="223">
        <f t="shared" ref="E14:E16" si="1">B14*C14*D14</f>
        <v>10.8</v>
      </c>
      <c r="F14" s="224" t="s">
        <v>101</v>
      </c>
      <c r="G14" s="282" t="s">
        <v>97</v>
      </c>
    </row>
    <row r="15" spans="1:7" ht="30">
      <c r="A15" s="222" t="s">
        <v>102</v>
      </c>
      <c r="B15" s="223">
        <v>0.95</v>
      </c>
      <c r="C15" s="223">
        <v>1</v>
      </c>
      <c r="D15" s="223">
        <v>10</v>
      </c>
      <c r="E15" s="223">
        <f t="shared" si="1"/>
        <v>9.5</v>
      </c>
      <c r="F15" s="224" t="s">
        <v>103</v>
      </c>
      <c r="G15" s="282" t="s">
        <v>97</v>
      </c>
    </row>
    <row r="16" spans="1:7" ht="90">
      <c r="A16" s="222" t="s">
        <v>104</v>
      </c>
      <c r="B16" s="223">
        <v>0.92</v>
      </c>
      <c r="C16" s="223">
        <v>1</v>
      </c>
      <c r="D16" s="223">
        <v>10</v>
      </c>
      <c r="E16" s="223">
        <f t="shared" si="1"/>
        <v>9.2000000000000011</v>
      </c>
      <c r="F16" s="224" t="s">
        <v>105</v>
      </c>
      <c r="G16" s="282" t="s">
        <v>88</v>
      </c>
    </row>
    <row r="17" spans="1:7">
      <c r="A17" s="226" t="s">
        <v>106</v>
      </c>
      <c r="B17" s="308"/>
      <c r="C17" s="308"/>
      <c r="D17" s="289">
        <f>SUM(D8:D16)</f>
        <v>100</v>
      </c>
      <c r="E17" s="278">
        <f>SUM(E8:E16)/D17 - E19*D19 - E18*D18</f>
        <v>0.89460000000000006</v>
      </c>
      <c r="F17" s="227"/>
    </row>
    <row r="18" spans="1:7">
      <c r="A18" s="228" t="s">
        <v>107</v>
      </c>
      <c r="D18" s="229">
        <v>0.15</v>
      </c>
    </row>
    <row r="19" spans="1:7">
      <c r="A19" s="228" t="s">
        <v>108</v>
      </c>
      <c r="D19" s="229">
        <v>0.2</v>
      </c>
    </row>
    <row r="20" spans="1:7" ht="23.25">
      <c r="A20" s="309" t="s">
        <v>1</v>
      </c>
      <c r="B20" s="310"/>
      <c r="C20" s="310"/>
      <c r="D20" s="310"/>
      <c r="E20" s="310"/>
      <c r="F20" s="311"/>
    </row>
    <row r="21" spans="1:7" ht="25.5" customHeight="1">
      <c r="A21" s="238" t="s">
        <v>52</v>
      </c>
      <c r="B21" s="295" t="s">
        <v>109</v>
      </c>
      <c r="C21" s="296"/>
      <c r="D21" s="296"/>
      <c r="E21" s="296"/>
      <c r="F21" s="297"/>
    </row>
    <row r="22" spans="1:7">
      <c r="A22" s="238" t="s">
        <v>82</v>
      </c>
      <c r="B22" s="230" t="s">
        <v>48</v>
      </c>
      <c r="C22" s="230" t="s">
        <v>83</v>
      </c>
      <c r="D22" s="230" t="s">
        <v>3</v>
      </c>
      <c r="E22" s="230" t="s">
        <v>84</v>
      </c>
      <c r="F22" s="239" t="s">
        <v>85</v>
      </c>
    </row>
    <row r="23" spans="1:7" ht="30">
      <c r="A23" s="238" t="s">
        <v>110</v>
      </c>
      <c r="B23" s="252">
        <v>0.9</v>
      </c>
      <c r="C23" s="252">
        <v>1</v>
      </c>
      <c r="D23" s="230">
        <v>12</v>
      </c>
      <c r="E23" s="230">
        <f>B23*C23*D23</f>
        <v>10.8</v>
      </c>
      <c r="F23" s="239" t="s">
        <v>111</v>
      </c>
      <c r="G23" t="s">
        <v>88</v>
      </c>
    </row>
    <row r="24" spans="1:7" ht="30">
      <c r="A24" s="238" t="s">
        <v>112</v>
      </c>
      <c r="B24" s="252">
        <v>1</v>
      </c>
      <c r="C24" s="252">
        <v>1</v>
      </c>
      <c r="D24" s="230">
        <v>8</v>
      </c>
      <c r="E24" s="230">
        <f>B24*C24*D24</f>
        <v>8</v>
      </c>
      <c r="F24" s="239" t="s">
        <v>113</v>
      </c>
      <c r="G24" t="s">
        <v>114</v>
      </c>
    </row>
    <row r="25" spans="1:7">
      <c r="A25" s="238" t="s">
        <v>115</v>
      </c>
      <c r="B25" s="252">
        <v>1</v>
      </c>
      <c r="C25" s="252">
        <v>1</v>
      </c>
      <c r="D25" s="230">
        <v>8</v>
      </c>
      <c r="E25" s="230">
        <f>B25*C25*D25</f>
        <v>8</v>
      </c>
      <c r="F25" s="239"/>
      <c r="G25" t="s">
        <v>114</v>
      </c>
    </row>
    <row r="26" spans="1:7">
      <c r="A26" s="238" t="s">
        <v>116</v>
      </c>
      <c r="B26" s="252">
        <v>1</v>
      </c>
      <c r="C26" s="252">
        <v>1</v>
      </c>
      <c r="D26" s="230">
        <v>4</v>
      </c>
      <c r="E26" s="230">
        <f>B26*C26*D26</f>
        <v>4</v>
      </c>
      <c r="F26" s="239"/>
      <c r="G26" t="s">
        <v>114</v>
      </c>
    </row>
    <row r="27" spans="1:7">
      <c r="A27" s="238" t="s">
        <v>117</v>
      </c>
      <c r="B27" s="252">
        <v>1</v>
      </c>
      <c r="C27" s="252">
        <v>1</v>
      </c>
      <c r="D27" s="230">
        <v>5</v>
      </c>
      <c r="E27" s="230">
        <f>B27*C27*D27</f>
        <v>5</v>
      </c>
      <c r="F27" s="239"/>
      <c r="G27" t="s">
        <v>114</v>
      </c>
    </row>
    <row r="28" spans="1:7" ht="30">
      <c r="A28" s="238" t="s">
        <v>118</v>
      </c>
      <c r="B28" s="252">
        <v>1</v>
      </c>
      <c r="C28" s="252">
        <v>1</v>
      </c>
      <c r="D28" s="230">
        <v>5</v>
      </c>
      <c r="E28" s="230">
        <f t="shared" ref="E28:E38" si="2">B28*C28*D28</f>
        <v>5</v>
      </c>
      <c r="F28" s="239" t="s">
        <v>119</v>
      </c>
      <c r="G28" t="s">
        <v>114</v>
      </c>
    </row>
    <row r="29" spans="1:7">
      <c r="A29" s="238" t="s">
        <v>120</v>
      </c>
      <c r="B29" s="252">
        <v>1</v>
      </c>
      <c r="C29" s="252">
        <v>1</v>
      </c>
      <c r="D29" s="230">
        <v>14</v>
      </c>
      <c r="E29" s="230">
        <f t="shared" si="2"/>
        <v>14</v>
      </c>
      <c r="F29" s="239"/>
      <c r="G29" t="s">
        <v>88</v>
      </c>
    </row>
    <row r="30" spans="1:7" ht="105">
      <c r="A30" s="238" t="s">
        <v>121</v>
      </c>
      <c r="B30" s="252">
        <v>0.9</v>
      </c>
      <c r="C30" s="252">
        <v>1</v>
      </c>
      <c r="D30" s="230">
        <v>6</v>
      </c>
      <c r="E30" s="230">
        <f t="shared" si="2"/>
        <v>5.4</v>
      </c>
      <c r="F30" s="239" t="s">
        <v>122</v>
      </c>
      <c r="G30" t="s">
        <v>88</v>
      </c>
    </row>
    <row r="31" spans="1:7" ht="45">
      <c r="A31" s="238" t="s">
        <v>123</v>
      </c>
      <c r="B31" s="252">
        <v>0.85</v>
      </c>
      <c r="C31" s="252">
        <v>1</v>
      </c>
      <c r="D31" s="230">
        <v>8</v>
      </c>
      <c r="E31" s="230">
        <f t="shared" si="2"/>
        <v>6.8</v>
      </c>
      <c r="F31" s="239" t="s">
        <v>124</v>
      </c>
      <c r="G31" t="s">
        <v>90</v>
      </c>
    </row>
    <row r="32" spans="1:7">
      <c r="A32" s="238" t="s">
        <v>125</v>
      </c>
      <c r="B32" s="252">
        <v>1</v>
      </c>
      <c r="C32" s="252">
        <v>1</v>
      </c>
      <c r="D32" s="230">
        <v>4</v>
      </c>
      <c r="E32" s="230">
        <f t="shared" si="2"/>
        <v>4</v>
      </c>
      <c r="F32" s="239"/>
      <c r="G32" t="s">
        <v>90</v>
      </c>
    </row>
    <row r="33" spans="1:7">
      <c r="A33" s="238" t="s">
        <v>126</v>
      </c>
      <c r="B33" s="252">
        <v>1</v>
      </c>
      <c r="C33" s="252">
        <v>1</v>
      </c>
      <c r="D33" s="230">
        <v>4</v>
      </c>
      <c r="E33" s="230">
        <f t="shared" si="2"/>
        <v>4</v>
      </c>
      <c r="F33" s="239"/>
      <c r="G33" t="s">
        <v>90</v>
      </c>
    </row>
    <row r="34" spans="1:7">
      <c r="A34" s="251" t="s">
        <v>127</v>
      </c>
      <c r="B34" s="252">
        <v>1</v>
      </c>
      <c r="C34" s="252">
        <v>1</v>
      </c>
      <c r="D34" s="252">
        <v>6</v>
      </c>
      <c r="E34" s="230">
        <f t="shared" si="2"/>
        <v>6</v>
      </c>
      <c r="F34" s="253"/>
      <c r="G34" t="s">
        <v>90</v>
      </c>
    </row>
    <row r="35" spans="1:7">
      <c r="A35" s="251" t="s">
        <v>128</v>
      </c>
      <c r="B35" s="252">
        <v>1</v>
      </c>
      <c r="C35" s="252">
        <v>1</v>
      </c>
      <c r="D35" s="252">
        <v>6</v>
      </c>
      <c r="E35" s="230">
        <f t="shared" si="2"/>
        <v>6</v>
      </c>
      <c r="F35" s="253"/>
      <c r="G35" t="s">
        <v>90</v>
      </c>
    </row>
    <row r="36" spans="1:7" ht="30">
      <c r="A36" s="251" t="s">
        <v>129</v>
      </c>
      <c r="B36" s="252">
        <v>1</v>
      </c>
      <c r="C36" s="252">
        <v>1</v>
      </c>
      <c r="D36" s="252">
        <v>4</v>
      </c>
      <c r="E36" s="230">
        <f t="shared" si="2"/>
        <v>4</v>
      </c>
      <c r="F36" s="253" t="s">
        <v>130</v>
      </c>
      <c r="G36" t="s">
        <v>90</v>
      </c>
    </row>
    <row r="37" spans="1:7">
      <c r="A37" s="251" t="s">
        <v>131</v>
      </c>
      <c r="B37" s="252">
        <v>1</v>
      </c>
      <c r="C37" s="252">
        <v>1</v>
      </c>
      <c r="D37" s="252">
        <v>4</v>
      </c>
      <c r="E37" s="230">
        <f t="shared" si="2"/>
        <v>4</v>
      </c>
      <c r="F37" s="253"/>
      <c r="G37" t="s">
        <v>88</v>
      </c>
    </row>
    <row r="38" spans="1:7">
      <c r="A38" s="251" t="s">
        <v>132</v>
      </c>
      <c r="B38" s="252">
        <v>1</v>
      </c>
      <c r="C38" s="252">
        <v>1</v>
      </c>
      <c r="D38" s="252">
        <v>2</v>
      </c>
      <c r="E38" s="230">
        <f t="shared" si="2"/>
        <v>2</v>
      </c>
      <c r="F38" s="253"/>
      <c r="G38" t="s">
        <v>88</v>
      </c>
    </row>
    <row r="39" spans="1:7">
      <c r="A39" s="240" t="s">
        <v>106</v>
      </c>
      <c r="B39" s="241"/>
      <c r="C39" s="262"/>
      <c r="D39" s="262">
        <f>SUM(D23:D38)</f>
        <v>100</v>
      </c>
      <c r="E39" s="242">
        <f>SUM(E23:E38)/D39 -E40*D40 -E41*D41-E42*D42</f>
        <v>0.97</v>
      </c>
      <c r="F39" s="243"/>
    </row>
    <row r="40" spans="1:7">
      <c r="A40" s="231" t="s">
        <v>107</v>
      </c>
      <c r="C40" s="264"/>
      <c r="D40" s="263">
        <v>0.15</v>
      </c>
    </row>
    <row r="41" spans="1:7">
      <c r="A41" s="231" t="s">
        <v>108</v>
      </c>
      <c r="D41" s="232">
        <v>0.2</v>
      </c>
    </row>
    <row r="42" spans="1:7">
      <c r="A42" s="231" t="s">
        <v>133</v>
      </c>
      <c r="D42" s="233">
        <v>0.05</v>
      </c>
    </row>
    <row r="43" spans="1:7" ht="23.25">
      <c r="A43" s="298" t="s">
        <v>2</v>
      </c>
      <c r="B43" s="299"/>
      <c r="C43" s="299"/>
      <c r="D43" s="299"/>
      <c r="E43" s="299"/>
      <c r="F43" s="300"/>
    </row>
    <row r="44" spans="1:7">
      <c r="A44" s="244" t="s">
        <v>52</v>
      </c>
      <c r="B44" s="301" t="s">
        <v>134</v>
      </c>
      <c r="C44" s="301"/>
      <c r="D44" s="301"/>
      <c r="E44" s="301"/>
      <c r="F44" s="302"/>
    </row>
    <row r="45" spans="1:7">
      <c r="A45" s="245" t="s">
        <v>82</v>
      </c>
      <c r="B45" s="234" t="s">
        <v>48</v>
      </c>
      <c r="C45" s="234" t="s">
        <v>83</v>
      </c>
      <c r="D45" s="234" t="s">
        <v>3</v>
      </c>
      <c r="E45" s="234" t="s">
        <v>84</v>
      </c>
      <c r="F45" s="246" t="s">
        <v>85</v>
      </c>
    </row>
    <row r="46" spans="1:7">
      <c r="A46" s="247" t="s">
        <v>135</v>
      </c>
      <c r="B46" s="235">
        <v>1</v>
      </c>
      <c r="C46" s="235">
        <v>1</v>
      </c>
      <c r="D46" s="235">
        <v>5</v>
      </c>
      <c r="E46" s="235">
        <f t="shared" ref="E46:E57" si="3">B46*C46*D46</f>
        <v>5</v>
      </c>
      <c r="F46" s="246"/>
    </row>
    <row r="47" spans="1:7">
      <c r="A47" s="247" t="s">
        <v>136</v>
      </c>
      <c r="B47" s="235">
        <v>1</v>
      </c>
      <c r="C47" s="235">
        <v>1</v>
      </c>
      <c r="D47" s="235">
        <v>10</v>
      </c>
      <c r="E47" s="235">
        <f t="shared" si="3"/>
        <v>10</v>
      </c>
      <c r="F47" s="248"/>
    </row>
    <row r="48" spans="1:7">
      <c r="A48" s="285" t="s">
        <v>137</v>
      </c>
      <c r="B48" s="235"/>
      <c r="C48" s="235"/>
      <c r="D48" s="235">
        <v>8</v>
      </c>
      <c r="E48" s="235">
        <f t="shared" si="3"/>
        <v>0</v>
      </c>
      <c r="F48" s="246"/>
    </row>
    <row r="49" spans="1:6">
      <c r="A49" s="285" t="s">
        <v>138</v>
      </c>
      <c r="B49" s="235"/>
      <c r="C49" s="235"/>
      <c r="D49" s="235">
        <v>6</v>
      </c>
      <c r="E49" s="235">
        <f t="shared" si="3"/>
        <v>0</v>
      </c>
      <c r="F49" s="248"/>
    </row>
    <row r="50" spans="1:6">
      <c r="A50" s="285" t="s">
        <v>139</v>
      </c>
      <c r="B50" s="235"/>
      <c r="C50" s="235"/>
      <c r="D50" s="235">
        <v>6</v>
      </c>
      <c r="E50" s="235">
        <f t="shared" si="3"/>
        <v>0</v>
      </c>
      <c r="F50" s="246"/>
    </row>
    <row r="51" spans="1:6" ht="45">
      <c r="A51" s="247" t="s">
        <v>140</v>
      </c>
      <c r="B51" s="235">
        <v>0.85</v>
      </c>
      <c r="C51" s="235">
        <v>1</v>
      </c>
      <c r="D51" s="235">
        <v>15</v>
      </c>
      <c r="E51" s="235">
        <f t="shared" si="3"/>
        <v>12.75</v>
      </c>
      <c r="F51" s="248" t="s">
        <v>141</v>
      </c>
    </row>
    <row r="52" spans="1:6">
      <c r="A52" s="285" t="s">
        <v>142</v>
      </c>
      <c r="B52" s="235"/>
      <c r="C52" s="235"/>
      <c r="D52" s="235">
        <v>8</v>
      </c>
      <c r="E52" s="235">
        <f t="shared" si="3"/>
        <v>0</v>
      </c>
      <c r="F52" s="246"/>
    </row>
    <row r="53" spans="1:6">
      <c r="A53" s="285" t="s">
        <v>143</v>
      </c>
      <c r="B53" s="255"/>
      <c r="C53" s="255"/>
      <c r="D53" s="235">
        <v>12</v>
      </c>
      <c r="E53" s="235">
        <f t="shared" si="3"/>
        <v>0</v>
      </c>
      <c r="F53" s="246"/>
    </row>
    <row r="54" spans="1:6">
      <c r="A54" s="259" t="s">
        <v>144</v>
      </c>
      <c r="B54" s="257">
        <v>1</v>
      </c>
      <c r="C54" s="257">
        <v>1</v>
      </c>
      <c r="D54" s="254">
        <v>12</v>
      </c>
      <c r="E54" s="235">
        <f t="shared" si="3"/>
        <v>12</v>
      </c>
      <c r="F54" s="256"/>
    </row>
    <row r="55" spans="1:6" ht="30">
      <c r="A55" s="259" t="s">
        <v>145</v>
      </c>
      <c r="B55" s="257">
        <v>0.95</v>
      </c>
      <c r="C55" s="257">
        <v>1</v>
      </c>
      <c r="D55" s="254">
        <v>12</v>
      </c>
      <c r="E55" s="235">
        <f t="shared" si="3"/>
        <v>11.399999999999999</v>
      </c>
      <c r="F55" s="287" t="s">
        <v>146</v>
      </c>
    </row>
    <row r="56" spans="1:6">
      <c r="A56" s="259" t="s">
        <v>147</v>
      </c>
      <c r="B56" s="257">
        <v>1</v>
      </c>
      <c r="C56" s="257">
        <v>0.5</v>
      </c>
      <c r="D56" s="254">
        <v>4</v>
      </c>
      <c r="E56" s="235">
        <f t="shared" si="3"/>
        <v>2</v>
      </c>
      <c r="F56" s="256" t="s">
        <v>148</v>
      </c>
    </row>
    <row r="57" spans="1:6">
      <c r="A57" s="259" t="s">
        <v>132</v>
      </c>
      <c r="B57" s="257">
        <v>1</v>
      </c>
      <c r="C57" s="257">
        <v>1</v>
      </c>
      <c r="D57" s="254">
        <v>2</v>
      </c>
      <c r="E57" s="235">
        <f t="shared" si="3"/>
        <v>2</v>
      </c>
      <c r="F57" s="256"/>
    </row>
    <row r="58" spans="1:6">
      <c r="A58" s="260" t="s">
        <v>106</v>
      </c>
      <c r="B58" s="258"/>
      <c r="C58" s="258"/>
      <c r="D58" s="261">
        <f>SUM(D46,D47,D51,D54,D55,D56,D57)</f>
        <v>60</v>
      </c>
      <c r="E58" s="249">
        <f>SUM(E46,E47,E51,E54,E55,E56,E57)/D58 - D59*E59  - D60*E60 - D61*E61</f>
        <v>0.91916666666666669</v>
      </c>
      <c r="F58" s="250"/>
    </row>
    <row r="59" spans="1:6">
      <c r="A59" s="236" t="s">
        <v>107</v>
      </c>
      <c r="D59" s="232">
        <v>0.15</v>
      </c>
    </row>
    <row r="60" spans="1:6">
      <c r="A60" s="236" t="s">
        <v>108</v>
      </c>
      <c r="D60" s="232">
        <v>0.2</v>
      </c>
    </row>
    <row r="61" spans="1:6">
      <c r="A61" s="237" t="s">
        <v>133</v>
      </c>
      <c r="D61" s="233">
        <v>0.05</v>
      </c>
    </row>
    <row r="62" spans="1:6">
      <c r="A62" s="236" t="s">
        <v>149</v>
      </c>
      <c r="E62" s="286">
        <f>MIN(SUM(E48,E49,E50,E52,E53),10)</f>
        <v>0</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3" t="s">
        <v>3</v>
      </c>
    </row>
    <row r="3" spans="1:7" ht="15">
      <c r="A3" s="52" t="s">
        <v>52</v>
      </c>
      <c r="B3" s="53"/>
      <c r="C3" s="54"/>
      <c r="D3" s="55"/>
      <c r="E3" s="56"/>
      <c r="F3" s="57"/>
      <c r="G3" s="293"/>
    </row>
    <row r="4" spans="1:7" ht="30">
      <c r="A4" s="58" t="s">
        <v>150</v>
      </c>
      <c r="B4" s="59"/>
      <c r="C4" s="60"/>
      <c r="D4" s="61"/>
      <c r="E4" s="62"/>
      <c r="F4" s="63"/>
      <c r="G4" s="64">
        <v>6</v>
      </c>
    </row>
    <row r="5" spans="1:7" ht="30">
      <c r="A5" s="65" t="s">
        <v>12</v>
      </c>
      <c r="B5" s="66"/>
      <c r="C5" s="67"/>
      <c r="D5" s="68"/>
      <c r="E5" s="69"/>
      <c r="F5" s="70"/>
      <c r="G5" s="71">
        <v>3</v>
      </c>
    </row>
    <row r="6" spans="1:7" ht="30">
      <c r="A6" s="65" t="s">
        <v>151</v>
      </c>
      <c r="B6" s="66"/>
      <c r="C6" s="67"/>
      <c r="D6" s="68"/>
      <c r="E6" s="69"/>
      <c r="F6" s="70"/>
      <c r="G6" s="71">
        <v>2</v>
      </c>
    </row>
    <row r="7" spans="1:7" ht="15">
      <c r="A7" s="65" t="s">
        <v>152</v>
      </c>
      <c r="B7" s="66"/>
      <c r="C7" s="67"/>
      <c r="D7" s="68"/>
      <c r="E7" s="69"/>
      <c r="F7" s="70"/>
      <c r="G7" s="71">
        <v>4</v>
      </c>
    </row>
    <row r="8" spans="1:7" ht="30">
      <c r="A8" s="65" t="s">
        <v>153</v>
      </c>
      <c r="B8" s="66"/>
      <c r="C8" s="67"/>
      <c r="D8" s="68"/>
      <c r="E8" s="69"/>
      <c r="F8" s="70"/>
      <c r="G8" s="71">
        <v>3</v>
      </c>
    </row>
    <row r="9" spans="1:7" ht="15">
      <c r="A9" s="65" t="s">
        <v>154</v>
      </c>
      <c r="B9" s="66"/>
      <c r="C9" s="67"/>
      <c r="D9" s="68"/>
      <c r="E9" s="69"/>
      <c r="F9" s="70"/>
      <c r="G9" s="71">
        <v>3</v>
      </c>
    </row>
    <row r="10" spans="1:7" ht="30">
      <c r="A10" s="65" t="s">
        <v>155</v>
      </c>
      <c r="B10" s="66"/>
      <c r="C10" s="67"/>
      <c r="D10" s="68"/>
      <c r="E10" s="69"/>
      <c r="F10" s="70"/>
      <c r="G10" s="71">
        <v>3</v>
      </c>
    </row>
    <row r="11" spans="1:7" ht="30">
      <c r="A11" s="65" t="s">
        <v>156</v>
      </c>
      <c r="B11" s="66"/>
      <c r="C11" s="67"/>
      <c r="D11" s="68"/>
      <c r="E11" s="69"/>
      <c r="F11" s="70"/>
      <c r="G11" s="71">
        <v>3</v>
      </c>
    </row>
    <row r="12" spans="1:7" ht="15">
      <c r="A12" s="65" t="s">
        <v>157</v>
      </c>
      <c r="B12" s="66"/>
      <c r="C12" s="67"/>
      <c r="D12" s="68"/>
      <c r="E12" s="69"/>
      <c r="F12" s="70"/>
      <c r="G12" s="71">
        <v>2</v>
      </c>
    </row>
    <row r="13" spans="1:7" ht="30">
      <c r="A13" s="65" t="s">
        <v>158</v>
      </c>
      <c r="B13" s="66"/>
      <c r="C13" s="67"/>
      <c r="D13" s="68"/>
      <c r="E13" s="69"/>
      <c r="F13" s="70"/>
      <c r="G13" s="71">
        <v>5</v>
      </c>
    </row>
    <row r="14" spans="1:7" ht="15">
      <c r="A14" s="65" t="s">
        <v>159</v>
      </c>
      <c r="B14" s="66"/>
      <c r="C14" s="67"/>
      <c r="D14" s="68"/>
      <c r="E14" s="69"/>
      <c r="F14" s="70"/>
      <c r="G14" s="71">
        <v>2</v>
      </c>
    </row>
    <row r="15" spans="1:7" ht="15">
      <c r="A15" s="65" t="s">
        <v>160</v>
      </c>
      <c r="B15" s="66"/>
      <c r="C15" s="67"/>
      <c r="D15" s="68"/>
      <c r="E15" s="69"/>
      <c r="F15" s="70"/>
      <c r="G15" s="71">
        <v>3</v>
      </c>
    </row>
    <row r="16" spans="1:7" ht="15">
      <c r="A16" s="65" t="s">
        <v>161</v>
      </c>
      <c r="B16" s="66"/>
      <c r="C16" s="67"/>
      <c r="D16" s="68"/>
      <c r="E16" s="69"/>
      <c r="F16" s="70"/>
      <c r="G16" s="71">
        <v>1</v>
      </c>
    </row>
    <row r="17" spans="1:7" ht="15">
      <c r="A17" s="65" t="s">
        <v>162</v>
      </c>
      <c r="B17" s="66"/>
      <c r="C17" s="67"/>
      <c r="D17" s="68"/>
      <c r="E17" s="69"/>
      <c r="F17" s="70"/>
      <c r="G17" s="71">
        <v>3</v>
      </c>
    </row>
    <row r="18" spans="1:7" ht="30">
      <c r="A18" s="65" t="s">
        <v>163</v>
      </c>
      <c r="B18" s="66"/>
      <c r="C18" s="67"/>
      <c r="D18" s="68"/>
      <c r="E18" s="69"/>
      <c r="F18" s="70"/>
      <c r="G18" s="71">
        <v>2</v>
      </c>
    </row>
    <row r="19" spans="1:7" ht="15">
      <c r="A19" s="65" t="s">
        <v>164</v>
      </c>
      <c r="B19" s="66"/>
      <c r="C19" s="67"/>
      <c r="D19" s="68"/>
      <c r="E19" s="69"/>
      <c r="F19" s="70"/>
      <c r="G19" s="71">
        <v>1</v>
      </c>
    </row>
    <row r="20" spans="1:7" ht="15">
      <c r="A20" s="65" t="s">
        <v>165</v>
      </c>
      <c r="B20" s="66"/>
      <c r="C20" s="67"/>
      <c r="D20" s="68"/>
      <c r="E20" s="69"/>
      <c r="F20" s="70"/>
      <c r="G20" s="71">
        <v>2</v>
      </c>
    </row>
    <row r="21" spans="1:7" ht="45">
      <c r="A21" s="65" t="s">
        <v>166</v>
      </c>
      <c r="B21" s="66"/>
      <c r="C21" s="67"/>
      <c r="D21" s="68"/>
      <c r="E21" s="69"/>
      <c r="F21" s="70"/>
      <c r="G21" s="71">
        <v>3</v>
      </c>
    </row>
    <row r="22" spans="1:7" ht="15">
      <c r="A22" s="65" t="s">
        <v>167</v>
      </c>
      <c r="B22" s="66"/>
      <c r="C22" s="67"/>
      <c r="D22" s="68"/>
      <c r="E22" s="69"/>
      <c r="F22" s="70"/>
      <c r="G22" s="71">
        <v>1</v>
      </c>
    </row>
    <row r="23" spans="1:7" ht="30">
      <c r="A23" s="65" t="s">
        <v>168</v>
      </c>
      <c r="B23" s="66"/>
      <c r="C23" s="67"/>
      <c r="D23" s="68"/>
      <c r="E23" s="69"/>
      <c r="F23" s="70"/>
      <c r="G23" s="71">
        <v>3</v>
      </c>
    </row>
    <row r="24" spans="1:7" ht="15">
      <c r="A24" s="65" t="s">
        <v>169</v>
      </c>
      <c r="B24" s="66"/>
      <c r="C24" s="67"/>
      <c r="D24" s="68"/>
      <c r="E24" s="69"/>
      <c r="F24" s="70"/>
      <c r="G24" s="71">
        <v>1</v>
      </c>
    </row>
    <row r="25" spans="1:7" ht="15">
      <c r="A25" s="65" t="s">
        <v>170</v>
      </c>
      <c r="B25" s="66"/>
      <c r="C25" s="67"/>
      <c r="D25" s="68"/>
      <c r="E25" s="69"/>
      <c r="F25" s="70"/>
      <c r="G25" s="71">
        <v>1</v>
      </c>
    </row>
    <row r="26" spans="1:7" ht="30">
      <c r="A26" s="65" t="s">
        <v>171</v>
      </c>
      <c r="B26" s="66"/>
      <c r="C26" s="67"/>
      <c r="D26" s="68"/>
      <c r="E26" s="69"/>
      <c r="F26" s="70"/>
      <c r="G26" s="71">
        <v>2</v>
      </c>
    </row>
    <row r="27" spans="1:7" ht="30">
      <c r="A27" s="72" t="s">
        <v>172</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4" t="s">
        <v>55</v>
      </c>
      <c r="I33" s="294"/>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173</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opLeftCell="A37" zoomScaleNormal="100" workbookViewId="0">
      <selection activeCell="G40" sqref="G40"/>
    </sheetView>
  </sheetViews>
  <sheetFormatPr defaultRowHeight="14.25"/>
  <cols>
    <col min="1" max="1" width="68.7109375" style="1" customWidth="1"/>
    <col min="2" max="3" width="12.7109375" style="1" customWidth="1"/>
    <col min="4" max="7" width="12.7109375" customWidth="1"/>
    <col min="8" max="8" width="27.85546875" customWidth="1"/>
    <col min="9" max="9" width="1.7109375" customWidth="1"/>
    <col min="10" max="10" width="15.5703125" customWidth="1"/>
    <col min="11" max="11" width="12.7109375" customWidth="1"/>
    <col min="12" max="12" width="51" customWidth="1"/>
    <col min="13" max="1025" width="11.42578125"/>
  </cols>
  <sheetData>
    <row r="1" spans="1:13" ht="18.399999999999999" customHeight="1">
      <c r="A1" s="319" t="s">
        <v>80</v>
      </c>
      <c r="B1" s="320"/>
      <c r="C1" s="320"/>
      <c r="D1" s="320"/>
      <c r="E1" s="320"/>
      <c r="F1" s="320"/>
      <c r="G1" s="321"/>
      <c r="H1" s="215"/>
      <c r="I1" s="215"/>
    </row>
    <row r="2" spans="1:13" ht="15">
      <c r="H2" s="198"/>
      <c r="I2" s="198"/>
    </row>
    <row r="3" spans="1:13" ht="18.399999999999999" customHeight="1">
      <c r="A3" s="322" t="s">
        <v>54</v>
      </c>
      <c r="B3" s="323"/>
      <c r="C3" s="323"/>
      <c r="D3" s="323"/>
      <c r="E3" s="323"/>
      <c r="F3" s="323"/>
      <c r="G3" s="324"/>
      <c r="H3" s="194"/>
      <c r="I3" s="194"/>
    </row>
    <row r="4" spans="1:13" ht="18.75">
      <c r="A4" s="145"/>
      <c r="B4" s="146"/>
      <c r="C4" s="146"/>
      <c r="D4" s="146"/>
      <c r="E4" s="146"/>
      <c r="F4" s="146"/>
      <c r="G4" s="146"/>
      <c r="H4" s="146"/>
      <c r="I4" s="146"/>
    </row>
    <row r="5" spans="1:13" ht="18.399999999999999" customHeight="1">
      <c r="A5" s="327" t="s">
        <v>174</v>
      </c>
      <c r="B5" s="329" t="s">
        <v>0</v>
      </c>
      <c r="C5" s="329"/>
      <c r="D5" s="330" t="s">
        <v>1</v>
      </c>
      <c r="E5" s="330"/>
      <c r="F5" s="331" t="s">
        <v>2</v>
      </c>
      <c r="G5" s="332"/>
      <c r="H5" s="193"/>
      <c r="I5" s="193"/>
      <c r="J5" s="325" t="s">
        <v>85</v>
      </c>
      <c r="K5" s="326"/>
      <c r="L5" s="326"/>
    </row>
    <row r="6" spans="1:13" ht="18.75">
      <c r="A6" s="328"/>
      <c r="B6" s="147" t="s">
        <v>48</v>
      </c>
      <c r="C6" s="148" t="s">
        <v>175</v>
      </c>
      <c r="D6" s="149" t="s">
        <v>48</v>
      </c>
      <c r="E6" s="150" t="s">
        <v>175</v>
      </c>
      <c r="F6" s="151" t="s">
        <v>48</v>
      </c>
      <c r="G6" s="200" t="s">
        <v>175</v>
      </c>
      <c r="H6" s="193"/>
      <c r="I6" s="193"/>
      <c r="J6" s="152" t="s">
        <v>0</v>
      </c>
      <c r="K6" s="152" t="s">
        <v>1</v>
      </c>
      <c r="L6" s="152" t="s">
        <v>2</v>
      </c>
      <c r="M6" s="152"/>
    </row>
    <row r="7" spans="1:13" ht="18.399999999999999" customHeight="1">
      <c r="A7" s="312" t="s">
        <v>176</v>
      </c>
      <c r="B7" s="313"/>
      <c r="C7" s="313"/>
      <c r="D7" s="313"/>
      <c r="E7" s="313"/>
      <c r="F7" s="313"/>
      <c r="G7" s="314"/>
      <c r="H7" s="215" t="s">
        <v>97</v>
      </c>
      <c r="I7" s="194"/>
    </row>
    <row r="8" spans="1:13" ht="101.25" customHeight="1">
      <c r="A8" s="201" t="s">
        <v>177</v>
      </c>
      <c r="B8" s="153">
        <v>0.65</v>
      </c>
      <c r="C8" s="154">
        <v>8</v>
      </c>
      <c r="D8" s="155">
        <v>0.5</v>
      </c>
      <c r="E8" s="156">
        <v>8</v>
      </c>
      <c r="F8" s="157">
        <v>0.75</v>
      </c>
      <c r="G8" s="202">
        <v>8</v>
      </c>
      <c r="H8" s="195"/>
      <c r="I8" s="195"/>
      <c r="J8" s="1" t="s">
        <v>178</v>
      </c>
      <c r="K8" s="1" t="s">
        <v>179</v>
      </c>
      <c r="L8" t="s">
        <v>180</v>
      </c>
    </row>
    <row r="9" spans="1:13" ht="75.75" customHeight="1">
      <c r="A9" s="203" t="s">
        <v>181</v>
      </c>
      <c r="B9" s="158">
        <v>0.75</v>
      </c>
      <c r="C9" s="159">
        <v>2</v>
      </c>
      <c r="D9" s="160">
        <v>0</v>
      </c>
      <c r="E9" s="161">
        <v>2</v>
      </c>
      <c r="F9" s="162">
        <v>1</v>
      </c>
      <c r="G9" s="204">
        <v>2</v>
      </c>
      <c r="H9" s="195"/>
      <c r="I9" s="195"/>
      <c r="J9" s="1" t="s">
        <v>182</v>
      </c>
      <c r="K9" s="1" t="s">
        <v>183</v>
      </c>
    </row>
    <row r="10" spans="1:13" ht="83.25" customHeight="1">
      <c r="A10" s="205" t="s">
        <v>184</v>
      </c>
      <c r="B10" s="158">
        <v>0.5</v>
      </c>
      <c r="C10" s="163">
        <v>4</v>
      </c>
      <c r="D10" s="160">
        <v>0.75</v>
      </c>
      <c r="E10" s="164">
        <v>4</v>
      </c>
      <c r="F10" s="162">
        <v>1</v>
      </c>
      <c r="G10" s="206">
        <v>4</v>
      </c>
      <c r="H10" s="195"/>
      <c r="I10" s="195"/>
      <c r="J10" s="1" t="s">
        <v>185</v>
      </c>
      <c r="K10" t="s">
        <v>186</v>
      </c>
    </row>
    <row r="11" spans="1:13" ht="15">
      <c r="A11" s="207" t="s">
        <v>187</v>
      </c>
      <c r="B11" s="185">
        <f>SUMPRODUCT(B8:B10,C8:C10)</f>
        <v>8.6999999999999993</v>
      </c>
      <c r="C11" s="165">
        <f>SUM(C8:C10)</f>
        <v>14</v>
      </c>
      <c r="D11" s="186">
        <f>SUMPRODUCT(D8:D10,E8:E10)</f>
        <v>7</v>
      </c>
      <c r="E11" s="166">
        <f>SUM(E8:E10)</f>
        <v>14</v>
      </c>
      <c r="F11" s="167">
        <f>SUMPRODUCT(F8:F10,G8:G10)</f>
        <v>12</v>
      </c>
      <c r="G11" s="206">
        <f>SUM(G8:G10)</f>
        <v>14</v>
      </c>
      <c r="H11" s="195"/>
      <c r="I11" s="195"/>
    </row>
    <row r="12" spans="1:13" ht="18.399999999999999" customHeight="1">
      <c r="A12" s="312" t="s">
        <v>188</v>
      </c>
      <c r="B12" s="313"/>
      <c r="C12" s="313"/>
      <c r="D12" s="313"/>
      <c r="E12" s="313"/>
      <c r="F12" s="313"/>
      <c r="G12" s="314"/>
      <c r="H12" s="215" t="s">
        <v>97</v>
      </c>
      <c r="I12" s="194"/>
    </row>
    <row r="13" spans="1:13" ht="195">
      <c r="A13" s="201" t="s">
        <v>189</v>
      </c>
      <c r="B13" s="168">
        <v>1</v>
      </c>
      <c r="C13" s="159">
        <v>6</v>
      </c>
      <c r="D13" s="169">
        <v>0.75</v>
      </c>
      <c r="E13" s="161">
        <v>6</v>
      </c>
      <c r="F13" s="170">
        <v>1</v>
      </c>
      <c r="G13" s="202">
        <v>6</v>
      </c>
      <c r="H13" s="196"/>
      <c r="I13" s="195"/>
      <c r="K13" s="1" t="s">
        <v>190</v>
      </c>
    </row>
    <row r="14" spans="1:13" ht="30">
      <c r="A14" s="203" t="s">
        <v>191</v>
      </c>
      <c r="B14" s="171">
        <v>1</v>
      </c>
      <c r="C14" s="159">
        <v>2</v>
      </c>
      <c r="D14" s="172">
        <v>1</v>
      </c>
      <c r="E14" s="161">
        <v>2</v>
      </c>
      <c r="F14" s="173">
        <v>1</v>
      </c>
      <c r="G14" s="204">
        <v>2</v>
      </c>
      <c r="H14" s="196"/>
      <c r="I14" s="195"/>
    </row>
    <row r="15" spans="1:13" ht="15">
      <c r="A15" s="203" t="s">
        <v>192</v>
      </c>
      <c r="B15" s="171">
        <v>1</v>
      </c>
      <c r="C15" s="159">
        <v>3</v>
      </c>
      <c r="D15" s="172">
        <v>1</v>
      </c>
      <c r="E15" s="161">
        <v>3</v>
      </c>
      <c r="F15" s="173">
        <v>1</v>
      </c>
      <c r="G15" s="204">
        <v>3</v>
      </c>
      <c r="H15" s="196"/>
      <c r="I15" s="195"/>
    </row>
    <row r="16" spans="1:13" ht="81.75" customHeight="1">
      <c r="A16" s="205" t="s">
        <v>193</v>
      </c>
      <c r="B16" s="174">
        <v>1</v>
      </c>
      <c r="C16" s="159">
        <v>2</v>
      </c>
      <c r="D16" s="175">
        <v>0</v>
      </c>
      <c r="E16" s="161">
        <v>2</v>
      </c>
      <c r="F16" s="173">
        <v>1</v>
      </c>
      <c r="G16" s="204">
        <v>2</v>
      </c>
      <c r="H16" s="196"/>
      <c r="I16" s="195"/>
      <c r="J16" s="1" t="s">
        <v>194</v>
      </c>
      <c r="K16" t="s">
        <v>195</v>
      </c>
    </row>
    <row r="17" spans="1:12" ht="15">
      <c r="A17" s="207" t="s">
        <v>187</v>
      </c>
      <c r="B17" s="185">
        <f>SUMPRODUCT(B13:B16,C13:C16)</f>
        <v>13</v>
      </c>
      <c r="C17" s="163">
        <f>SUM(C13:C16)</f>
        <v>13</v>
      </c>
      <c r="D17" s="186">
        <f>SUMPRODUCT(D13:D16,E13:E16)</f>
        <v>9.5</v>
      </c>
      <c r="E17" s="164">
        <f>SUM(E13:E16)</f>
        <v>13</v>
      </c>
      <c r="F17" s="176">
        <f>SUMPRODUCT(F13:F16,G13:G16)</f>
        <v>13</v>
      </c>
      <c r="G17" s="206">
        <f>SUM(G13:G16)</f>
        <v>13</v>
      </c>
      <c r="H17" s="196"/>
      <c r="I17" s="195"/>
    </row>
    <row r="18" spans="1:12" ht="18.399999999999999" customHeight="1">
      <c r="A18" s="312" t="s">
        <v>196</v>
      </c>
      <c r="B18" s="313"/>
      <c r="C18" s="313"/>
      <c r="D18" s="313"/>
      <c r="E18" s="313"/>
      <c r="F18" s="313"/>
      <c r="G18" s="314"/>
      <c r="H18" s="215" t="s">
        <v>97</v>
      </c>
      <c r="I18" s="194"/>
    </row>
    <row r="19" spans="1:12" ht="165">
      <c r="A19" s="203" t="s">
        <v>197</v>
      </c>
      <c r="B19" s="158">
        <v>1</v>
      </c>
      <c r="C19" s="159">
        <v>2</v>
      </c>
      <c r="D19" s="160">
        <v>1</v>
      </c>
      <c r="E19" s="161">
        <v>2</v>
      </c>
      <c r="F19" s="162">
        <v>0.5</v>
      </c>
      <c r="G19" s="204">
        <v>2</v>
      </c>
      <c r="H19" s="196"/>
      <c r="I19" s="195"/>
      <c r="K19" s="1" t="s">
        <v>198</v>
      </c>
      <c r="L19" s="1" t="s">
        <v>199</v>
      </c>
    </row>
    <row r="20" spans="1:12" ht="15">
      <c r="A20" s="205" t="s">
        <v>200</v>
      </c>
      <c r="B20" s="158">
        <v>1</v>
      </c>
      <c r="C20" s="163">
        <v>2</v>
      </c>
      <c r="D20" s="160">
        <v>1</v>
      </c>
      <c r="E20" s="164">
        <v>2</v>
      </c>
      <c r="F20" s="162">
        <v>1</v>
      </c>
      <c r="G20" s="206">
        <v>2</v>
      </c>
      <c r="H20" s="196"/>
      <c r="I20" s="195"/>
    </row>
    <row r="21" spans="1:12" ht="15">
      <c r="A21" s="207" t="s">
        <v>187</v>
      </c>
      <c r="B21" s="185">
        <f>SUMPRODUCT(B19:B20,C19:C20)</f>
        <v>4</v>
      </c>
      <c r="C21" s="165">
        <f>SUM(C19:C20)</f>
        <v>4</v>
      </c>
      <c r="D21" s="186">
        <f>SUMPRODUCT(D19:D20,E19:E20)</f>
        <v>4</v>
      </c>
      <c r="E21" s="166">
        <f>SUM(E19:E20)</f>
        <v>4</v>
      </c>
      <c r="F21" s="167">
        <f>SUMPRODUCT(F19:F20,G19:G20)</f>
        <v>3</v>
      </c>
      <c r="G21" s="206">
        <f>SUM(G19:G20)</f>
        <v>4</v>
      </c>
      <c r="H21" s="196"/>
      <c r="I21" s="195"/>
    </row>
    <row r="22" spans="1:12" ht="18.399999999999999" customHeight="1">
      <c r="A22" s="312" t="s">
        <v>201</v>
      </c>
      <c r="B22" s="313"/>
      <c r="C22" s="313"/>
      <c r="D22" s="313"/>
      <c r="E22" s="313"/>
      <c r="F22" s="313"/>
      <c r="G22" s="314"/>
      <c r="H22" s="215" t="s">
        <v>97</v>
      </c>
      <c r="I22" s="194"/>
    </row>
    <row r="23" spans="1:12" ht="100.5" customHeight="1">
      <c r="A23" s="205" t="s">
        <v>202</v>
      </c>
      <c r="B23" s="171">
        <v>0.5</v>
      </c>
      <c r="C23" s="163">
        <v>4</v>
      </c>
      <c r="D23" s="172">
        <v>1</v>
      </c>
      <c r="E23" s="164">
        <v>4</v>
      </c>
      <c r="F23" s="177">
        <v>1</v>
      </c>
      <c r="G23" s="206">
        <v>4</v>
      </c>
      <c r="H23" s="196"/>
      <c r="I23" s="195"/>
      <c r="J23" s="1" t="s">
        <v>203</v>
      </c>
    </row>
    <row r="24" spans="1:12" ht="30">
      <c r="A24" s="205" t="s">
        <v>204</v>
      </c>
      <c r="B24" s="171">
        <v>1</v>
      </c>
      <c r="C24" s="163">
        <v>5</v>
      </c>
      <c r="D24" s="172">
        <v>1</v>
      </c>
      <c r="E24" s="164">
        <v>5</v>
      </c>
      <c r="F24" s="177">
        <v>1</v>
      </c>
      <c r="G24" s="206">
        <v>5</v>
      </c>
      <c r="H24" s="196"/>
      <c r="I24" s="195"/>
    </row>
    <row r="25" spans="1:12" ht="15">
      <c r="A25" s="207" t="s">
        <v>187</v>
      </c>
      <c r="B25" s="185">
        <f>SUMPRODUCT(B23:B24,C23:C24)</f>
        <v>7</v>
      </c>
      <c r="C25" s="165">
        <f>SUM(C23:C24)</f>
        <v>9</v>
      </c>
      <c r="D25" s="186">
        <f>SUMPRODUCT(D23:D24,E23:E24)</f>
        <v>9</v>
      </c>
      <c r="E25" s="166">
        <f>SUM(E23:E24)</f>
        <v>9</v>
      </c>
      <c r="F25" s="167">
        <f>SUMPRODUCT(F23:F24,G23:G24)</f>
        <v>9</v>
      </c>
      <c r="G25" s="206">
        <f>SUM(G23:G24)</f>
        <v>9</v>
      </c>
      <c r="H25" s="196"/>
      <c r="I25" s="195"/>
    </row>
    <row r="26" spans="1:12" ht="18.399999999999999" customHeight="1">
      <c r="A26" s="312" t="s">
        <v>205</v>
      </c>
      <c r="B26" s="313"/>
      <c r="C26" s="313"/>
      <c r="D26" s="313"/>
      <c r="E26" s="313"/>
      <c r="F26" s="313"/>
      <c r="G26" s="314"/>
      <c r="H26" s="215" t="s">
        <v>97</v>
      </c>
      <c r="I26" s="194"/>
    </row>
    <row r="27" spans="1:12" ht="15">
      <c r="A27" s="201" t="s">
        <v>206</v>
      </c>
      <c r="B27" s="178">
        <v>0.5</v>
      </c>
      <c r="C27" s="154">
        <v>2</v>
      </c>
      <c r="D27" s="179">
        <v>1</v>
      </c>
      <c r="E27" s="156">
        <v>2</v>
      </c>
      <c r="F27" s="180">
        <v>1</v>
      </c>
      <c r="G27" s="202">
        <v>2</v>
      </c>
      <c r="H27" s="196"/>
      <c r="I27" s="195"/>
      <c r="J27" t="s">
        <v>207</v>
      </c>
    </row>
    <row r="28" spans="1:12" ht="300">
      <c r="A28" s="203" t="s">
        <v>208</v>
      </c>
      <c r="B28" s="171">
        <v>0.75</v>
      </c>
      <c r="C28" s="159">
        <v>3</v>
      </c>
      <c r="D28" s="172">
        <v>0.5</v>
      </c>
      <c r="E28" s="161">
        <v>3</v>
      </c>
      <c r="F28" s="177">
        <v>0.75</v>
      </c>
      <c r="G28" s="204">
        <v>3</v>
      </c>
      <c r="H28" s="196"/>
      <c r="I28" s="195"/>
      <c r="J28" t="s">
        <v>209</v>
      </c>
      <c r="K28" s="1" t="s">
        <v>210</v>
      </c>
      <c r="L28" t="s">
        <v>211</v>
      </c>
    </row>
    <row r="29" spans="1:12" ht="30">
      <c r="A29" s="205" t="s">
        <v>212</v>
      </c>
      <c r="B29" s="171">
        <v>1</v>
      </c>
      <c r="C29" s="163">
        <v>3</v>
      </c>
      <c r="D29" s="172">
        <v>1</v>
      </c>
      <c r="E29" s="164">
        <v>3</v>
      </c>
      <c r="F29" s="177">
        <v>1</v>
      </c>
      <c r="G29" s="206">
        <v>3</v>
      </c>
      <c r="H29" s="195"/>
      <c r="I29" s="195"/>
    </row>
    <row r="30" spans="1:12" ht="15">
      <c r="A30" s="207" t="s">
        <v>187</v>
      </c>
      <c r="B30" s="181">
        <f>SUMPRODUCT(B27:B29,C27:C29)</f>
        <v>6.25</v>
      </c>
      <c r="C30" s="165">
        <f>SUM(C27:C29)</f>
        <v>8</v>
      </c>
      <c r="D30" s="182">
        <f>SUMPRODUCT(D27:D29,E27:E29)</f>
        <v>6.5</v>
      </c>
      <c r="E30" s="166">
        <f>SUM(E27:E29)</f>
        <v>8</v>
      </c>
      <c r="F30" s="167">
        <f>SUMPRODUCT(F27:F29,G27:G29)</f>
        <v>7.25</v>
      </c>
      <c r="G30" s="206">
        <f>SUM(G27:G29)</f>
        <v>8</v>
      </c>
      <c r="H30" s="196"/>
      <c r="I30" s="195"/>
    </row>
    <row r="31" spans="1:12" ht="18.399999999999999" customHeight="1">
      <c r="A31" s="312" t="s">
        <v>213</v>
      </c>
      <c r="B31" s="313"/>
      <c r="C31" s="313"/>
      <c r="D31" s="313"/>
      <c r="E31" s="313"/>
      <c r="F31" s="313"/>
      <c r="G31" s="314"/>
      <c r="H31" s="215" t="s">
        <v>97</v>
      </c>
      <c r="I31" s="194"/>
    </row>
    <row r="32" spans="1:12" ht="360">
      <c r="A32" s="203" t="s">
        <v>214</v>
      </c>
      <c r="B32" s="171">
        <v>0.5</v>
      </c>
      <c r="C32" s="159">
        <v>3</v>
      </c>
      <c r="D32" s="172">
        <v>1</v>
      </c>
      <c r="E32" s="161">
        <v>3</v>
      </c>
      <c r="F32" s="177">
        <v>1</v>
      </c>
      <c r="G32" s="204">
        <v>3</v>
      </c>
      <c r="H32" s="195"/>
      <c r="I32" s="195"/>
      <c r="J32" s="1" t="s">
        <v>215</v>
      </c>
    </row>
    <row r="33" spans="1:12" ht="30">
      <c r="A33" s="203" t="s">
        <v>216</v>
      </c>
      <c r="B33" s="171">
        <v>1</v>
      </c>
      <c r="C33" s="159">
        <v>4</v>
      </c>
      <c r="D33" s="172">
        <v>0.75</v>
      </c>
      <c r="E33" s="161">
        <v>4</v>
      </c>
      <c r="F33" s="177">
        <v>1</v>
      </c>
      <c r="G33" s="204">
        <v>4</v>
      </c>
      <c r="H33" s="195"/>
      <c r="I33" s="195"/>
      <c r="K33" t="s">
        <v>217</v>
      </c>
    </row>
    <row r="34" spans="1:12" ht="60">
      <c r="A34" s="203" t="s">
        <v>218</v>
      </c>
      <c r="B34" s="171">
        <v>1</v>
      </c>
      <c r="C34" s="159">
        <v>3</v>
      </c>
      <c r="D34" s="172">
        <v>1</v>
      </c>
      <c r="E34" s="161">
        <v>3</v>
      </c>
      <c r="F34" s="177">
        <v>0.25</v>
      </c>
      <c r="G34" s="204">
        <v>3</v>
      </c>
      <c r="H34" s="195"/>
      <c r="I34" s="195"/>
      <c r="K34" s="1"/>
      <c r="L34" s="1" t="s">
        <v>219</v>
      </c>
    </row>
    <row r="35" spans="1:12" ht="409.5">
      <c r="A35" s="203" t="s">
        <v>220</v>
      </c>
      <c r="B35" s="171">
        <v>0</v>
      </c>
      <c r="C35" s="159">
        <v>4</v>
      </c>
      <c r="D35" s="172">
        <v>0.75</v>
      </c>
      <c r="E35" s="161">
        <v>4</v>
      </c>
      <c r="F35" s="177">
        <v>1</v>
      </c>
      <c r="G35" s="204">
        <v>4</v>
      </c>
      <c r="H35" s="195"/>
      <c r="I35" s="195"/>
      <c r="J35" s="1" t="s">
        <v>221</v>
      </c>
      <c r="K35" t="s">
        <v>222</v>
      </c>
    </row>
    <row r="36" spans="1:12" ht="15">
      <c r="A36" s="203" t="s">
        <v>223</v>
      </c>
      <c r="B36" s="171">
        <v>1</v>
      </c>
      <c r="C36" s="159">
        <v>4</v>
      </c>
      <c r="D36" s="172">
        <v>0</v>
      </c>
      <c r="E36" s="161">
        <v>4</v>
      </c>
      <c r="F36" s="177">
        <v>1</v>
      </c>
      <c r="G36" s="204">
        <v>4</v>
      </c>
      <c r="H36" s="195"/>
      <c r="I36" s="195"/>
      <c r="K36" t="s">
        <v>224</v>
      </c>
    </row>
    <row r="37" spans="1:12" ht="409.5">
      <c r="A37" s="203" t="s">
        <v>225</v>
      </c>
      <c r="B37" s="171">
        <v>0.5</v>
      </c>
      <c r="C37" s="159">
        <v>2</v>
      </c>
      <c r="D37" s="172">
        <v>0</v>
      </c>
      <c r="E37" s="161">
        <v>2</v>
      </c>
      <c r="F37" s="177">
        <v>1</v>
      </c>
      <c r="G37" s="204">
        <v>2</v>
      </c>
      <c r="H37" s="195"/>
      <c r="I37" s="195"/>
      <c r="J37" s="1" t="s">
        <v>226</v>
      </c>
      <c r="K37" s="1" t="s">
        <v>227</v>
      </c>
    </row>
    <row r="38" spans="1:12" ht="30">
      <c r="A38" s="205" t="s">
        <v>228</v>
      </c>
      <c r="B38" s="171">
        <v>1</v>
      </c>
      <c r="C38" s="163">
        <v>12</v>
      </c>
      <c r="D38" s="172">
        <v>1</v>
      </c>
      <c r="E38" s="164">
        <v>12</v>
      </c>
      <c r="F38" s="177">
        <v>1</v>
      </c>
      <c r="G38" s="206">
        <v>12</v>
      </c>
      <c r="H38" s="195"/>
      <c r="I38" s="195"/>
    </row>
    <row r="39" spans="1:12" ht="409.5">
      <c r="A39" s="205" t="s">
        <v>229</v>
      </c>
      <c r="B39" s="171">
        <v>0.25</v>
      </c>
      <c r="C39" s="163">
        <v>6</v>
      </c>
      <c r="D39" s="172">
        <v>0</v>
      </c>
      <c r="E39" s="164">
        <v>6</v>
      </c>
      <c r="F39" s="177">
        <v>0.25</v>
      </c>
      <c r="G39" s="206">
        <v>6</v>
      </c>
      <c r="H39" s="195"/>
      <c r="I39" s="195"/>
      <c r="J39" s="1" t="s">
        <v>230</v>
      </c>
      <c r="K39" s="1" t="s">
        <v>231</v>
      </c>
      <c r="L39" s="1" t="s">
        <v>232</v>
      </c>
    </row>
    <row r="40" spans="1:12" ht="15">
      <c r="A40" s="205" t="s">
        <v>233</v>
      </c>
      <c r="B40" s="171">
        <v>1</v>
      </c>
      <c r="C40" s="163">
        <v>3</v>
      </c>
      <c r="D40" s="172">
        <v>1</v>
      </c>
      <c r="E40" s="164">
        <v>3</v>
      </c>
      <c r="F40" s="177">
        <v>1</v>
      </c>
      <c r="G40" s="206">
        <v>3</v>
      </c>
      <c r="H40" s="195"/>
      <c r="I40" s="195"/>
    </row>
    <row r="41" spans="1:12" ht="15">
      <c r="A41" s="207" t="s">
        <v>187</v>
      </c>
      <c r="B41" s="181">
        <f>SUMPRODUCT(B32:B40,C32:C40)</f>
        <v>30</v>
      </c>
      <c r="C41" s="165">
        <f>SUM(C32:C40)</f>
        <v>41</v>
      </c>
      <c r="D41" s="182">
        <f>SUMPRODUCT(D32:D40,E32:E40)</f>
        <v>27</v>
      </c>
      <c r="E41" s="166">
        <f>SUM(E32:E40)</f>
        <v>41</v>
      </c>
      <c r="F41" s="167">
        <f>SUMPRODUCT(F32:F40,G32:G40)</f>
        <v>34.25</v>
      </c>
      <c r="G41" s="206">
        <f>SUM(G32:G40)</f>
        <v>41</v>
      </c>
      <c r="H41" s="196"/>
      <c r="I41" s="195"/>
    </row>
    <row r="42" spans="1:12" ht="18.399999999999999" customHeight="1">
      <c r="A42" s="312" t="s">
        <v>234</v>
      </c>
      <c r="B42" s="313"/>
      <c r="C42" s="313"/>
      <c r="D42" s="313"/>
      <c r="E42" s="313"/>
      <c r="F42" s="313"/>
      <c r="G42" s="314"/>
      <c r="H42" s="215" t="s">
        <v>97</v>
      </c>
      <c r="I42" s="194"/>
    </row>
    <row r="43" spans="1:12" ht="30">
      <c r="A43" s="208" t="s">
        <v>235</v>
      </c>
      <c r="B43" s="178">
        <v>1</v>
      </c>
      <c r="C43" s="183">
        <v>3</v>
      </c>
      <c r="D43" s="179">
        <v>1</v>
      </c>
      <c r="E43" s="184">
        <v>3</v>
      </c>
      <c r="F43" s="180">
        <v>1</v>
      </c>
      <c r="G43" s="209">
        <v>3</v>
      </c>
      <c r="H43" s="196"/>
      <c r="I43" s="195"/>
    </row>
    <row r="44" spans="1:12" ht="180">
      <c r="A44" s="205" t="s">
        <v>236</v>
      </c>
      <c r="B44" s="171">
        <v>1</v>
      </c>
      <c r="C44" s="163">
        <v>4</v>
      </c>
      <c r="D44" s="172">
        <v>1</v>
      </c>
      <c r="E44" s="164">
        <v>4</v>
      </c>
      <c r="F44" s="177">
        <v>1</v>
      </c>
      <c r="G44" s="206">
        <v>4</v>
      </c>
      <c r="H44" s="195"/>
      <c r="I44" s="195"/>
      <c r="J44" s="1" t="s">
        <v>237</v>
      </c>
    </row>
    <row r="45" spans="1:12" ht="45">
      <c r="A45" s="203" t="s">
        <v>238</v>
      </c>
      <c r="B45" s="283">
        <v>1</v>
      </c>
      <c r="C45" s="159">
        <v>4</v>
      </c>
      <c r="D45" s="284">
        <v>1</v>
      </c>
      <c r="E45" s="161">
        <v>4</v>
      </c>
      <c r="F45" s="288">
        <v>1</v>
      </c>
      <c r="G45" s="204">
        <v>4</v>
      </c>
      <c r="H45" s="197"/>
      <c r="I45" s="195"/>
    </row>
    <row r="46" spans="1:12" ht="15">
      <c r="A46" s="210" t="s">
        <v>187</v>
      </c>
      <c r="B46" s="185">
        <f>SUMPRODUCT(B43:B45,C43:C45)</f>
        <v>11</v>
      </c>
      <c r="C46" s="165">
        <f>SUM(C43:C45)</f>
        <v>11</v>
      </c>
      <c r="D46" s="186">
        <f>SUMPRODUCT(D43:D45,E43:E45)</f>
        <v>11</v>
      </c>
      <c r="E46" s="166">
        <f>SUM(E43:E45)</f>
        <v>11</v>
      </c>
      <c r="F46" s="187">
        <f>SUMPRODUCT(F43:F45,G43:G45)</f>
        <v>11</v>
      </c>
      <c r="G46" s="211">
        <f>SUM(G43:G45)</f>
        <v>11</v>
      </c>
      <c r="H46" s="195"/>
      <c r="I46" s="195"/>
    </row>
    <row r="47" spans="1:12" ht="18.399999999999999" customHeight="1">
      <c r="A47" s="312" t="s">
        <v>76</v>
      </c>
      <c r="B47" s="313"/>
      <c r="C47" s="313"/>
      <c r="D47" s="313"/>
      <c r="E47" s="313"/>
      <c r="F47" s="313"/>
      <c r="G47" s="314"/>
      <c r="H47" s="194"/>
      <c r="I47" s="194"/>
    </row>
    <row r="48" spans="1:12" ht="15">
      <c r="A48" s="212" t="s">
        <v>239</v>
      </c>
      <c r="B48" s="188">
        <f t="shared" ref="B48:G48" si="0">B11+B17+B21+B25+B30+B41+B46</f>
        <v>79.95</v>
      </c>
      <c r="C48" s="189">
        <f t="shared" si="0"/>
        <v>100</v>
      </c>
      <c r="D48" s="190">
        <f t="shared" si="0"/>
        <v>74</v>
      </c>
      <c r="E48" s="191">
        <f t="shared" si="0"/>
        <v>100</v>
      </c>
      <c r="F48" s="192">
        <f t="shared" si="0"/>
        <v>89.5</v>
      </c>
      <c r="G48" s="213">
        <f t="shared" si="0"/>
        <v>100</v>
      </c>
      <c r="H48" s="197"/>
      <c r="I48" s="195"/>
    </row>
    <row r="49" spans="1:9" ht="15">
      <c r="A49" s="214" t="s">
        <v>240</v>
      </c>
      <c r="B49" s="315">
        <f>B48/C48</f>
        <v>0.79949999999999999</v>
      </c>
      <c r="C49" s="315"/>
      <c r="D49" s="316">
        <f>D48/E48</f>
        <v>0.74</v>
      </c>
      <c r="E49" s="316"/>
      <c r="F49" s="317">
        <f>F48/G48</f>
        <v>0.89500000000000002</v>
      </c>
      <c r="G49" s="318"/>
      <c r="H49" s="199"/>
      <c r="I49" s="199"/>
    </row>
    <row r="50" spans="1:9" ht="15">
      <c r="H50" s="198"/>
      <c r="I50" s="198"/>
    </row>
    <row r="51" spans="1:9" ht="15">
      <c r="H51" s="198"/>
      <c r="I51" s="198"/>
    </row>
    <row r="52" spans="1:9" ht="15">
      <c r="H52" s="198"/>
      <c r="I52" s="198"/>
    </row>
    <row r="53" spans="1:9" ht="15">
      <c r="H53" s="198"/>
      <c r="I53" s="198"/>
    </row>
    <row r="54" spans="1:9" ht="15">
      <c r="H54" s="198"/>
      <c r="I54" s="198"/>
    </row>
    <row r="55" spans="1:9" ht="15">
      <c r="H55" s="198"/>
      <c r="I55" s="198"/>
    </row>
    <row r="56" spans="1:9" ht="15"/>
    <row r="57" spans="1:9" ht="15"/>
    <row r="58" spans="1:9" ht="15"/>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B23:B24 F43:F45 H43:H45 H19:H20 F19:F20 D19:D20 B19:B20 H23:H24 F23:F24 D23:D24 D43:D4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2020-05-07T18:05:18Z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