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0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d8\AC\Temp\"/>
    </mc:Choice>
  </mc:AlternateContent>
  <xr:revisionPtr revIDLastSave="220" documentId="8_{B3EACF60-D4C3-4F3D-9DF2-0AC70C608458}" xr6:coauthVersionLast="45" xr6:coauthVersionMax="45" xr10:uidLastSave="{DEC7E463-ED95-40DE-80A0-CFA8BEAF863B}"/>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Fonctionnalités" sheetId="8" r:id="rId7"/>
    <sheet name="Assurance Qualité" sheetId="6" r:id="rId8"/>
    <sheet name="Curling" sheetId="7" state="hidden"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23" i="8"/>
  <c r="E24" i="8"/>
  <c r="E25" i="8"/>
  <c r="E26" i="8"/>
  <c r="E27" i="8"/>
  <c r="E46" i="8"/>
  <c r="E47" i="8"/>
  <c r="E58" i="8" s="1"/>
  <c r="B6" i="9" s="1"/>
  <c r="E48" i="8"/>
  <c r="E49" i="8"/>
  <c r="E50" i="8"/>
  <c r="E51" i="8"/>
  <c r="E52" i="8"/>
  <c r="E17" i="8" l="1"/>
  <c r="B4"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8" i="6" l="1"/>
  <c r="B49" i="6" s="1"/>
  <c r="C4" i="9" s="1"/>
  <c r="D4" i="9" s="1"/>
  <c r="G4" i="9" s="1"/>
  <c r="D5" i="9"/>
  <c r="G5" i="9" s="1"/>
</calcChain>
</file>

<file path=xl/sharedStrings.xml><?xml version="1.0" encoding="utf-8"?>
<sst xmlns="http://schemas.openxmlformats.org/spreadsheetml/2006/main" count="423" uniqueCount="219">
  <si>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</si>
  <si>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</si>
  <si>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</si>
  <si>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</si>
  <si>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</si>
  <si>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</si>
  <si>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</si>
  <si>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</si>
  <si>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</si>
  <si>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</si>
  <si>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</si>
  <si>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</si>
  <si>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</si>
  <si>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</si>
  <si>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</si>
  <si>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</si>
  <si>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</si>
  <si>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</si>
  <si>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</si>
  <si>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</si>
  <si>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</si>
  <si>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</si>
  <si>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</si>
  <si>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</si>
  <si>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</si>
  <si>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</si>
  <si>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</si>
  <si>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</si>
  <si>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</si>
  <si>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</si>
  <si>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</si>
  <si>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</si>
  <si>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</si>
  <si>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</si>
  <si>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</si>
  <si>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</si>
  <si>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</si>
  <si>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</si>
  <si>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</si>
  <si>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</si>
  <si>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</si>
  <si>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</si>
  <si>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</si>
  <si>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</si>
  <si>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</si>
  <si>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</si>
  <si>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</si>
  <si>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</si>
  <si>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</si>
  <si>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</si>
  <si>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</si>
  <si>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</si>
  <si>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</si>
  <si>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</si>
  <si>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</si>
  <si>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</si>
  <si>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</si>
  <si>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</si>
  <si>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</si>
  <si>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</si>
  <si>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</si>
  <si>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</si>
  <si>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</si>
  <si>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</si>
  <si>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</si>
  <si>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</si>
  <si>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</si>
  <si>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</si>
  <si>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</si>
  <si>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</si>
  <si>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</si>
  <si>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</si>
  <si>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</si>
  <si>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</si>
  <si>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</si>
  <si>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</si>
  <si>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</si>
  <si>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</si>
  <si>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</si>
  <si>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</si>
  <si>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</si>
  <si>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5c3cf98e831ab17792c6c0681c9dac4be0bc0c86</t>
  </si>
  <si>
    <t>Fonctionnalité</t>
  </si>
  <si>
    <t>Testé</t>
  </si>
  <si>
    <t>Note finale</t>
  </si>
  <si>
    <t>Commentaires</t>
  </si>
  <si>
    <t>Outil-Ligne</t>
  </si>
  <si>
    <t>Le segment de prévisualisation suit le pointeur de la souris. =&gt; Il le suit bien, mais lorsqu'on fait un clic pour ajouter le segment, il continue de le suivre un bref moment avant d'être réellement "accroché".
Les attributs modifiables par l'utilisateur sont vérifiés avant d'être appliqués (validation). =&gt; En entrant des lettres, même problème que pour l'outil rectangle. En plus, si on mets une lettre dans le rayon des joints, on obtient une erreur dans la console (attribute r: ...)
Le passage d'alignement forcé à libre et vice-versa se fait automatiquement, sans le déplacement de la souris. =&gt; Même problème que pour le rectangle, il nécessite un déplacement de la souris et une erreur dans la console apparaît. Test "#onMouseDown and mouseMovement " ne veut rien dire?</t>
  </si>
  <si>
    <t>William</t>
  </si>
  <si>
    <t>Point d'entrée dans l'application</t>
  </si>
  <si>
    <t>Antoine Labonté</t>
  </si>
  <si>
    <t>Vue de dessin</t>
  </si>
  <si>
    <t xml:space="preserve">Il n’est pas possible de distinguer la zone de dessin si on définit la couleur de fond comme celle de la couleur de la zone de travail.
Il y a une barre de défilement pour la longueur qui s’affiche si on demande la taille de la zone de dessin par défaut. </t>
  </si>
  <si>
    <t>Créer un nouveau dessin</t>
  </si>
  <si>
    <t>Une erreur est lancée si nous entrons une mauvaise valeur hexadécimale et essayons d’utiliser la palette.
La zone par défaut de travail est plus grande que la fenêtre, elle ne prend pas en compte la barre de navigation sur le côté.</t>
  </si>
  <si>
    <t>Outil-Couleur</t>
  </si>
  <si>
    <t>Lors que l'on entre des lettres dans les champs de transparence, la transparence devient de 0.
color-menu.spec.ts N'oubliez pas de nommer tous vos tests</t>
  </si>
  <si>
    <t>Antoine Lamontagne</t>
  </si>
  <si>
    <t>Outil-Rectangle</t>
  </si>
  <si>
    <t>"Le passage de rectangle à carré et vice-versa se fait automatiquement, sans le déplacement de la souris." non respecté. Il faut déplacer la souris (erreur dans la console au moment où on appuie sur shift). "Les attributs modifiables par l'utilisateur sont vérifiés avant d'être appliqués (validation)." =&gt; si on sélectionne le texte et entre des lettres, le champ de texte se libère et réinitialise à la valeur minimale plutôt que de la laisser inchangée.
Attention: Typo dans quelques noms de tests ("onTexteChange should cahnge the width", ...)</t>
  </si>
  <si>
    <t>Outil-Pinceau</t>
  </si>
  <si>
    <t xml:space="preserve">On ne peut pas entrer le chiffre 1 sans changer d’outil._x000D_
Les textures des pinceaux se ressemble quand même beaucoup. Il serait bien d’en avoir des plus diversifiées._x000D_
</t>
  </si>
  <si>
    <t>Outil-Crayon</t>
  </si>
  <si>
    <t xml:space="preserve">On ne peut pas entrer le chiffre 1 sans changer d’outil.
</t>
  </si>
  <si>
    <t>Guide d'utilisation</t>
  </si>
  <si>
    <t>"Lorsqu’un bouton de navigation est cliqué, toutes les catégories doivent instantanément et simultanément révéler leurs sujets." n'est pas implémenté. Attention aussi, si vous mettez tous les items de menu, il serait préférable de mettre un texte indiquant que l'outil/la section n'est pas encore disponible</t>
  </si>
  <si>
    <t>Note finale pour le sprint</t>
  </si>
  <si>
    <t>Crash</t>
  </si>
  <si>
    <t>Ne build pas</t>
  </si>
  <si>
    <t xml:space="preserve">6bfc7efbaa779f3a397fc175927251d08bde487f
</t>
  </si>
  <si>
    <t>Annuler-refaire</t>
  </si>
  <si>
    <t>Lorsqu'on crée un nouveau dessin, l'historique des actions est conservé.</t>
  </si>
  <si>
    <t>Sauvegarder le dessin sur serveur</t>
  </si>
  <si>
    <t>Ce serait bien d'empêcher le ctrl-s lorsque la modale est ouverte</t>
  </si>
  <si>
    <t>Lamontagne</t>
  </si>
  <si>
    <t>Galerie de dessins</t>
  </si>
  <si>
    <t>Base de données</t>
  </si>
  <si>
    <t>Filtrage par étiquettes</t>
  </si>
  <si>
    <t>Exporter le dessin</t>
  </si>
  <si>
    <t>La résolution de l'image change pour le preview, ca pourrait être bien de garder le meme ratio.</t>
  </si>
  <si>
    <t>Outil-Sélection et inversion de sélection</t>
  </si>
  <si>
    <t>Déplacement d'une sélection</t>
  </si>
  <si>
    <t>Lors d'un glisser déposer d'une boite englobant plusieurs objets, si le point de départ du glisser déposer est sur l'un des objets, la sélection devient sur cet objet seulement, rendant la fonctionalité difficile à utiliser. Un annuler refaire devrait conserver la sélection actuelle. SI on souhait déplacer un groupe d'éléments, on se tromp donc on annule, il est souhaitable de conserver la sélection</t>
  </si>
  <si>
    <t>Outil-Efface</t>
  </si>
  <si>
    <t>On ne peut pas supprimer deux éléments qui ne se retrouve pas sur  le même point mais dans la zone de l'efface en même temps.</t>
  </si>
  <si>
    <t>Outi-Pipette</t>
  </si>
  <si>
    <t>Outil-Applicateur de couleur</t>
  </si>
  <si>
    <t>Outil-Aérosol</t>
  </si>
  <si>
    <t>Outil-Polygone</t>
  </si>
  <si>
    <t>Outil-Ellipse</t>
  </si>
  <si>
    <t>Il est possible d'avoir un élément vide avec le mode contour et avec un contour de 0.</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</si>
  <si>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</si>
  <si>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</si>
  <si>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</si>
  <si>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</si>
  <si>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</si>
  <si>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</si>
  <si>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</si>
  <si>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</si>
  <si>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</si>
  <si>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</si>
  <si>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</si>
  <si>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</si>
  <si>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</si>
  <si>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</si>
  <si>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Critère</t>
  </si>
  <si>
    <t>Poid</t>
  </si>
  <si>
    <t>Qualité des classes</t>
  </si>
  <si>
    <t>La classe n'a qu'une responsabilitée et elle est non triviale. Son nom est court, clair pertinent et représentatif de sa responsabilité. La classe ne contient que l'information qu'elle nécessite (idéalement moins de 7 attributs)</t>
  </si>
  <si>
    <t>- 0.1 Veuillez vous assurer de l'ordre des éléments dans les classes (Attributs/Getters - Constructeur/Init - Méthodes). Cela facilite la lecture du code. (ex. CreateDrawingComponent, ColorService )
Faites attention à la classe DrawBoardStateService. Elle gère beaucoup de chose.
- 0.25 La classe QuickColorComponent comporte trop d'attributs (10 couleurs) Il faudrait utiliser des tableaux.</t>
  </si>
  <si>
    <t>La classe minimise l'accessibilité des membres</t>
  </si>
  <si>
    <t xml:space="preserve">- 0.25 Certaines méthodes des components semblent être déclarés publiques même si ceux-ci ne sont pas toujours utilisés à l'extérieur sauf dans les tests et dans le template html. Il serait mieux de les mettre protégés. Par exemple, la méthode SelectionMenuComponent.onChangeDrawToolpeut être "protected". </t>
  </si>
  <si>
    <t>Les attributs de la classe sont initialisés dans le constructeur</t>
  </si>
  <si>
    <t>- 0.5 ColorService, DrawBoardStateService et la plupart des DrawStrategyServices ont certaines initialisations des attributs dans le constructeur et d'autres à la définition de ceux-ci.</t>
  </si>
  <si>
    <t>Total de la catégorie</t>
  </si>
  <si>
    <t>Qualité des fonctions</t>
  </si>
  <si>
    <t>La fonction ne fait qu'une chose et elle est non triviale. Son nom est clair, pertinent, représentatif de sa tâche et respecte les conventions.</t>
  </si>
  <si>
    <t>L'ordre des paramètres est cohérent. (x, y, z) plutôt que (y, z, x) par exemple.</t>
  </si>
  <si>
    <t>La fonction doit minimiser le nombre de paramètres (idéalement 0)</t>
  </si>
  <si>
    <t>Tous les paramètres de fonction sont utilisés</t>
  </si>
  <si>
    <t>Lorsque vous "overrider" les méthodes d'une classe abstraite ou d'un interface, il est possible de changer la signature de cette méthode pour omettre certains paramètres inutiles sans changer le comportement de celle-ci. Veuillez vous assurer que tous les méthodes de vos outils n'ont que les paramètres nécessaires à leur bon fonctionnement.</t>
  </si>
  <si>
    <t>Exceptions</t>
  </si>
  <si>
    <t>Les exceptions sont claires et spécifiques (Pas d'erreurs génériques)</t>
  </si>
  <si>
    <t>Il n'y a pas de bloc "catch" vide, ou s'ils sont présents, ils sont documentés.</t>
  </si>
  <si>
    <t>Variables</t>
  </si>
  <si>
    <t>Bonne utilisation des constantes.</t>
  </si>
  <si>
    <t xml:space="preserve">Draw-strategy-rectangle.service.ts this.type devrait avoir une Enum pour tous les type de rectangle possible à la place d’utiliser ‘contour’, ‘fill’ ou ‘none’._x000D_
Start-menu.component.ts title pourrait être une constante readonly._x000D_
</t>
  </si>
  <si>
    <t>Les variables et constantes ont des noms explicites qui respectent les conventions de nommage.</t>
  </si>
  <si>
    <t>Expression Booléennes</t>
  </si>
  <si>
    <t>Les expression booléennes ne sont pas comparées à true et false</t>
  </si>
  <si>
    <t>- 0.5 main-nav.component.html - (isHandset$ | async) === false</t>
  </si>
  <si>
    <t>Utilisation des opérateurs ternaires dans les bon scénario</t>
  </si>
  <si>
    <t>- 0.25 draw-board-state.service.ts - Méthode selectedSidebarIconFct - utiliser des ternaires pour les deux appels à changeActiveTool.</t>
  </si>
  <si>
    <t>Pas d'expressions booléennes complexes. Des prédicats sont utilisés pour simplifier les conditions complexes</t>
  </si>
  <si>
    <t>Qualité Générale</t>
  </si>
  <si>
    <t>Le programme utilise des enums lorsqu'elles sont nécessaires</t>
  </si>
  <si>
    <t>- 0.25 draw-strategy-rectangle.service.ts - type devrait être une enum plutôt que des string literals
- 0.25 attributes-brush.component.ts et draw-stratery-brush.service.ts - "filter" devrait être une enum. Il serait facile d'utiliser une enum numérique plutôt que d'avoir à bâtir une string avec suffix numérique</t>
  </si>
  <si>
    <t>Les objets javascript ne sont pas utilisés, des classes ou des interfaces sont utilisés</t>
  </si>
  <si>
    <t>Le code est correctement indenté et organisé en groupes logiques.</t>
  </si>
  <si>
    <t>Il y a une séparation entre le code typescript, html et css.</t>
  </si>
  <si>
    <t>- 0.25 drawing-space.component.ts - L'assignation de style pour le drawZone devrait plutôt se faire dans le template html. La responsabilité de régler le style ne devrait pas être au code TS.
- 0.25 color-menu.component.ts - Même chose pour les primary,secondary et background ColorView ici.
- 0.50 quick-color.component.ts, .html - Ici, utilisez un ngFor avec le style réglé par le two-way binding (ngStyle).</t>
  </si>
  <si>
    <t>Il n'y a pas de duplication de code.</t>
  </si>
  <si>
    <t>Les commentaires sont pertinents</t>
  </si>
  <si>
    <t>- 0.25 draw-strategy-rectangle.service.ts - "Improve this ugly shit"
- 0.25 draw-strategy-rectangle.service.ts - "rect params", "style" inutiles</t>
  </si>
  <si>
    <t>Aucune erreur TSLint non justifiée. (Des commentaires TODO sont acceptables). (25% de la note sera retirée par type d'erreur présente)</t>
  </si>
  <si>
    <t>Les structures conditionnelles réduisent l'imbrication lorsque possible (reduce nesting).</t>
  </si>
  <si>
    <t>- 0.25 color-palet.component.ts - Méthode onKeypress - Le else est inutile et ne fait qu'ajouter du nesting
- 0.25 draw-board-state.service.ts - Méthode replaceTag - Inverser le if pour réduire le nesting (short-circuit)
- 0.25 draw-strategy-line.service.ts - Méthode onMouseDown - Inverser le if et retourner directement this.applyMouseDoubleClick(event) va faciliter la lecture et réduire le nesting</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</si>
  <si>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</si>
  <si>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</si>
  <si>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</si>
  <si>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</si>
  <si>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Les conventions de nommage de branches sur git ne sont pas respectées. [OK]
Pensez aussi à supprimer vos branche une fois que celle-ci sont merger avec le master.</t>
  </si>
  <si>
    <t>Le repo git ne contient que les fichiers nécessaires. (pas de dossier node_modules ou de package-lock.json et pas de package.json dans des dossiers autre que client ou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</si>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</sst>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16" fillId="0" borderId="0" xfId="0" applyFont="1"/>
    <xf numFmtId="0" fontId="0" fillId="5" borderId="77" xfId="0" applyNumberFormat="1" applyFill="1" applyBorder="1" applyAlignment="1">
      <alignment horizontal="center" vertical="center" wrapText="1"/>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87" t="s">
        <v>45</v>
      </c>
      <c r="D2" s="287"/>
      <c r="E2" s="288" t="s">
        <v>46</v>
      </c>
      <c r="F2" s="288"/>
      <c r="G2" s="289" t="s">
        <v>47</v>
      </c>
      <c r="H2" s="289"/>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1" t="s">
        <v>55</v>
      </c>
      <c r="I27" s="291"/>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1" t="s">
        <v>55</v>
      </c>
      <c r="I31" s="291"/>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C4" sqref="C4"/>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8"/>
      <c r="B3" s="267" t="s">
        <v>74</v>
      </c>
      <c r="C3" s="267" t="s">
        <v>75</v>
      </c>
      <c r="D3" s="267" t="s">
        <v>76</v>
      </c>
      <c r="E3" s="268" t="s">
        <v>77</v>
      </c>
      <c r="F3" s="2" t="s">
        <v>3</v>
      </c>
      <c r="G3" t="s">
        <v>78</v>
      </c>
    </row>
    <row r="4" spans="1:7">
      <c r="A4" s="269" t="s">
        <v>0</v>
      </c>
      <c r="B4" s="270">
        <f>(Fonctionnalités!E17)</f>
        <v>0.89460000000000006</v>
      </c>
      <c r="C4" s="271">
        <f>'Assurance Qualité'!B49</f>
        <v>0.79949999999999999</v>
      </c>
      <c r="D4" s="271">
        <f>AVERAGE(B4:C4) - 0.1*E4</f>
        <v>0.84705000000000008</v>
      </c>
      <c r="F4" s="282">
        <v>15</v>
      </c>
      <c r="G4" s="281">
        <f>D4*F4</f>
        <v>12.705750000000002</v>
      </c>
    </row>
    <row r="5" spans="1:7">
      <c r="A5" s="272" t="s">
        <v>1</v>
      </c>
      <c r="B5" s="273">
        <f>(Fonctionnalités!E39)</f>
        <v>0.97</v>
      </c>
      <c r="C5" s="274">
        <f>'Assurance Qualité'!D49</f>
        <v>0</v>
      </c>
      <c r="D5" s="274">
        <f>AVERAGE(B5:C5) - 0.1*E5</f>
        <v>0.48499999999999999</v>
      </c>
      <c r="F5" s="282">
        <v>30</v>
      </c>
      <c r="G5" s="281">
        <f t="shared" ref="G5:G7" si="0">D5*F5</f>
        <v>14.549999999999999</v>
      </c>
    </row>
    <row r="6" spans="1:7">
      <c r="A6" s="275" t="s">
        <v>2</v>
      </c>
      <c r="B6" s="276">
        <f>(Fonctionnalités!E58)</f>
        <v>0</v>
      </c>
      <c r="C6" s="277">
        <f>'Assurance Qualité'!F49</f>
        <v>0</v>
      </c>
      <c r="D6" s="277">
        <f>AVERAGE(B6:C6) - 0.1*E6</f>
        <v>0</v>
      </c>
      <c r="F6" s="282">
        <v>25</v>
      </c>
      <c r="G6" s="281">
        <f t="shared" si="0"/>
        <v>0</v>
      </c>
    </row>
    <row r="7" spans="1:7">
      <c r="A7" s="278" t="s">
        <v>79</v>
      </c>
      <c r="B7" s="279"/>
      <c r="C7" s="279"/>
      <c r="D7" s="283"/>
      <c r="F7" s="2">
        <v>15</v>
      </c>
      <c r="G7" s="281">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tabSelected="1" topLeftCell="A24" workbookViewId="0">
      <selection activeCell="F31" sqref="F31"/>
    </sheetView>
  </sheetViews>
  <sheetFormatPr defaultRowHeight="15"/>
  <cols>
    <col min="1" max="1" width="73" customWidth="1"/>
    <col min="5" max="5" width="11" bestFit="1" customWidth="1"/>
    <col min="6" max="6" width="56.28515625" customWidth="1"/>
    <col min="7" max="7" width="16" bestFit="1" customWidth="1"/>
  </cols>
  <sheetData>
    <row r="1" spans="1:7" ht="18.75">
      <c r="A1" s="300" t="s">
        <v>80</v>
      </c>
      <c r="B1" s="301"/>
      <c r="C1" s="301"/>
      <c r="D1" s="301"/>
      <c r="E1" s="301"/>
      <c r="F1" s="301"/>
    </row>
    <row r="2" spans="1:7">
      <c r="A2" s="218"/>
      <c r="B2" s="218"/>
      <c r="C2" s="219"/>
      <c r="D2" s="219"/>
      <c r="E2" s="218"/>
      <c r="F2" s="219"/>
    </row>
    <row r="3" spans="1:7" ht="18.75">
      <c r="A3" s="300" t="s">
        <v>51</v>
      </c>
      <c r="B3" s="301"/>
      <c r="C3" s="301"/>
      <c r="D3" s="301"/>
      <c r="E3" s="301"/>
      <c r="F3" s="301"/>
    </row>
    <row r="5" spans="1:7" ht="23.25">
      <c r="A5" s="302" t="s">
        <v>0</v>
      </c>
      <c r="B5" s="302"/>
      <c r="C5" s="302"/>
      <c r="D5" s="302"/>
      <c r="E5" s="302"/>
      <c r="F5" s="302"/>
    </row>
    <row r="6" spans="1:7">
      <c r="A6" s="220" t="s">
        <v>52</v>
      </c>
      <c r="B6" s="303" t="s">
        <v>81</v>
      </c>
      <c r="C6" s="303"/>
      <c r="D6" s="303"/>
      <c r="E6" s="303"/>
      <c r="F6" s="304"/>
    </row>
    <row r="7" spans="1:7">
      <c r="A7" s="221" t="s">
        <v>82</v>
      </c>
      <c r="B7" s="222" t="s">
        <v>48</v>
      </c>
      <c r="C7" s="222" t="s">
        <v>83</v>
      </c>
      <c r="D7" s="222" t="s">
        <v>3</v>
      </c>
      <c r="E7" s="222" t="s">
        <v>84</v>
      </c>
      <c r="F7" s="223" t="s">
        <v>85</v>
      </c>
    </row>
    <row r="8" spans="1:7" ht="225">
      <c r="A8" s="224" t="s">
        <v>86</v>
      </c>
      <c r="B8" s="225">
        <v>0.85</v>
      </c>
      <c r="C8" s="225">
        <v>1</v>
      </c>
      <c r="D8" s="225">
        <v>16</v>
      </c>
      <c r="E8" s="225">
        <f t="shared" ref="E8:E13" si="0">B8*C8*D8</f>
        <v>13.6</v>
      </c>
      <c r="F8" s="226" t="s">
        <v>87</v>
      </c>
      <c r="G8" s="284" t="s">
        <v>88</v>
      </c>
    </row>
    <row r="9" spans="1:7">
      <c r="A9" s="224" t="s">
        <v>89</v>
      </c>
      <c r="B9" s="225">
        <v>1</v>
      </c>
      <c r="C9" s="225">
        <v>1</v>
      </c>
      <c r="D9" s="225">
        <v>8</v>
      </c>
      <c r="E9" s="225">
        <f t="shared" si="0"/>
        <v>8</v>
      </c>
      <c r="F9" s="227"/>
      <c r="G9" s="284" t="s">
        <v>90</v>
      </c>
    </row>
    <row r="10" spans="1:7" ht="75">
      <c r="A10" s="224" t="s">
        <v>91</v>
      </c>
      <c r="B10" s="225">
        <v>0.75</v>
      </c>
      <c r="C10" s="225">
        <v>1</v>
      </c>
      <c r="D10" s="225">
        <v>10</v>
      </c>
      <c r="E10" s="225">
        <f t="shared" si="0"/>
        <v>7.5</v>
      </c>
      <c r="F10" s="226" t="s">
        <v>92</v>
      </c>
      <c r="G10" s="284" t="s">
        <v>90</v>
      </c>
    </row>
    <row r="11" spans="1:7" ht="75">
      <c r="A11" s="224" t="s">
        <v>93</v>
      </c>
      <c r="B11" s="225">
        <v>0.9</v>
      </c>
      <c r="C11" s="225">
        <v>1</v>
      </c>
      <c r="D11" s="225">
        <v>12</v>
      </c>
      <c r="E11" s="225">
        <f t="shared" si="0"/>
        <v>10.8</v>
      </c>
      <c r="F11" s="226" t="s">
        <v>94</v>
      </c>
      <c r="G11" s="284" t="s">
        <v>90</v>
      </c>
    </row>
    <row r="12" spans="1:7" ht="45">
      <c r="A12" s="224" t="s">
        <v>95</v>
      </c>
      <c r="B12" s="225">
        <v>0.95</v>
      </c>
      <c r="C12" s="225">
        <v>1</v>
      </c>
      <c r="D12" s="225">
        <v>10</v>
      </c>
      <c r="E12" s="225">
        <f t="shared" si="0"/>
        <v>9.5</v>
      </c>
      <c r="F12" s="226" t="s">
        <v>96</v>
      </c>
      <c r="G12" s="284" t="s">
        <v>97</v>
      </c>
    </row>
    <row r="13" spans="1:7" ht="150">
      <c r="A13" s="224" t="s">
        <v>98</v>
      </c>
      <c r="B13" s="225">
        <v>0.88</v>
      </c>
      <c r="C13" s="225">
        <v>1</v>
      </c>
      <c r="D13" s="225">
        <v>12</v>
      </c>
      <c r="E13" s="225">
        <f t="shared" si="0"/>
        <v>10.56</v>
      </c>
      <c r="F13" s="226" t="s">
        <v>99</v>
      </c>
      <c r="G13" s="284" t="s">
        <v>88</v>
      </c>
    </row>
    <row r="14" spans="1:7" ht="60">
      <c r="A14" s="224" t="s">
        <v>100</v>
      </c>
      <c r="B14" s="225">
        <v>0.9</v>
      </c>
      <c r="C14" s="225">
        <v>1</v>
      </c>
      <c r="D14" s="225">
        <v>12</v>
      </c>
      <c r="E14" s="225">
        <f t="shared" ref="E14:E16" si="1">B14*C14*D14</f>
        <v>10.8</v>
      </c>
      <c r="F14" s="226" t="s">
        <v>101</v>
      </c>
      <c r="G14" s="284" t="s">
        <v>97</v>
      </c>
    </row>
    <row r="15" spans="1:7" ht="30">
      <c r="A15" s="224" t="s">
        <v>102</v>
      </c>
      <c r="B15" s="225">
        <v>0.95</v>
      </c>
      <c r="C15" s="225">
        <v>1</v>
      </c>
      <c r="D15" s="225">
        <v>10</v>
      </c>
      <c r="E15" s="225">
        <f t="shared" si="1"/>
        <v>9.5</v>
      </c>
      <c r="F15" s="226" t="s">
        <v>103</v>
      </c>
      <c r="G15" s="284" t="s">
        <v>97</v>
      </c>
    </row>
    <row r="16" spans="1:7" ht="90">
      <c r="A16" s="224" t="s">
        <v>104</v>
      </c>
      <c r="B16" s="225">
        <v>0.92</v>
      </c>
      <c r="C16" s="225">
        <v>1</v>
      </c>
      <c r="D16" s="225">
        <v>10</v>
      </c>
      <c r="E16" s="225">
        <f t="shared" si="1"/>
        <v>9.2000000000000011</v>
      </c>
      <c r="F16" s="226" t="s">
        <v>105</v>
      </c>
      <c r="G16" s="284" t="s">
        <v>88</v>
      </c>
    </row>
    <row r="17" spans="1:7">
      <c r="A17" s="228" t="s">
        <v>106</v>
      </c>
      <c r="B17" s="305"/>
      <c r="C17" s="305"/>
      <c r="D17" s="286">
        <f>SUM(D8:D16)</f>
        <v>100</v>
      </c>
      <c r="E17" s="280">
        <f>SUM(E8:E16)/D17 - E19*D19 - E18*D18</f>
        <v>0.89460000000000006</v>
      </c>
      <c r="F17" s="229"/>
    </row>
    <row r="18" spans="1:7">
      <c r="A18" s="230" t="s">
        <v>107</v>
      </c>
      <c r="D18" s="231">
        <v>0.15</v>
      </c>
    </row>
    <row r="19" spans="1:7">
      <c r="A19" s="230" t="s">
        <v>108</v>
      </c>
      <c r="D19" s="231">
        <v>0.2</v>
      </c>
    </row>
    <row r="20" spans="1:7" ht="23.25">
      <c r="A20" s="306" t="s">
        <v>1</v>
      </c>
      <c r="B20" s="307"/>
      <c r="C20" s="307"/>
      <c r="D20" s="307"/>
      <c r="E20" s="307"/>
      <c r="F20" s="308"/>
    </row>
    <row r="21" spans="1:7" ht="25.5" customHeight="1">
      <c r="A21" s="240" t="s">
        <v>52</v>
      </c>
      <c r="B21" s="292" t="s">
        <v>109</v>
      </c>
      <c r="C21" s="293"/>
      <c r="D21" s="293"/>
      <c r="E21" s="293"/>
      <c r="F21" s="294"/>
    </row>
    <row r="22" spans="1:7">
      <c r="A22" s="240" t="s">
        <v>82</v>
      </c>
      <c r="B22" s="232" t="s">
        <v>48</v>
      </c>
      <c r="C22" s="232" t="s">
        <v>83</v>
      </c>
      <c r="D22" s="232" t="s">
        <v>3</v>
      </c>
      <c r="E22" s="232" t="s">
        <v>84</v>
      </c>
      <c r="F22" s="241" t="s">
        <v>85</v>
      </c>
    </row>
    <row r="23" spans="1:7" ht="30">
      <c r="A23" s="240" t="s">
        <v>110</v>
      </c>
      <c r="B23" s="254">
        <v>0.9</v>
      </c>
      <c r="C23" s="254">
        <v>1</v>
      </c>
      <c r="D23" s="232">
        <v>12</v>
      </c>
      <c r="E23" s="232">
        <f>B23*C23*D23</f>
        <v>10.8</v>
      </c>
      <c r="F23" s="241" t="s">
        <v>111</v>
      </c>
      <c r="G23" t="s">
        <v>88</v>
      </c>
    </row>
    <row r="24" spans="1:7" ht="30">
      <c r="A24" s="240" t="s">
        <v>112</v>
      </c>
      <c r="B24" s="254">
        <v>1</v>
      </c>
      <c r="C24" s="254">
        <v>1</v>
      </c>
      <c r="D24" s="232">
        <v>8</v>
      </c>
      <c r="E24" s="232">
        <f>B24*C24*D24</f>
        <v>8</v>
      </c>
      <c r="F24" s="241" t="s">
        <v>113</v>
      </c>
      <c r="G24" t="s">
        <v>114</v>
      </c>
    </row>
    <row r="25" spans="1:7">
      <c r="A25" s="240" t="s">
        <v>115</v>
      </c>
      <c r="B25" s="254">
        <v>1</v>
      </c>
      <c r="C25" s="254">
        <v>1</v>
      </c>
      <c r="D25" s="232">
        <v>8</v>
      </c>
      <c r="E25" s="232">
        <f>B25*C25*D25</f>
        <v>8</v>
      </c>
      <c r="F25" s="241"/>
      <c r="G25" t="s">
        <v>114</v>
      </c>
    </row>
    <row r="26" spans="1:7">
      <c r="A26" s="240" t="s">
        <v>116</v>
      </c>
      <c r="B26" s="254">
        <v>1</v>
      </c>
      <c r="C26" s="254">
        <v>1</v>
      </c>
      <c r="D26" s="232">
        <v>4</v>
      </c>
      <c r="E26" s="232">
        <f>B26*C26*D26</f>
        <v>4</v>
      </c>
      <c r="F26" s="241"/>
      <c r="G26" t="s">
        <v>114</v>
      </c>
    </row>
    <row r="27" spans="1:7">
      <c r="A27" s="240" t="s">
        <v>117</v>
      </c>
      <c r="B27" s="254">
        <v>1</v>
      </c>
      <c r="C27" s="254">
        <v>1</v>
      </c>
      <c r="D27" s="232">
        <v>5</v>
      </c>
      <c r="E27" s="232">
        <f>B27*C27*D27</f>
        <v>5</v>
      </c>
      <c r="F27" s="241"/>
      <c r="G27" t="s">
        <v>114</v>
      </c>
    </row>
    <row r="28" spans="1:7" ht="30">
      <c r="A28" s="240" t="s">
        <v>118</v>
      </c>
      <c r="B28" s="254">
        <v>1</v>
      </c>
      <c r="C28" s="254">
        <v>1</v>
      </c>
      <c r="D28" s="232">
        <v>5</v>
      </c>
      <c r="E28" s="232">
        <f t="shared" ref="E28:E38" si="2">B28*C28*D28</f>
        <v>5</v>
      </c>
      <c r="F28" s="241" t="s">
        <v>119</v>
      </c>
      <c r="G28" t="s">
        <v>114</v>
      </c>
    </row>
    <row r="29" spans="1:7">
      <c r="A29" s="240" t="s">
        <v>120</v>
      </c>
      <c r="B29" s="254">
        <v>1</v>
      </c>
      <c r="C29" s="254">
        <v>1</v>
      </c>
      <c r="D29" s="232">
        <v>14</v>
      </c>
      <c r="E29" s="232">
        <f t="shared" si="2"/>
        <v>14</v>
      </c>
      <c r="F29" s="241"/>
      <c r="G29" t="s">
        <v>88</v>
      </c>
    </row>
    <row r="30" spans="1:7" ht="105">
      <c r="A30" s="240" t="s">
        <v>121</v>
      </c>
      <c r="B30" s="254">
        <v>0.9</v>
      </c>
      <c r="C30" s="254">
        <v>1</v>
      </c>
      <c r="D30" s="232">
        <v>6</v>
      </c>
      <c r="E30" s="232">
        <f t="shared" si="2"/>
        <v>5.4</v>
      </c>
      <c r="F30" s="241" t="s">
        <v>122</v>
      </c>
      <c r="G30" t="s">
        <v>88</v>
      </c>
    </row>
    <row r="31" spans="1:7" ht="45">
      <c r="A31" s="240" t="s">
        <v>123</v>
      </c>
      <c r="B31" s="254">
        <v>0.85</v>
      </c>
      <c r="C31" s="254">
        <v>1</v>
      </c>
      <c r="D31" s="232">
        <v>8</v>
      </c>
      <c r="E31" s="232">
        <f t="shared" si="2"/>
        <v>6.8</v>
      </c>
      <c r="F31" s="241" t="s">
        <v>124</v>
      </c>
      <c r="G31" t="s">
        <v>90</v>
      </c>
    </row>
    <row r="32" spans="1:7">
      <c r="A32" s="240" t="s">
        <v>125</v>
      </c>
      <c r="B32" s="254">
        <v>1</v>
      </c>
      <c r="C32" s="254">
        <v>1</v>
      </c>
      <c r="D32" s="232">
        <v>4</v>
      </c>
      <c r="E32" s="232">
        <f t="shared" si="2"/>
        <v>4</v>
      </c>
      <c r="F32" s="241"/>
      <c r="G32" t="s">
        <v>90</v>
      </c>
    </row>
    <row r="33" spans="1:7">
      <c r="A33" s="240" t="s">
        <v>126</v>
      </c>
      <c r="B33" s="254">
        <v>1</v>
      </c>
      <c r="C33" s="254">
        <v>1</v>
      </c>
      <c r="D33" s="232">
        <v>4</v>
      </c>
      <c r="E33" s="232">
        <f t="shared" si="2"/>
        <v>4</v>
      </c>
      <c r="F33" s="241"/>
      <c r="G33" t="s">
        <v>90</v>
      </c>
    </row>
    <row r="34" spans="1:7">
      <c r="A34" s="253" t="s">
        <v>127</v>
      </c>
      <c r="B34" s="254">
        <v>1</v>
      </c>
      <c r="C34" s="254">
        <v>1</v>
      </c>
      <c r="D34" s="254">
        <v>6</v>
      </c>
      <c r="E34" s="232">
        <f t="shared" si="2"/>
        <v>6</v>
      </c>
      <c r="F34" s="255"/>
      <c r="G34" t="s">
        <v>90</v>
      </c>
    </row>
    <row r="35" spans="1:7">
      <c r="A35" s="253" t="s">
        <v>128</v>
      </c>
      <c r="B35" s="254">
        <v>1</v>
      </c>
      <c r="C35" s="254">
        <v>1</v>
      </c>
      <c r="D35" s="254">
        <v>6</v>
      </c>
      <c r="E35" s="232">
        <f t="shared" si="2"/>
        <v>6</v>
      </c>
      <c r="F35" s="255"/>
      <c r="G35" t="s">
        <v>90</v>
      </c>
    </row>
    <row r="36" spans="1:7" ht="30">
      <c r="A36" s="253" t="s">
        <v>129</v>
      </c>
      <c r="B36" s="254">
        <v>1</v>
      </c>
      <c r="C36" s="254">
        <v>1</v>
      </c>
      <c r="D36" s="254">
        <v>4</v>
      </c>
      <c r="E36" s="232">
        <f t="shared" si="2"/>
        <v>4</v>
      </c>
      <c r="F36" s="255" t="s">
        <v>130</v>
      </c>
      <c r="G36" t="s">
        <v>90</v>
      </c>
    </row>
    <row r="37" spans="1:7">
      <c r="A37" s="253" t="s">
        <v>131</v>
      </c>
      <c r="B37" s="254">
        <v>1</v>
      </c>
      <c r="C37" s="254">
        <v>1</v>
      </c>
      <c r="D37" s="254">
        <v>4</v>
      </c>
      <c r="E37" s="232">
        <f t="shared" si="2"/>
        <v>4</v>
      </c>
      <c r="F37" s="255"/>
      <c r="G37" t="s">
        <v>88</v>
      </c>
    </row>
    <row r="38" spans="1:7">
      <c r="A38" s="253" t="s">
        <v>132</v>
      </c>
      <c r="B38" s="254">
        <v>1</v>
      </c>
      <c r="C38" s="254">
        <v>1</v>
      </c>
      <c r="D38" s="254">
        <v>2</v>
      </c>
      <c r="E38" s="232">
        <f t="shared" si="2"/>
        <v>2</v>
      </c>
      <c r="F38" s="255"/>
      <c r="G38" t="s">
        <v>88</v>
      </c>
    </row>
    <row r="39" spans="1:7">
      <c r="A39" s="242" t="s">
        <v>106</v>
      </c>
      <c r="B39" s="243"/>
      <c r="C39" s="264"/>
      <c r="D39" s="264">
        <f>SUM(D23:D38)</f>
        <v>100</v>
      </c>
      <c r="E39" s="244">
        <f>SUM(E23:E38)/D39 -E40*D40 -E41*D41-E42*D42</f>
        <v>0.97</v>
      </c>
      <c r="F39" s="245"/>
    </row>
    <row r="40" spans="1:7">
      <c r="A40" s="233" t="s">
        <v>107</v>
      </c>
      <c r="C40" s="266"/>
      <c r="D40" s="265">
        <v>0.15</v>
      </c>
    </row>
    <row r="41" spans="1:7">
      <c r="A41" s="233" t="s">
        <v>108</v>
      </c>
      <c r="D41" s="234">
        <v>0.2</v>
      </c>
    </row>
    <row r="42" spans="1:7">
      <c r="A42" s="233" t="s">
        <v>133</v>
      </c>
      <c r="D42" s="235">
        <v>0.05</v>
      </c>
    </row>
    <row r="43" spans="1:7" ht="23.25">
      <c r="A43" s="295" t="s">
        <v>2</v>
      </c>
      <c r="B43" s="296"/>
      <c r="C43" s="296"/>
      <c r="D43" s="296"/>
      <c r="E43" s="296"/>
      <c r="F43" s="297"/>
    </row>
    <row r="44" spans="1:7">
      <c r="A44" s="246" t="s">
        <v>52</v>
      </c>
      <c r="B44" s="298"/>
      <c r="C44" s="298"/>
      <c r="D44" s="298"/>
      <c r="E44" s="298"/>
      <c r="F44" s="299"/>
    </row>
    <row r="45" spans="1:7">
      <c r="A45" s="247" t="s">
        <v>82</v>
      </c>
      <c r="B45" s="236" t="s">
        <v>48</v>
      </c>
      <c r="C45" s="236" t="s">
        <v>83</v>
      </c>
      <c r="D45" s="236" t="s">
        <v>3</v>
      </c>
      <c r="E45" s="236" t="s">
        <v>84</v>
      </c>
      <c r="F45" s="248" t="s">
        <v>85</v>
      </c>
    </row>
    <row r="46" spans="1:7">
      <c r="A46" s="249" t="s">
        <v>134</v>
      </c>
      <c r="B46" s="237"/>
      <c r="C46" s="237"/>
      <c r="D46" s="237">
        <v>5</v>
      </c>
      <c r="E46" s="237">
        <f t="shared" ref="E46:E52" si="3">B46*C46*D46</f>
        <v>0</v>
      </c>
      <c r="F46" s="248"/>
    </row>
    <row r="47" spans="1:7">
      <c r="A47" s="249" t="s">
        <v>135</v>
      </c>
      <c r="B47" s="237"/>
      <c r="C47" s="237"/>
      <c r="D47" s="237">
        <v>10</v>
      </c>
      <c r="E47" s="237">
        <f t="shared" si="3"/>
        <v>0</v>
      </c>
      <c r="F47" s="250"/>
    </row>
    <row r="48" spans="1:7">
      <c r="A48" s="249" t="s">
        <v>136</v>
      </c>
      <c r="B48" s="237"/>
      <c r="C48" s="237"/>
      <c r="D48" s="237">
        <v>8</v>
      </c>
      <c r="E48" s="237">
        <f t="shared" si="3"/>
        <v>0</v>
      </c>
      <c r="F48" s="248"/>
    </row>
    <row r="49" spans="1:6">
      <c r="A49" s="249" t="s">
        <v>137</v>
      </c>
      <c r="B49" s="237"/>
      <c r="C49" s="237"/>
      <c r="D49" s="237">
        <v>6</v>
      </c>
      <c r="E49" s="237">
        <f t="shared" si="3"/>
        <v>0</v>
      </c>
      <c r="F49" s="250"/>
    </row>
    <row r="50" spans="1:6">
      <c r="A50" s="249" t="s">
        <v>138</v>
      </c>
      <c r="B50" s="237"/>
      <c r="C50" s="237"/>
      <c r="D50" s="237">
        <v>6</v>
      </c>
      <c r="E50" s="237">
        <f t="shared" si="3"/>
        <v>0</v>
      </c>
      <c r="F50" s="248"/>
    </row>
    <row r="51" spans="1:6">
      <c r="A51" s="249" t="s">
        <v>139</v>
      </c>
      <c r="B51" s="237"/>
      <c r="C51" s="237"/>
      <c r="D51" s="237">
        <v>15</v>
      </c>
      <c r="E51" s="237">
        <f t="shared" si="3"/>
        <v>0</v>
      </c>
      <c r="F51" s="248"/>
    </row>
    <row r="52" spans="1:6">
      <c r="A52" s="249" t="s">
        <v>140</v>
      </c>
      <c r="B52" s="237"/>
      <c r="C52" s="237"/>
      <c r="D52" s="237">
        <v>8</v>
      </c>
      <c r="E52" s="237">
        <f t="shared" si="3"/>
        <v>0</v>
      </c>
      <c r="F52" s="248"/>
    </row>
    <row r="53" spans="1:6">
      <c r="A53" s="249" t="s">
        <v>141</v>
      </c>
      <c r="B53" s="257"/>
      <c r="C53" s="257"/>
      <c r="D53" s="237">
        <v>12</v>
      </c>
      <c r="E53" s="237">
        <f t="shared" ref="E53:E57" si="4">B53*C53*D53</f>
        <v>0</v>
      </c>
      <c r="F53" s="248"/>
    </row>
    <row r="54" spans="1:6">
      <c r="A54" s="261" t="s">
        <v>142</v>
      </c>
      <c r="B54" s="259"/>
      <c r="C54" s="259"/>
      <c r="D54" s="256">
        <v>12</v>
      </c>
      <c r="E54" s="237">
        <f t="shared" si="4"/>
        <v>0</v>
      </c>
      <c r="F54" s="258"/>
    </row>
    <row r="55" spans="1:6">
      <c r="A55" s="261" t="s">
        <v>143</v>
      </c>
      <c r="B55" s="259"/>
      <c r="C55" s="259"/>
      <c r="D55" s="256">
        <v>12</v>
      </c>
      <c r="E55" s="237">
        <f t="shared" si="4"/>
        <v>0</v>
      </c>
      <c r="F55" s="258"/>
    </row>
    <row r="56" spans="1:6">
      <c r="A56" s="261" t="s">
        <v>144</v>
      </c>
      <c r="B56" s="259"/>
      <c r="C56" s="259"/>
      <c r="D56" s="256">
        <v>4</v>
      </c>
      <c r="E56" s="237">
        <f t="shared" si="4"/>
        <v>0</v>
      </c>
      <c r="F56" s="258"/>
    </row>
    <row r="57" spans="1:6">
      <c r="A57" s="261" t="s">
        <v>132</v>
      </c>
      <c r="B57" s="259"/>
      <c r="C57" s="259"/>
      <c r="D57" s="256">
        <v>2</v>
      </c>
      <c r="E57" s="237">
        <f t="shared" si="4"/>
        <v>0</v>
      </c>
      <c r="F57" s="258"/>
    </row>
    <row r="58" spans="1:6">
      <c r="A58" s="262" t="s">
        <v>106</v>
      </c>
      <c r="B58" s="260"/>
      <c r="C58" s="260"/>
      <c r="D58" s="263">
        <f>SUM(D46:D57)</f>
        <v>100</v>
      </c>
      <c r="E58" s="251">
        <f>SUM(E46:E57)/D58 - D59*E59  - D60*E60 - D61*E61</f>
        <v>0</v>
      </c>
      <c r="F58" s="252"/>
    </row>
    <row r="59" spans="1:6">
      <c r="A59" s="238" t="s">
        <v>107</v>
      </c>
      <c r="D59" s="234">
        <v>0.15</v>
      </c>
    </row>
    <row r="60" spans="1:6">
      <c r="A60" s="238" t="s">
        <v>108</v>
      </c>
      <c r="D60" s="234">
        <v>0.2</v>
      </c>
    </row>
    <row r="61" spans="1:6">
      <c r="A61" s="239" t="s">
        <v>133</v>
      </c>
      <c r="D61" s="235">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opLeftCell="A38" zoomScaleNormal="100" workbookViewId="0">
      <selection activeCell="D55" sqref="D55"/>
    </sheetView>
  </sheetViews>
  <sheetFormatPr defaultRowHeight="14.25"/>
  <cols>
    <col min="1" max="1" width="68.7109375" style="1" customWidth="1"/>
    <col min="2" max="3" width="12.7109375" style="1" customWidth="1"/>
    <col min="4" max="7" width="12.7109375" customWidth="1"/>
    <col min="8" max="8" width="27.85546875" customWidth="1"/>
    <col min="9" max="9" width="12.7109375" customWidth="1"/>
    <col min="10" max="10" width="57.140625" customWidth="1"/>
    <col min="11" max="12" width="15.7109375" customWidth="1"/>
    <col min="13" max="1025" width="11.42578125"/>
  </cols>
  <sheetData>
    <row r="1" spans="1:13" ht="18.399999999999999" customHeight="1">
      <c r="A1" s="316" t="s">
        <v>80</v>
      </c>
      <c r="B1" s="317"/>
      <c r="C1" s="317"/>
      <c r="D1" s="317"/>
      <c r="E1" s="317"/>
      <c r="F1" s="317"/>
      <c r="G1" s="318"/>
      <c r="H1" s="217"/>
      <c r="I1" s="217"/>
    </row>
    <row r="2" spans="1:13" ht="15">
      <c r="H2" s="200"/>
      <c r="I2" s="200"/>
    </row>
    <row r="3" spans="1:13" ht="18.399999999999999" customHeight="1">
      <c r="A3" s="319" t="s">
        <v>54</v>
      </c>
      <c r="B3" s="320"/>
      <c r="C3" s="320"/>
      <c r="D3" s="320"/>
      <c r="E3" s="320"/>
      <c r="F3" s="320"/>
      <c r="G3" s="321"/>
      <c r="H3" s="196"/>
      <c r="I3" s="196"/>
    </row>
    <row r="4" spans="1:13" ht="18.75">
      <c r="A4" s="145"/>
      <c r="B4" s="146"/>
      <c r="C4" s="146"/>
      <c r="D4" s="146"/>
      <c r="E4" s="146"/>
      <c r="F4" s="146"/>
      <c r="G4" s="146"/>
      <c r="H4" s="146"/>
      <c r="I4" s="146"/>
    </row>
    <row r="5" spans="1:13" ht="18.399999999999999" customHeight="1">
      <c r="A5" s="324" t="s">
        <v>145</v>
      </c>
      <c r="B5" s="326" t="s">
        <v>0</v>
      </c>
      <c r="C5" s="326"/>
      <c r="D5" s="327" t="s">
        <v>1</v>
      </c>
      <c r="E5" s="327"/>
      <c r="F5" s="328" t="s">
        <v>2</v>
      </c>
      <c r="G5" s="329"/>
      <c r="H5" s="195"/>
      <c r="I5" s="195"/>
      <c r="J5" s="322" t="s">
        <v>85</v>
      </c>
      <c r="K5" s="323"/>
      <c r="L5" s="323"/>
    </row>
    <row r="6" spans="1:13" ht="18.75">
      <c r="A6" s="325"/>
      <c r="B6" s="147" t="s">
        <v>48</v>
      </c>
      <c r="C6" s="148" t="s">
        <v>146</v>
      </c>
      <c r="D6" s="149" t="s">
        <v>48</v>
      </c>
      <c r="E6" s="150" t="s">
        <v>146</v>
      </c>
      <c r="F6" s="151" t="s">
        <v>48</v>
      </c>
      <c r="G6" s="202" t="s">
        <v>146</v>
      </c>
      <c r="H6" s="195"/>
      <c r="I6" s="195"/>
      <c r="J6" s="152" t="s">
        <v>0</v>
      </c>
      <c r="K6" s="152" t="s">
        <v>1</v>
      </c>
      <c r="L6" s="152" t="s">
        <v>2</v>
      </c>
      <c r="M6" s="152"/>
    </row>
    <row r="7" spans="1:13" ht="18.399999999999999" customHeight="1">
      <c r="A7" s="309" t="s">
        <v>147</v>
      </c>
      <c r="B7" s="310"/>
      <c r="C7" s="310"/>
      <c r="D7" s="310"/>
      <c r="E7" s="310"/>
      <c r="F7" s="310"/>
      <c r="G7" s="311"/>
      <c r="H7" s="196" t="s">
        <v>90</v>
      </c>
      <c r="I7" s="196"/>
    </row>
    <row r="8" spans="1:13" ht="101.25" customHeight="1">
      <c r="A8" s="203" t="s">
        <v>148</v>
      </c>
      <c r="B8" s="153">
        <v>0.65</v>
      </c>
      <c r="C8" s="154">
        <v>8</v>
      </c>
      <c r="D8" s="155"/>
      <c r="E8" s="156">
        <v>8</v>
      </c>
      <c r="F8" s="157"/>
      <c r="G8" s="204">
        <v>8</v>
      </c>
      <c r="H8" s="197"/>
      <c r="I8" s="197"/>
      <c r="J8" s="1" t="s">
        <v>149</v>
      </c>
    </row>
    <row r="9" spans="1:13" ht="75.75" customHeight="1">
      <c r="A9" s="205" t="s">
        <v>150</v>
      </c>
      <c r="B9" s="158">
        <v>0.75</v>
      </c>
      <c r="C9" s="159">
        <v>2</v>
      </c>
      <c r="D9" s="160"/>
      <c r="E9" s="161">
        <v>2</v>
      </c>
      <c r="F9" s="162"/>
      <c r="G9" s="206">
        <v>2</v>
      </c>
      <c r="H9" s="197"/>
      <c r="I9" s="197"/>
      <c r="J9" s="1" t="s">
        <v>151</v>
      </c>
    </row>
    <row r="10" spans="1:13" ht="51" customHeight="1">
      <c r="A10" s="207" t="s">
        <v>152</v>
      </c>
      <c r="B10" s="158">
        <v>0.5</v>
      </c>
      <c r="C10" s="163">
        <v>4</v>
      </c>
      <c r="D10" s="160"/>
      <c r="E10" s="164">
        <v>4</v>
      </c>
      <c r="F10" s="162"/>
      <c r="G10" s="208">
        <v>4</v>
      </c>
      <c r="H10" s="197"/>
      <c r="I10" s="197"/>
      <c r="J10" s="1" t="s">
        <v>153</v>
      </c>
    </row>
    <row r="11" spans="1:13" ht="15">
      <c r="A11" s="209" t="s">
        <v>154</v>
      </c>
      <c r="B11" s="187">
        <f>SUMPRODUCT(B8:B10,C8:C10)</f>
        <v>8.6999999999999993</v>
      </c>
      <c r="C11" s="165">
        <f>SUM(C8:C10)</f>
        <v>14</v>
      </c>
      <c r="D11" s="188">
        <f>SUMPRODUCT(D8:D10,E8:E10)</f>
        <v>0</v>
      </c>
      <c r="E11" s="166">
        <f>SUM(E8:E10)</f>
        <v>14</v>
      </c>
      <c r="F11" s="167">
        <f>SUMPRODUCT(F8:F10,G8:G10)</f>
        <v>0</v>
      </c>
      <c r="G11" s="208">
        <f>SUM(G8:G10)</f>
        <v>14</v>
      </c>
      <c r="H11" s="197"/>
      <c r="I11" s="197"/>
    </row>
    <row r="12" spans="1:13" ht="18.399999999999999" customHeight="1">
      <c r="A12" s="309" t="s">
        <v>155</v>
      </c>
      <c r="B12" s="310"/>
      <c r="C12" s="310"/>
      <c r="D12" s="310"/>
      <c r="E12" s="310"/>
      <c r="F12" s="310"/>
      <c r="G12" s="311"/>
      <c r="H12" s="196" t="s">
        <v>90</v>
      </c>
      <c r="I12" s="196"/>
    </row>
    <row r="13" spans="1:13" ht="30">
      <c r="A13" s="203" t="s">
        <v>156</v>
      </c>
      <c r="B13" s="168">
        <v>1</v>
      </c>
      <c r="C13" s="159">
        <v>6</v>
      </c>
      <c r="D13" s="169"/>
      <c r="E13" s="161">
        <v>6</v>
      </c>
      <c r="F13" s="170"/>
      <c r="G13" s="204">
        <v>6</v>
      </c>
      <c r="H13" s="198"/>
      <c r="I13" s="197"/>
    </row>
    <row r="14" spans="1:13" ht="30">
      <c r="A14" s="205" t="s">
        <v>157</v>
      </c>
      <c r="B14" s="171">
        <v>1</v>
      </c>
      <c r="C14" s="159">
        <v>2</v>
      </c>
      <c r="D14" s="172"/>
      <c r="E14" s="161">
        <v>2</v>
      </c>
      <c r="F14" s="173"/>
      <c r="G14" s="206">
        <v>2</v>
      </c>
      <c r="H14" s="198"/>
      <c r="I14" s="197"/>
    </row>
    <row r="15" spans="1:13" ht="15">
      <c r="A15" s="205" t="s">
        <v>158</v>
      </c>
      <c r="B15" s="171">
        <v>1</v>
      </c>
      <c r="C15" s="159">
        <v>3</v>
      </c>
      <c r="D15" s="172"/>
      <c r="E15" s="161">
        <v>3</v>
      </c>
      <c r="F15" s="173"/>
      <c r="G15" s="206">
        <v>3</v>
      </c>
      <c r="H15" s="198"/>
      <c r="I15" s="197"/>
    </row>
    <row r="16" spans="1:13" ht="81.75" customHeight="1">
      <c r="A16" s="207" t="s">
        <v>159</v>
      </c>
      <c r="B16" s="174">
        <v>1</v>
      </c>
      <c r="C16" s="159">
        <v>2</v>
      </c>
      <c r="D16" s="175"/>
      <c r="E16" s="161">
        <v>2</v>
      </c>
      <c r="F16" s="173"/>
      <c r="G16" s="206">
        <v>2</v>
      </c>
      <c r="H16" s="198"/>
      <c r="I16" s="197"/>
      <c r="J16" s="1" t="s">
        <v>160</v>
      </c>
    </row>
    <row r="17" spans="1:10" ht="15">
      <c r="A17" s="209" t="s">
        <v>154</v>
      </c>
      <c r="B17" s="187">
        <f>SUMPRODUCT(B13:B16,C13:C16)</f>
        <v>13</v>
      </c>
      <c r="C17" s="163">
        <f>SUM(C13:C16)</f>
        <v>13</v>
      </c>
      <c r="D17" s="188">
        <f>SUMPRODUCT(D13:D16,E13:E16)</f>
        <v>0</v>
      </c>
      <c r="E17" s="164">
        <f>SUM(E13:E16)</f>
        <v>13</v>
      </c>
      <c r="F17" s="176">
        <f>SUMPRODUCT(F13:F16,G13:G16)</f>
        <v>0</v>
      </c>
      <c r="G17" s="208">
        <f>SUM(G13:G16)</f>
        <v>13</v>
      </c>
      <c r="H17" s="198"/>
      <c r="I17" s="197"/>
    </row>
    <row r="18" spans="1:10" ht="18.399999999999999" customHeight="1">
      <c r="A18" s="309" t="s">
        <v>161</v>
      </c>
      <c r="B18" s="310"/>
      <c r="C18" s="310"/>
      <c r="D18" s="310"/>
      <c r="E18" s="310"/>
      <c r="F18" s="310"/>
      <c r="G18" s="311"/>
      <c r="H18" s="196" t="s">
        <v>97</v>
      </c>
      <c r="I18" s="196"/>
    </row>
    <row r="19" spans="1:10" ht="15">
      <c r="A19" s="205" t="s">
        <v>162</v>
      </c>
      <c r="B19" s="158">
        <v>1</v>
      </c>
      <c r="C19" s="159">
        <v>2</v>
      </c>
      <c r="D19" s="160"/>
      <c r="E19" s="161">
        <v>2</v>
      </c>
      <c r="F19" s="162"/>
      <c r="G19" s="206">
        <v>2</v>
      </c>
      <c r="H19" s="198"/>
      <c r="I19" s="197"/>
    </row>
    <row r="20" spans="1:10" ht="15">
      <c r="A20" s="207" t="s">
        <v>163</v>
      </c>
      <c r="B20" s="158">
        <v>1</v>
      </c>
      <c r="C20" s="163">
        <v>2</v>
      </c>
      <c r="D20" s="160"/>
      <c r="E20" s="164">
        <v>2</v>
      </c>
      <c r="F20" s="162"/>
      <c r="G20" s="208">
        <v>2</v>
      </c>
      <c r="H20" s="198"/>
      <c r="I20" s="197"/>
    </row>
    <row r="21" spans="1:10" ht="15">
      <c r="A21" s="209" t="s">
        <v>154</v>
      </c>
      <c r="B21" s="187">
        <f>SUMPRODUCT(B19:B20,C19:C20)</f>
        <v>4</v>
      </c>
      <c r="C21" s="165">
        <f>SUM(C19:C20)</f>
        <v>4</v>
      </c>
      <c r="D21" s="188">
        <f>SUMPRODUCT(D19:D20,E19:E20)</f>
        <v>0</v>
      </c>
      <c r="E21" s="166">
        <f>SUM(E19:E20)</f>
        <v>4</v>
      </c>
      <c r="F21" s="167">
        <f>SUMPRODUCT(F19:F20,G19:G20)</f>
        <v>0</v>
      </c>
      <c r="G21" s="208">
        <f>SUM(G19:G20)</f>
        <v>4</v>
      </c>
      <c r="H21" s="198"/>
      <c r="I21" s="197"/>
    </row>
    <row r="22" spans="1:10" ht="18.399999999999999" customHeight="1">
      <c r="A22" s="309" t="s">
        <v>164</v>
      </c>
      <c r="B22" s="310"/>
      <c r="C22" s="310"/>
      <c r="D22" s="310"/>
      <c r="E22" s="310"/>
      <c r="F22" s="310"/>
      <c r="G22" s="311"/>
      <c r="H22" s="196" t="s">
        <v>97</v>
      </c>
      <c r="I22" s="196"/>
    </row>
    <row r="23" spans="1:10" ht="100.5" customHeight="1">
      <c r="A23" s="207" t="s">
        <v>165</v>
      </c>
      <c r="B23" s="171">
        <v>0.5</v>
      </c>
      <c r="C23" s="163">
        <v>4</v>
      </c>
      <c r="D23" s="172"/>
      <c r="E23" s="164">
        <v>4</v>
      </c>
      <c r="F23" s="177"/>
      <c r="G23" s="208">
        <v>4</v>
      </c>
      <c r="H23" s="198"/>
      <c r="I23" s="197"/>
      <c r="J23" s="1" t="s">
        <v>166</v>
      </c>
    </row>
    <row r="24" spans="1:10" ht="30">
      <c r="A24" s="207" t="s">
        <v>167</v>
      </c>
      <c r="B24" s="171">
        <v>1</v>
      </c>
      <c r="C24" s="163">
        <v>5</v>
      </c>
      <c r="D24" s="172"/>
      <c r="E24" s="164">
        <v>5</v>
      </c>
      <c r="F24" s="177"/>
      <c r="G24" s="208">
        <v>5</v>
      </c>
      <c r="H24" s="198"/>
      <c r="I24" s="197"/>
    </row>
    <row r="25" spans="1:10" ht="15">
      <c r="A25" s="209" t="s">
        <v>154</v>
      </c>
      <c r="B25" s="187">
        <f>SUMPRODUCT(B23:B24,C23:C24)</f>
        <v>7</v>
      </c>
      <c r="C25" s="165">
        <f>SUM(C23:C24)</f>
        <v>9</v>
      </c>
      <c r="D25" s="188">
        <f>SUMPRODUCT(D23:D24,E23:E24)</f>
        <v>0</v>
      </c>
      <c r="E25" s="166">
        <f>SUM(E23:E24)</f>
        <v>9</v>
      </c>
      <c r="F25" s="167">
        <f>SUMPRODUCT(F23:F24,G23:G24)</f>
        <v>0</v>
      </c>
      <c r="G25" s="208">
        <f>SUM(G23:G24)</f>
        <v>9</v>
      </c>
      <c r="H25" s="198"/>
      <c r="I25" s="197"/>
    </row>
    <row r="26" spans="1:10" ht="18.399999999999999" customHeight="1">
      <c r="A26" s="309" t="s">
        <v>168</v>
      </c>
      <c r="B26" s="310"/>
      <c r="C26" s="310"/>
      <c r="D26" s="310"/>
      <c r="E26" s="310"/>
      <c r="F26" s="310"/>
      <c r="G26" s="311"/>
      <c r="H26" s="196" t="s">
        <v>88</v>
      </c>
      <c r="I26" s="196"/>
    </row>
    <row r="27" spans="1:10" ht="15">
      <c r="A27" s="203" t="s">
        <v>169</v>
      </c>
      <c r="B27" s="178">
        <v>0.5</v>
      </c>
      <c r="C27" s="154">
        <v>2</v>
      </c>
      <c r="D27" s="179"/>
      <c r="E27" s="156">
        <v>2</v>
      </c>
      <c r="F27" s="180"/>
      <c r="G27" s="204">
        <v>2</v>
      </c>
      <c r="H27" s="198"/>
      <c r="I27" s="197"/>
      <c r="J27" t="s">
        <v>170</v>
      </c>
    </row>
    <row r="28" spans="1:10" ht="15">
      <c r="A28" s="205" t="s">
        <v>171</v>
      </c>
      <c r="B28" s="171">
        <v>0.75</v>
      </c>
      <c r="C28" s="159">
        <v>3</v>
      </c>
      <c r="D28" s="172"/>
      <c r="E28" s="161">
        <v>3</v>
      </c>
      <c r="F28" s="177"/>
      <c r="G28" s="206">
        <v>3</v>
      </c>
      <c r="H28" s="198"/>
      <c r="I28" s="197"/>
      <c r="J28" t="s">
        <v>172</v>
      </c>
    </row>
    <row r="29" spans="1:10" ht="30">
      <c r="A29" s="207" t="s">
        <v>173</v>
      </c>
      <c r="B29" s="171">
        <v>1</v>
      </c>
      <c r="C29" s="163">
        <v>3</v>
      </c>
      <c r="D29" s="172"/>
      <c r="E29" s="164">
        <v>3</v>
      </c>
      <c r="F29" s="177"/>
      <c r="G29" s="208">
        <v>3</v>
      </c>
      <c r="H29" s="197"/>
      <c r="I29" s="197"/>
    </row>
    <row r="30" spans="1:10" ht="15">
      <c r="A30" s="209" t="s">
        <v>154</v>
      </c>
      <c r="B30" s="181">
        <f>SUMPRODUCT(B27:B29,C27:C29)</f>
        <v>6.25</v>
      </c>
      <c r="C30" s="165">
        <f>SUM(C27:C29)</f>
        <v>8</v>
      </c>
      <c r="D30" s="182">
        <f>SUMPRODUCT(D27:D29,E27:E29)</f>
        <v>0</v>
      </c>
      <c r="E30" s="166">
        <f>SUM(E27:E29)</f>
        <v>8</v>
      </c>
      <c r="F30" s="167">
        <f>SUMPRODUCT(F27:F29,G27:G29)</f>
        <v>0</v>
      </c>
      <c r="G30" s="208">
        <f>SUM(G27:G29)</f>
        <v>8</v>
      </c>
      <c r="H30" s="198"/>
      <c r="I30" s="197"/>
    </row>
    <row r="31" spans="1:10" ht="18.399999999999999" customHeight="1">
      <c r="A31" s="309" t="s">
        <v>174</v>
      </c>
      <c r="B31" s="310"/>
      <c r="C31" s="310"/>
      <c r="D31" s="310"/>
      <c r="E31" s="310"/>
      <c r="F31" s="310"/>
      <c r="G31" s="311"/>
      <c r="H31" s="196" t="s">
        <v>88</v>
      </c>
      <c r="I31" s="196"/>
    </row>
    <row r="32" spans="1:10" ht="90">
      <c r="A32" s="205" t="s">
        <v>175</v>
      </c>
      <c r="B32" s="171">
        <v>0.5</v>
      </c>
      <c r="C32" s="159">
        <v>3</v>
      </c>
      <c r="D32" s="172"/>
      <c r="E32" s="161">
        <v>3</v>
      </c>
      <c r="F32" s="177"/>
      <c r="G32" s="206">
        <v>3</v>
      </c>
      <c r="H32" s="197"/>
      <c r="I32" s="197"/>
      <c r="J32" s="1" t="s">
        <v>176</v>
      </c>
    </row>
    <row r="33" spans="1:10" ht="30">
      <c r="A33" s="205" t="s">
        <v>177</v>
      </c>
      <c r="B33" s="171">
        <v>1</v>
      </c>
      <c r="C33" s="159">
        <v>4</v>
      </c>
      <c r="D33" s="172"/>
      <c r="E33" s="161">
        <v>4</v>
      </c>
      <c r="F33" s="177"/>
      <c r="G33" s="206">
        <v>4</v>
      </c>
      <c r="H33" s="197"/>
      <c r="I33" s="197"/>
    </row>
    <row r="34" spans="1:10" ht="15">
      <c r="A34" s="205" t="s">
        <v>178</v>
      </c>
      <c r="B34" s="171">
        <v>1</v>
      </c>
      <c r="C34" s="159">
        <v>3</v>
      </c>
      <c r="D34" s="172"/>
      <c r="E34" s="161">
        <v>3</v>
      </c>
      <c r="F34" s="177"/>
      <c r="G34" s="206">
        <v>3</v>
      </c>
      <c r="H34" s="197"/>
      <c r="I34" s="197"/>
    </row>
    <row r="35" spans="1:10" ht="120">
      <c r="A35" s="205" t="s">
        <v>179</v>
      </c>
      <c r="B35" s="171">
        <v>0</v>
      </c>
      <c r="C35" s="159">
        <v>4</v>
      </c>
      <c r="D35" s="172"/>
      <c r="E35" s="161">
        <v>4</v>
      </c>
      <c r="F35" s="177"/>
      <c r="G35" s="206">
        <v>4</v>
      </c>
      <c r="H35" s="197"/>
      <c r="I35" s="197"/>
      <c r="J35" s="1" t="s">
        <v>180</v>
      </c>
    </row>
    <row r="36" spans="1:10" ht="15">
      <c r="A36" s="205" t="s">
        <v>181</v>
      </c>
      <c r="B36" s="171">
        <v>1</v>
      </c>
      <c r="C36" s="159">
        <v>4</v>
      </c>
      <c r="D36" s="172"/>
      <c r="E36" s="161">
        <v>4</v>
      </c>
      <c r="F36" s="177"/>
      <c r="G36" s="206">
        <v>4</v>
      </c>
      <c r="H36" s="197"/>
      <c r="I36" s="197"/>
    </row>
    <row r="37" spans="1:10" ht="60">
      <c r="A37" s="205" t="s">
        <v>182</v>
      </c>
      <c r="B37" s="171">
        <v>0.5</v>
      </c>
      <c r="C37" s="159">
        <v>2</v>
      </c>
      <c r="D37" s="172"/>
      <c r="E37" s="161">
        <v>2</v>
      </c>
      <c r="F37" s="177"/>
      <c r="G37" s="206">
        <v>2</v>
      </c>
      <c r="H37" s="197"/>
      <c r="I37" s="197"/>
      <c r="J37" s="1" t="s">
        <v>183</v>
      </c>
    </row>
    <row r="38" spans="1:10" ht="30">
      <c r="A38" s="207" t="s">
        <v>184</v>
      </c>
      <c r="B38" s="171">
        <v>1</v>
      </c>
      <c r="C38" s="163">
        <v>12</v>
      </c>
      <c r="D38" s="172"/>
      <c r="E38" s="164">
        <v>12</v>
      </c>
      <c r="F38" s="177"/>
      <c r="G38" s="208">
        <v>12</v>
      </c>
      <c r="H38" s="197"/>
      <c r="I38" s="197"/>
    </row>
    <row r="39" spans="1:10" ht="120">
      <c r="A39" s="207" t="s">
        <v>185</v>
      </c>
      <c r="B39" s="171">
        <v>0.25</v>
      </c>
      <c r="C39" s="163">
        <v>6</v>
      </c>
      <c r="D39" s="172"/>
      <c r="E39" s="164"/>
      <c r="F39" s="177"/>
      <c r="G39" s="208"/>
      <c r="H39" s="197"/>
      <c r="I39" s="197"/>
      <c r="J39" s="1" t="s">
        <v>186</v>
      </c>
    </row>
    <row r="40" spans="1:10" ht="15">
      <c r="A40" s="207" t="s">
        <v>187</v>
      </c>
      <c r="B40" s="171">
        <v>1</v>
      </c>
      <c r="C40" s="163">
        <v>3</v>
      </c>
      <c r="D40" s="172"/>
      <c r="E40" s="164">
        <v>3</v>
      </c>
      <c r="F40" s="177"/>
      <c r="G40" s="208">
        <v>3</v>
      </c>
      <c r="H40" s="197"/>
      <c r="I40" s="197"/>
    </row>
    <row r="41" spans="1:10" ht="15">
      <c r="A41" s="209" t="s">
        <v>154</v>
      </c>
      <c r="B41" s="181">
        <f>SUMPRODUCT(B32:B40,C32:C40)</f>
        <v>30</v>
      </c>
      <c r="C41" s="165">
        <f>SUM(C32:C40)</f>
        <v>41</v>
      </c>
      <c r="D41" s="182">
        <f>SUMPRODUCT(D32:D40,E32:E40)</f>
        <v>0</v>
      </c>
      <c r="E41" s="166">
        <f>SUM(E32:E40)</f>
        <v>35</v>
      </c>
      <c r="F41" s="167">
        <f>SUMPRODUCT(F32:F40,G32:G40)</f>
        <v>0</v>
      </c>
      <c r="G41" s="208">
        <f>SUM(G32:G40)</f>
        <v>35</v>
      </c>
      <c r="H41" s="198"/>
      <c r="I41" s="197"/>
    </row>
    <row r="42" spans="1:10" ht="18.399999999999999" customHeight="1">
      <c r="A42" s="309" t="s">
        <v>188</v>
      </c>
      <c r="B42" s="310"/>
      <c r="C42" s="310"/>
      <c r="D42" s="310"/>
      <c r="E42" s="310"/>
      <c r="F42" s="310"/>
      <c r="G42" s="311"/>
      <c r="H42" s="196" t="s">
        <v>97</v>
      </c>
      <c r="I42" s="196"/>
    </row>
    <row r="43" spans="1:10" ht="30">
      <c r="A43" s="210" t="s">
        <v>189</v>
      </c>
      <c r="B43" s="178">
        <v>1</v>
      </c>
      <c r="C43" s="183">
        <v>3</v>
      </c>
      <c r="D43" s="179"/>
      <c r="E43" s="184">
        <v>3</v>
      </c>
      <c r="F43" s="180"/>
      <c r="G43" s="211">
        <v>3</v>
      </c>
      <c r="H43" s="198"/>
      <c r="I43" s="197"/>
    </row>
    <row r="44" spans="1:10" ht="60">
      <c r="A44" s="207" t="s">
        <v>190</v>
      </c>
      <c r="B44" s="171">
        <v>1</v>
      </c>
      <c r="C44" s="163">
        <v>4</v>
      </c>
      <c r="D44" s="172"/>
      <c r="E44" s="164">
        <v>4</v>
      </c>
      <c r="F44" s="177"/>
      <c r="G44" s="208">
        <v>4</v>
      </c>
      <c r="H44" s="197"/>
      <c r="I44" s="197"/>
      <c r="J44" s="1" t="s">
        <v>191</v>
      </c>
    </row>
    <row r="45" spans="1:10" ht="45">
      <c r="A45" s="205" t="s">
        <v>192</v>
      </c>
      <c r="B45" s="285">
        <v>1</v>
      </c>
      <c r="C45" s="159">
        <v>4</v>
      </c>
      <c r="D45" s="185"/>
      <c r="E45" s="161">
        <v>4</v>
      </c>
      <c r="F45" s="186"/>
      <c r="G45" s="206">
        <v>4</v>
      </c>
      <c r="H45" s="199"/>
      <c r="I45" s="197"/>
    </row>
    <row r="46" spans="1:10" ht="15">
      <c r="A46" s="212" t="s">
        <v>154</v>
      </c>
      <c r="B46" s="187">
        <f>SUMPRODUCT(B43:B45,C43:C45)</f>
        <v>11</v>
      </c>
      <c r="C46" s="165">
        <f>SUM(C43:C45)</f>
        <v>11</v>
      </c>
      <c r="D46" s="188">
        <f>SUMPRODUCT(D43:D45,E43:E45)</f>
        <v>0</v>
      </c>
      <c r="E46" s="166">
        <f>SUM(E43:E45)</f>
        <v>11</v>
      </c>
      <c r="F46" s="189">
        <f>SUMPRODUCT(F43:F45,G43:G45)</f>
        <v>0</v>
      </c>
      <c r="G46" s="213">
        <f>SUM(G43:G45)</f>
        <v>11</v>
      </c>
      <c r="H46" s="197"/>
      <c r="I46" s="197"/>
    </row>
    <row r="47" spans="1:10" ht="18.399999999999999" customHeight="1">
      <c r="A47" s="309" t="s">
        <v>76</v>
      </c>
      <c r="B47" s="310"/>
      <c r="C47" s="310"/>
      <c r="D47" s="310"/>
      <c r="E47" s="310"/>
      <c r="F47" s="310"/>
      <c r="G47" s="311"/>
      <c r="H47" s="196"/>
      <c r="I47" s="196"/>
    </row>
    <row r="48" spans="1:10" ht="15">
      <c r="A48" s="214" t="s">
        <v>193</v>
      </c>
      <c r="B48" s="190">
        <f t="shared" ref="B48:G48" si="0">B11+B17+B21+B25+B30+B41+B46</f>
        <v>79.95</v>
      </c>
      <c r="C48" s="191">
        <f t="shared" si="0"/>
        <v>100</v>
      </c>
      <c r="D48" s="192">
        <f t="shared" si="0"/>
        <v>0</v>
      </c>
      <c r="E48" s="193">
        <f t="shared" si="0"/>
        <v>94</v>
      </c>
      <c r="F48" s="194">
        <f t="shared" si="0"/>
        <v>0</v>
      </c>
      <c r="G48" s="215">
        <f t="shared" si="0"/>
        <v>94</v>
      </c>
      <c r="H48" s="199"/>
      <c r="I48" s="197"/>
    </row>
    <row r="49" spans="1:9" ht="15">
      <c r="A49" s="216" t="s">
        <v>194</v>
      </c>
      <c r="B49" s="312">
        <f>B48/C48</f>
        <v>0.79949999999999999</v>
      </c>
      <c r="C49" s="312"/>
      <c r="D49" s="313">
        <f>D48/E48</f>
        <v>0</v>
      </c>
      <c r="E49" s="313"/>
      <c r="F49" s="314">
        <f>F48/G48</f>
        <v>0</v>
      </c>
      <c r="G49" s="315"/>
      <c r="H49" s="201"/>
      <c r="I49" s="201"/>
    </row>
    <row r="50" spans="1:9" ht="15">
      <c r="H50" s="200"/>
      <c r="I50" s="200"/>
    </row>
    <row r="51" spans="1:9" ht="15">
      <c r="H51" s="200"/>
      <c r="I51" s="200"/>
    </row>
    <row r="52" spans="1:9" ht="15">
      <c r="H52" s="200"/>
      <c r="I52" s="200"/>
    </row>
    <row r="53" spans="1:9" ht="15">
      <c r="H53" s="200"/>
      <c r="I53" s="200"/>
    </row>
    <row r="54" spans="1:9" ht="15">
      <c r="H54" s="200"/>
      <c r="I54" s="200"/>
    </row>
    <row r="55" spans="1:9" ht="15">
      <c r="H55" s="200"/>
      <c r="I55" s="200"/>
    </row>
    <row r="56" spans="1:9" ht="15"/>
    <row r="57" spans="1:9" ht="15"/>
    <row r="58" spans="1:9" ht="15"/>
  </sheetData>
  <mergeCells count="18">
    <mergeCell ref="A1:G1"/>
    <mergeCell ref="A3:G3"/>
    <mergeCell ref="J5:L5"/>
    <mergeCell ref="A22:G22"/>
    <mergeCell ref="A18:G18"/>
    <mergeCell ref="A12:G12"/>
    <mergeCell ref="A7:G7"/>
    <mergeCell ref="A5:A6"/>
    <mergeCell ref="B5:C5"/>
    <mergeCell ref="D5:E5"/>
    <mergeCell ref="F5:G5"/>
    <mergeCell ref="A31:G31"/>
    <mergeCell ref="A26:G26"/>
    <mergeCell ref="B49:C49"/>
    <mergeCell ref="D49:E49"/>
    <mergeCell ref="F49:G49"/>
    <mergeCell ref="A47:G47"/>
    <mergeCell ref="A42:G42"/>
  </mergeCells>
  <dataValidations count="2">
    <dataValidation type="decimal" allowBlank="1" showInputMessage="1" showErrorMessage="1" sqref="H11 H17 H21 H25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H8:H10 B13:B16 D13:D16 F13:F16 H13:H16 B27:B29 D27:D29 F27:F29 H27:H29 B32:B40 D32:D40 F32:F40 H32:H40 B43:B45 D43:D45 F43:F45 H43:H45 H19:H20 F19:F20 D19:D20 B19:B20 H23:H24 F23:F24 D23:D24 B23:B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195</v>
      </c>
      <c r="B4" s="59"/>
      <c r="C4" s="60"/>
      <c r="D4" s="61"/>
      <c r="E4" s="62"/>
      <c r="F4" s="63"/>
      <c r="G4" s="64">
        <v>6</v>
      </c>
    </row>
    <row r="5" spans="1:7" ht="30">
      <c r="A5" s="65" t="s">
        <v>12</v>
      </c>
      <c r="B5" s="66"/>
      <c r="C5" s="67"/>
      <c r="D5" s="68"/>
      <c r="E5" s="69"/>
      <c r="F5" s="70"/>
      <c r="G5" s="71">
        <v>3</v>
      </c>
    </row>
    <row r="6" spans="1:7" ht="30">
      <c r="A6" s="65" t="s">
        <v>196</v>
      </c>
      <c r="B6" s="66"/>
      <c r="C6" s="67"/>
      <c r="D6" s="68"/>
      <c r="E6" s="69"/>
      <c r="F6" s="70"/>
      <c r="G6" s="71">
        <v>2</v>
      </c>
    </row>
    <row r="7" spans="1:7" ht="15">
      <c r="A7" s="65" t="s">
        <v>197</v>
      </c>
      <c r="B7" s="66"/>
      <c r="C7" s="67"/>
      <c r="D7" s="68"/>
      <c r="E7" s="69"/>
      <c r="F7" s="70"/>
      <c r="G7" s="71">
        <v>4</v>
      </c>
    </row>
    <row r="8" spans="1:7" ht="30">
      <c r="A8" s="65" t="s">
        <v>198</v>
      </c>
      <c r="B8" s="66"/>
      <c r="C8" s="67"/>
      <c r="D8" s="68"/>
      <c r="E8" s="69"/>
      <c r="F8" s="70"/>
      <c r="G8" s="71">
        <v>3</v>
      </c>
    </row>
    <row r="9" spans="1:7" ht="15">
      <c r="A9" s="65" t="s">
        <v>199</v>
      </c>
      <c r="B9" s="66"/>
      <c r="C9" s="67"/>
      <c r="D9" s="68"/>
      <c r="E9" s="69"/>
      <c r="F9" s="70"/>
      <c r="G9" s="71">
        <v>3</v>
      </c>
    </row>
    <row r="10" spans="1:7" ht="30">
      <c r="A10" s="65" t="s">
        <v>200</v>
      </c>
      <c r="B10" s="66"/>
      <c r="C10" s="67"/>
      <c r="D10" s="68"/>
      <c r="E10" s="69"/>
      <c r="F10" s="70"/>
      <c r="G10" s="71">
        <v>3</v>
      </c>
    </row>
    <row r="11" spans="1:7" ht="30">
      <c r="A11" s="65" t="s">
        <v>201</v>
      </c>
      <c r="B11" s="66"/>
      <c r="C11" s="67"/>
      <c r="D11" s="68"/>
      <c r="E11" s="69"/>
      <c r="F11" s="70"/>
      <c r="G11" s="71">
        <v>3</v>
      </c>
    </row>
    <row r="12" spans="1:7" ht="15">
      <c r="A12" s="65" t="s">
        <v>202</v>
      </c>
      <c r="B12" s="66"/>
      <c r="C12" s="67"/>
      <c r="D12" s="68"/>
      <c r="E12" s="69"/>
      <c r="F12" s="70"/>
      <c r="G12" s="71">
        <v>2</v>
      </c>
    </row>
    <row r="13" spans="1:7" ht="30">
      <c r="A13" s="65" t="s">
        <v>203</v>
      </c>
      <c r="B13" s="66"/>
      <c r="C13" s="67"/>
      <c r="D13" s="68"/>
      <c r="E13" s="69"/>
      <c r="F13" s="70"/>
      <c r="G13" s="71">
        <v>5</v>
      </c>
    </row>
    <row r="14" spans="1:7" ht="15">
      <c r="A14" s="65" t="s">
        <v>204</v>
      </c>
      <c r="B14" s="66"/>
      <c r="C14" s="67"/>
      <c r="D14" s="68"/>
      <c r="E14" s="69"/>
      <c r="F14" s="70"/>
      <c r="G14" s="71">
        <v>2</v>
      </c>
    </row>
    <row r="15" spans="1:7" ht="15">
      <c r="A15" s="65" t="s">
        <v>205</v>
      </c>
      <c r="B15" s="66"/>
      <c r="C15" s="67"/>
      <c r="D15" s="68"/>
      <c r="E15" s="69"/>
      <c r="F15" s="70"/>
      <c r="G15" s="71">
        <v>3</v>
      </c>
    </row>
    <row r="16" spans="1:7" ht="15">
      <c r="A16" s="65" t="s">
        <v>206</v>
      </c>
      <c r="B16" s="66"/>
      <c r="C16" s="67"/>
      <c r="D16" s="68"/>
      <c r="E16" s="69"/>
      <c r="F16" s="70"/>
      <c r="G16" s="71">
        <v>1</v>
      </c>
    </row>
    <row r="17" spans="1:7" ht="15">
      <c r="A17" s="65" t="s">
        <v>207</v>
      </c>
      <c r="B17" s="66"/>
      <c r="C17" s="67"/>
      <c r="D17" s="68"/>
      <c r="E17" s="69"/>
      <c r="F17" s="70"/>
      <c r="G17" s="71">
        <v>3</v>
      </c>
    </row>
    <row r="18" spans="1:7" ht="30">
      <c r="A18" s="65" t="s">
        <v>208</v>
      </c>
      <c r="B18" s="66"/>
      <c r="C18" s="67"/>
      <c r="D18" s="68"/>
      <c r="E18" s="69"/>
      <c r="F18" s="70"/>
      <c r="G18" s="71">
        <v>2</v>
      </c>
    </row>
    <row r="19" spans="1:7" ht="15">
      <c r="A19" s="65" t="s">
        <v>209</v>
      </c>
      <c r="B19" s="66"/>
      <c r="C19" s="67"/>
      <c r="D19" s="68"/>
      <c r="E19" s="69"/>
      <c r="F19" s="70"/>
      <c r="G19" s="71">
        <v>1</v>
      </c>
    </row>
    <row r="20" spans="1:7" ht="15">
      <c r="A20" s="65" t="s">
        <v>210</v>
      </c>
      <c r="B20" s="66"/>
      <c r="C20" s="67"/>
      <c r="D20" s="68"/>
      <c r="E20" s="69"/>
      <c r="F20" s="70"/>
      <c r="G20" s="71">
        <v>2</v>
      </c>
    </row>
    <row r="21" spans="1:7" ht="45">
      <c r="A21" s="65" t="s">
        <v>211</v>
      </c>
      <c r="B21" s="66"/>
      <c r="C21" s="67"/>
      <c r="D21" s="68"/>
      <c r="E21" s="69"/>
      <c r="F21" s="70"/>
      <c r="G21" s="71">
        <v>3</v>
      </c>
    </row>
    <row r="22" spans="1:7" ht="15">
      <c r="A22" s="65" t="s">
        <v>212</v>
      </c>
      <c r="B22" s="66"/>
      <c r="C22" s="67"/>
      <c r="D22" s="68"/>
      <c r="E22" s="69"/>
      <c r="F22" s="70"/>
      <c r="G22" s="71">
        <v>1</v>
      </c>
    </row>
    <row r="23" spans="1:7" ht="30">
      <c r="A23" s="65" t="s">
        <v>213</v>
      </c>
      <c r="B23" s="66"/>
      <c r="C23" s="67"/>
      <c r="D23" s="68"/>
      <c r="E23" s="69"/>
      <c r="F23" s="70"/>
      <c r="G23" s="71">
        <v>3</v>
      </c>
    </row>
    <row r="24" spans="1:7" ht="15">
      <c r="A24" s="65" t="s">
        <v>214</v>
      </c>
      <c r="B24" s="66"/>
      <c r="C24" s="67"/>
      <c r="D24" s="68"/>
      <c r="E24" s="69"/>
      <c r="F24" s="70"/>
      <c r="G24" s="71">
        <v>1</v>
      </c>
    </row>
    <row r="25" spans="1:7" ht="15">
      <c r="A25" s="65" t="s">
        <v>215</v>
      </c>
      <c r="B25" s="66"/>
      <c r="C25" s="67"/>
      <c r="D25" s="68"/>
      <c r="E25" s="69"/>
      <c r="F25" s="70"/>
      <c r="G25" s="71">
        <v>1</v>
      </c>
    </row>
    <row r="26" spans="1:7" ht="30">
      <c r="A26" s="65" t="s">
        <v>216</v>
      </c>
      <c r="B26" s="66"/>
      <c r="C26" s="67"/>
      <c r="D26" s="68"/>
      <c r="E26" s="69"/>
      <c r="F26" s="70"/>
      <c r="G26" s="71">
        <v>2</v>
      </c>
    </row>
    <row r="27" spans="1:7" ht="30">
      <c r="A27" s="72" t="s">
        <v>217</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1" t="s">
        <v>55</v>
      </c>
      <c r="I33" s="291"/>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218</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Labonté</cp:lastModifiedBy>
  <cp:revision>1</cp:revision>
  <dcterms:created xsi:type="dcterms:W3CDTF">2006-09-16T00:00:00Z</dcterms:created>
  <dcterms:modified xsi:type="dcterms:W3CDTF">2020-04-11T01:43:07Z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