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n Drive\AAUSUARIOS_Base de Aulas\SENAC\Blumenau\ENTRA 21\Finanças\JS MAT\"/>
    </mc:Choice>
  </mc:AlternateContent>
  <bookViews>
    <workbookView xWindow="0" yWindow="0" windowWidth="28800" windowHeight="122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M7" i="1"/>
  <c r="M6" i="1"/>
  <c r="M5" i="1"/>
  <c r="M4" i="1"/>
  <c r="L11" i="1"/>
  <c r="K7" i="1"/>
  <c r="K6" i="1"/>
  <c r="K5" i="1"/>
  <c r="J8" i="1"/>
  <c r="J7" i="1"/>
  <c r="J6" i="1"/>
  <c r="J5" i="1"/>
  <c r="L8" i="1"/>
  <c r="L7" i="1"/>
  <c r="L6" i="1"/>
  <c r="L5" i="1"/>
  <c r="L4" i="1"/>
  <c r="J4" i="1"/>
  <c r="L3" i="1"/>
  <c r="L2" i="1"/>
  <c r="J2" i="1"/>
  <c r="H10" i="1"/>
  <c r="H9" i="1"/>
  <c r="H8" i="1"/>
  <c r="F8" i="1"/>
  <c r="H7" i="1"/>
  <c r="H6" i="1"/>
  <c r="G7" i="1"/>
  <c r="G6" i="1"/>
  <c r="F7" i="1"/>
  <c r="F6" i="1"/>
  <c r="H5" i="1"/>
  <c r="G5" i="1"/>
  <c r="F5" i="1"/>
  <c r="H4" i="1"/>
  <c r="H3" i="1"/>
  <c r="G3" i="1"/>
  <c r="F3" i="1"/>
  <c r="H2" i="1"/>
  <c r="F2" i="1"/>
  <c r="C6" i="1"/>
  <c r="L9" i="1" l="1"/>
  <c r="L10" i="1" s="1"/>
</calcChain>
</file>

<file path=xl/sharedStrings.xml><?xml version="1.0" encoding="utf-8"?>
<sst xmlns="http://schemas.openxmlformats.org/spreadsheetml/2006/main" count="14" uniqueCount="11">
  <si>
    <t>CUSTO</t>
  </si>
  <si>
    <t>ICMS</t>
  </si>
  <si>
    <t>PIS</t>
  </si>
  <si>
    <t>COFINS</t>
  </si>
  <si>
    <t>LUCRO</t>
  </si>
  <si>
    <t>PREÇO DE VENDA</t>
  </si>
  <si>
    <t>% TOTAL</t>
  </si>
  <si>
    <t>PREÇO</t>
  </si>
  <si>
    <t>%</t>
  </si>
  <si>
    <t>ERRADO</t>
  </si>
  <si>
    <t>MARK-UP DIVISOR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</si>
</sst>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6" formatCode="_-* #,##0.0000_-;\-* #,##0.00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44" fontId="3" fillId="0" borderId="0" xfId="2" applyFont="1"/>
    <xf numFmtId="10" fontId="3" fillId="0" borderId="0" xfId="0" applyNumberFormat="1" applyFont="1"/>
    <xf numFmtId="10" fontId="3" fillId="0" borderId="0" xfId="3" applyNumberFormat="1" applyFont="1"/>
    <xf numFmtId="10" fontId="3" fillId="0" borderId="1" xfId="3" applyNumberFormat="1" applyFont="1" applyBorder="1"/>
    <xf numFmtId="44" fontId="3" fillId="0" borderId="0" xfId="0" applyNumberFormat="1" applyFont="1"/>
    <xf numFmtId="44" fontId="3" fillId="2" borderId="0" xfId="0" applyNumberFormat="1" applyFont="1" applyFill="1"/>
    <xf numFmtId="44" fontId="3" fillId="0" borderId="2" xfId="0" applyNumberFormat="1" applyFont="1" applyBorder="1"/>
    <xf numFmtId="166" fontId="3" fillId="0" borderId="0" xfId="1" applyNumberFormat="1" applyFont="1"/>
  </cellXfs>
  <cellStyles count="4">
    <cellStyle name="Moeda" xfId="2" builtinId="4"/>
    <cellStyle name="Normal" xfId="0" builtinId="0"/>
    <cellStyle name="Porcentagem" xfId="3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B1" workbookViewId="0">
      <selection activeCell="D4" sqref="D4"/>
    </sheetView>
  </sheetViews>
  <sheetFormatPr defaultRowHeight="15" x14ac:dyDescent="0.25"/>
  <cols>
    <col min="2" max="2" width="20" bestFit="1" customWidth="1"/>
    <col min="3" max="3" width="17.140625" bestFit="1" customWidth="1"/>
    <col min="4" max="4" width="26" bestFit="1" customWidth="1"/>
    <col min="5" max="5" width="1.7109375" customWidth="1"/>
    <col min="6" max="6" width="39" bestFit="1" customWidth="1"/>
    <col min="7" max="7" width="17.140625" bestFit="1" customWidth="1"/>
    <col min="8" max="8" width="26" bestFit="1" customWidth="1"/>
    <col min="9" max="9" width="1" customWidth="1"/>
    <col min="10" max="10" width="52.28515625" customWidth="1"/>
    <col min="11" max="11" width="17.140625" bestFit="1" customWidth="1"/>
    <col min="12" max="12" width="26" bestFit="1" customWidth="1"/>
    <col min="13" max="13" width="17.140625" bestFit="1" customWidth="1"/>
  </cols>
  <sheetData>
    <row r="1" spans="1:13" s="2" customFormat="1" ht="33.75" x14ac:dyDescent="0.5">
      <c r="A1" s="2" t="s">
        <v>0</v>
      </c>
      <c r="D1" s="3">
        <v>100</v>
      </c>
      <c r="F1" s="2" t="s">
        <v>5</v>
      </c>
    </row>
    <row r="2" spans="1:13" s="2" customFormat="1" ht="33.75" x14ac:dyDescent="0.5">
      <c r="B2" s="2" t="s">
        <v>1</v>
      </c>
      <c r="C2" s="5">
        <v>0.17</v>
      </c>
      <c r="F2" s="2" t="str">
        <f>A1</f>
        <v>CUSTO</v>
      </c>
      <c r="H2" s="7">
        <f>D1</f>
        <v>100</v>
      </c>
      <c r="J2" s="2" t="str">
        <f>F2</f>
        <v>CUSTO</v>
      </c>
      <c r="L2" s="7">
        <f>H2</f>
        <v>100</v>
      </c>
    </row>
    <row r="3" spans="1:13" s="2" customFormat="1" ht="33.75" x14ac:dyDescent="0.5">
      <c r="B3" s="2" t="s">
        <v>2</v>
      </c>
      <c r="C3" s="5">
        <v>1.6500000000000001E-2</v>
      </c>
      <c r="F3" s="2" t="str">
        <f>B6</f>
        <v>% TOTAL</v>
      </c>
      <c r="G3" s="4">
        <f>C6</f>
        <v>0.51249999999999996</v>
      </c>
      <c r="H3" s="7">
        <f>H2*G3</f>
        <v>51.249999999999993</v>
      </c>
      <c r="J3" s="2" t="s">
        <v>10</v>
      </c>
      <c r="K3" s="4"/>
      <c r="L3" s="10">
        <f>(1-G3)</f>
        <v>0.48750000000000004</v>
      </c>
    </row>
    <row r="4" spans="1:13" s="2" customFormat="1" ht="33.75" x14ac:dyDescent="0.5">
      <c r="B4" s="2" t="s">
        <v>3</v>
      </c>
      <c r="C4" s="5">
        <v>7.5999999999999998E-2</v>
      </c>
      <c r="D4" s="4">
        <f>C2+C3+C4</f>
        <v>0.26250000000000001</v>
      </c>
      <c r="G4" s="2" t="s">
        <v>7</v>
      </c>
      <c r="H4" s="8">
        <f>H2+H3</f>
        <v>151.25</v>
      </c>
      <c r="J4" s="2" t="str">
        <f>G4</f>
        <v>PREÇO</v>
      </c>
      <c r="L4" s="8">
        <f>L2/L3</f>
        <v>205.12820512820511</v>
      </c>
      <c r="M4" s="4">
        <f>(L4/H4)-1</f>
        <v>0.35621953803771977</v>
      </c>
    </row>
    <row r="5" spans="1:13" s="2" customFormat="1" ht="34.5" thickBot="1" x14ac:dyDescent="0.55000000000000004">
      <c r="B5" s="2" t="s">
        <v>4</v>
      </c>
      <c r="C5" s="6">
        <v>0.25</v>
      </c>
      <c r="F5" s="2" t="str">
        <f>B2</f>
        <v>ICMS</v>
      </c>
      <c r="G5" s="4">
        <f>C2</f>
        <v>0.17</v>
      </c>
      <c r="H5" s="7">
        <f>H4*G5</f>
        <v>25.712500000000002</v>
      </c>
      <c r="J5" s="2" t="str">
        <f>F5</f>
        <v>ICMS</v>
      </c>
      <c r="K5" s="4">
        <f>G5</f>
        <v>0.17</v>
      </c>
      <c r="L5" s="7">
        <f>L4*K5</f>
        <v>34.871794871794869</v>
      </c>
      <c r="M5" s="4">
        <f>(L5/H5)-1</f>
        <v>0.35621953803771955</v>
      </c>
    </row>
    <row r="6" spans="1:13" s="2" customFormat="1" ht="34.5" thickTop="1" x14ac:dyDescent="0.5">
      <c r="B6" s="2" t="s">
        <v>6</v>
      </c>
      <c r="C6" s="5">
        <f>SUM(C2:C5)</f>
        <v>0.51249999999999996</v>
      </c>
      <c r="F6" s="2" t="str">
        <f>B3</f>
        <v>PIS</v>
      </c>
      <c r="G6" s="4">
        <f>C3</f>
        <v>1.6500000000000001E-2</v>
      </c>
      <c r="H6" s="7">
        <f>H4*G6</f>
        <v>2.495625</v>
      </c>
      <c r="J6" s="2" t="str">
        <f>F6</f>
        <v>PIS</v>
      </c>
      <c r="K6" s="4">
        <f>G6</f>
        <v>1.6500000000000001E-2</v>
      </c>
      <c r="L6" s="7">
        <f>L4*K6</f>
        <v>3.3846153846153846</v>
      </c>
      <c r="M6" s="4">
        <f>(L6/H6)-1</f>
        <v>0.35621953803771977</v>
      </c>
    </row>
    <row r="7" spans="1:13" s="2" customFormat="1" ht="33.75" x14ac:dyDescent="0.5">
      <c r="F7" s="2" t="str">
        <f>B4</f>
        <v>COFINS</v>
      </c>
      <c r="G7" s="4">
        <f>C4</f>
        <v>7.5999999999999998E-2</v>
      </c>
      <c r="H7" s="7">
        <f>H4*G7</f>
        <v>11.494999999999999</v>
      </c>
      <c r="J7" s="2" t="str">
        <f>F7</f>
        <v>COFINS</v>
      </c>
      <c r="K7" s="4">
        <f>G7</f>
        <v>7.5999999999999998E-2</v>
      </c>
      <c r="L7" s="7">
        <f>L4*K7</f>
        <v>15.589743589743588</v>
      </c>
      <c r="M7" s="4">
        <f>(L7/H7)-1</f>
        <v>0.35621953803771977</v>
      </c>
    </row>
    <row r="8" spans="1:13" s="2" customFormat="1" ht="34.5" thickBot="1" x14ac:dyDescent="0.55000000000000004">
      <c r="F8" s="2" t="str">
        <f>F2</f>
        <v>CUSTO</v>
      </c>
      <c r="H8" s="9">
        <f>H2</f>
        <v>100</v>
      </c>
      <c r="J8" s="2" t="str">
        <f>F8</f>
        <v>CUSTO</v>
      </c>
      <c r="L8" s="9">
        <f>L2</f>
        <v>100</v>
      </c>
    </row>
    <row r="9" spans="1:13" s="2" customFormat="1" ht="33.75" x14ac:dyDescent="0.5">
      <c r="C9" s="5"/>
      <c r="G9" s="4" t="s">
        <v>4</v>
      </c>
      <c r="H9" s="7">
        <f>H4-H5-H6-H7-H8</f>
        <v>11.546874999999986</v>
      </c>
      <c r="K9" s="4" t="s">
        <v>4</v>
      </c>
      <c r="L9" s="7">
        <f>L4-L5-L6-L7-L8</f>
        <v>51.28205128205127</v>
      </c>
    </row>
    <row r="10" spans="1:13" s="1" customFormat="1" ht="33.75" x14ac:dyDescent="0.5">
      <c r="G10" s="4" t="s">
        <v>8</v>
      </c>
      <c r="H10" s="4">
        <f>H9/H4</f>
        <v>7.6342975206611471E-2</v>
      </c>
      <c r="K10" s="4" t="s">
        <v>8</v>
      </c>
      <c r="L10" s="4">
        <f>L9/L4</f>
        <v>0.24999999999999997</v>
      </c>
    </row>
    <row r="11" spans="1:13" s="1" customFormat="1" ht="33.75" x14ac:dyDescent="0.5">
      <c r="H11" s="4" t="s">
        <v>9</v>
      </c>
      <c r="L11" s="4" t="str">
        <f>IF(L10=C5,"CERTO","ERRADO")</f>
        <v>CERTO</v>
      </c>
    </row>
    <row r="12" spans="1:13" s="1" customFormat="1" ht="21" x14ac:dyDescent="0.35"/>
    <row r="13" spans="1:13" s="1" customFormat="1" ht="21" x14ac:dyDescent="0.35"/>
    <row r="14" spans="1:13" s="1" customFormat="1" ht="21" x14ac:dyDescent="0.35"/>
    <row r="15" spans="1:13" s="1" customFormat="1" ht="21" x14ac:dyDescent="0.35"/>
    <row r="16" spans="1:13" s="1" customFormat="1" ht="21" x14ac:dyDescent="0.35"/>
    <row r="17" s="1" customFormat="1" ht="21" x14ac:dyDescent="0.35"/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C025CACBBE6B4D80B0CF79A9486804" ma:contentTypeVersion="3" ma:contentTypeDescription="Crie um novo documento." ma:contentTypeScope="" ma:versionID="4eaecfdc934132afe3e2ff7cf5046c0e">
  <xsd:schema xmlns:xsd="http://www.w3.org/2001/XMLSchema" xmlns:xs="http://www.w3.org/2001/XMLSchema" xmlns:p="http://schemas.microsoft.com/office/2006/metadata/properties" xmlns:ns2="04f934d9-5042-4d6f-99f0-7520ae6cfc78" targetNamespace="http://schemas.microsoft.com/office/2006/metadata/properties" ma:root="true" ma:fieldsID="dddfe07362665125ab1cc519ebe9c988" ns2:_="">
    <xsd:import namespace="04f934d9-5042-4d6f-99f0-7520ae6cfc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f934d9-5042-4d6f-99f0-7520ae6cfc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64EEC9-AE36-4224-859E-FC777383733F}"/>
</file>

<file path=customXml/itemProps2.xml><?xml version="1.0" encoding="utf-8"?>
<ds:datastoreItem xmlns:ds="http://schemas.openxmlformats.org/officeDocument/2006/customXml" ds:itemID="{391BFFDA-D247-4E2C-94D0-92198D2B0EB4}"/>
</file>

<file path=customXml/itemProps3.xml><?xml version="1.0" encoding="utf-8"?>
<ds:datastoreItem xmlns:ds="http://schemas.openxmlformats.org/officeDocument/2006/customXml" ds:itemID="{569F8FE2-64EB-49EE-A1C3-63E34B1096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VALDECIR KNUTH</dc:creator>
  <cp:lastModifiedBy>VALDECIR KNUTH</cp:lastModifiedBy>
  <dcterms:created xsi:type="dcterms:W3CDTF">2025-03-24T12:11:15Z</dcterms:created>
  <dcterms:modified xsi:type="dcterms:W3CDTF">2025-03-24T13:03:42Z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0x010100EBC025CACBBE6B4D80B0CF79A9486804</vt:lpwstr>
  </property>
</Properties>
</file>