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1500" windowHeight="5360"/>
  </bookViews>
  <sheets>
    <sheet name="descriptive" sheetId="1" r:id="rId1"/>
    <sheet name="ltx-descriptive" sheetId="2" r:id="rId2"/>
    <sheet name="resultClassif" sheetId="3" r:id="rId3"/>
    <sheet name="ltx-literalTypes" sheetId="4" r:id="rId4"/>
    <sheet name="ltx-types-transposed" sheetId="5" r:id="rId5"/>
    <sheet name="hypotheses" sheetId="6" r:id="rId6"/>
    <sheet name="ltx-hypotheses" sheetId="7" r:id="rId7"/>
  </sheets>
  <definedNames>
    <definedName name="_xlnm.Sheet_Title" localSheetId="0">"descriptive"</definedName>
    <definedName name="_xlnm.Print_Area" localSheetId="0">#REF!</definedName>
    <definedName name="_xlnm.Sheet_Title" localSheetId="1">"ltx-descriptive"</definedName>
    <definedName name="_xlnm.Print_Area" localSheetId="1">#REF!</definedName>
    <definedName name="_xlnm.Sheet_Title" localSheetId="2">"resultClassif"</definedName>
    <definedName name="_xlnm.Print_Area" localSheetId="2">#REF!</definedName>
    <definedName name="_xlnm.Sheet_Title" localSheetId="3">"ltx-literalTypes"</definedName>
    <definedName name="_xlnm.Print_Area" localSheetId="3">#REF!</definedName>
    <definedName name="_xlnm.Sheet_Title" localSheetId="4">"ltx-types-transposed"</definedName>
    <definedName name="_xlnm.Print_Area" localSheetId="4">#REF!</definedName>
    <definedName name="_xlnm.Sheet_Title" localSheetId="5">"hypotheses"</definedName>
    <definedName name="_xlnm.Print_Area" localSheetId="5">#REF!</definedName>
    <definedName name="_xlnm.Sheet_Title" localSheetId="6">"ltx-hypotheses"</definedName>
    <definedName name="_xlnm.Print_Area" localSheetId="6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Anquetil</author>
  </authors>
  <commentList>
    <comment ref="E4" authorId="0">
      <text>
        <t>use text() to format as english numbers.
Need to multiply by 10 to get the correct result ?!?</t>
      </text>
    </comment>
  </commentList>
</comments>
</file>

<file path=xl/comments2.xml><?xml version="1.0" encoding="utf-8"?>
<comments xmlns="http://schemas.openxmlformats.org/spreadsheetml/2006/main">
  <authors>
    <author>Nicolas Anquetil</author>
  </authors>
  <commentList>
    <comment ref="C4" authorId="0">
      <text>
        <t>adding english formating ("text") forces to * by 10 for some reason</t>
      </text>
    </comment>
  </commentList>
</comments>
</file>

<file path=xl/sharedStrings.xml><?xml version="1.0" encoding="utf-8"?>
<sst xmlns="http://schemas.openxmlformats.org/spreadsheetml/2006/main" uniqueCount="124" count="124">
  <si>
    <t>classes</t>
  </si>
  <si>
    <t>meths</t>
  </si>
  <si>
    <t>literals</t>
  </si>
  <si>
    <t>uniqLit</t>
  </si>
  <si>
    <t>TClasses</t>
  </si>
  <si>
    <t>Tmeths</t>
  </si>
  <si>
    <t>TLit</t>
  </si>
  <si>
    <t>TUniqLit</t>
  </si>
  <si>
    <t>%lit.redun.</t>
  </si>
  <si>
    <t>%Tlit.redun.</t>
  </si>
  <si>
    <t>morphic</t>
  </si>
  <si>
    <t>parser</t>
  </si>
  <si>
    <t>Pharo</t>
  </si>
  <si>
    <t>PolyMath</t>
  </si>
  <si>
    <t>Roassal</t>
  </si>
  <si>
    <t>Seaside</t>
  </si>
  <si>
    <t>VMMaker</t>
  </si>
  <si>
    <t>descriptive statistics</t>
  </si>
  <si>
    <t>\hline</t>
  </si>
  <si>
    <t>&amp;</t>
  </si>
  <si>
    <t>\#class</t>
  </si>
  <si>
    <t>lit./meth.</t>
  </si>
  <si>
    <t>\\</t>
  </si>
  <si>
    <t>\morphic</t>
  </si>
  <si>
    <t>1.7</t>
  </si>
  <si>
    <t>\%</t>
  </si>
  <si>
    <t>2.7</t>
  </si>
  <si>
    <t>\parser</t>
  </si>
  <si>
    <t>0.0</t>
  </si>
  <si>
    <t>3.2</t>
  </si>
  <si>
    <t>\pharo</t>
  </si>
  <si>
    <t>15.1</t>
  </si>
  <si>
    <t>4.3</t>
  </si>
  <si>
    <t>\polymath</t>
  </si>
  <si>
    <t>21.9</t>
  </si>
  <si>
    <t>\roassal</t>
  </si>
  <si>
    <t>29.4</t>
  </si>
  <si>
    <t>\seaside</t>
  </si>
  <si>
    <t>\vmmaker</t>
  </si>
  <si>
    <t>6.7</t>
  </si>
  <si>
    <t>\emph{overall}</t>
  </si>
  <si>
    <t>14.7</t>
  </si>
  <si>
    <t>4.9</t>
  </si>
  <si>
    <t>3.7</t>
  </si>
  <si>
    <t>7.9</t>
  </si>
  <si>
    <t>10.3</t>
  </si>
  <si>
    <t>for formating latex numbers with \, thousand separator</t>
  </si>
  <si>
    <t>reg.class</t>
  </si>
  <si>
    <t>reg.mth</t>
  </si>
  <si>
    <t>TMth</t>
  </si>
  <si>
    <t>ALL</t>
  </si>
  <si>
    <t>ok</t>
  </si>
  <si>
    <t>magic</t>
  </si>
  <si>
    <t>Integer</t>
  </si>
  <si>
    <t>String</t>
  </si>
  <si>
    <t>Symbol</t>
  </si>
  <si>
    <t>Boolean</t>
  </si>
  <si>
    <t>Array</t>
  </si>
  <si>
    <t>UndefinedObject</t>
  </si>
  <si>
    <t>Float</t>
  </si>
  <si>
    <t>Character</t>
  </si>
  <si>
    <t>all</t>
  </si>
  <si>
    <t>Distribution over literal type</t>
  </si>
  <si>
    <t>ALLTOGETHER</t>
  </si>
  <si>
    <t>MORPHIC</t>
  </si>
  <si>
    <t>PHARO</t>
  </si>
  <si>
    <t>POLYMATH</t>
  </si>
  <si>
    <t>ROASSAL</t>
  </si>
  <si>
    <t>SEASIDE</t>
  </si>
  <si>
    <t>count</t>
  </si>
  <si>
    <t>%magic</t>
  </si>
  <si>
    <t>\emph{Int.}</t>
  </si>
  <si>
    <t>18.6</t>
  </si>
  <si>
    <t>27.0</t>
  </si>
  <si>
    <t>1\,315</t>
  </si>
  <si>
    <t>\emph{Strng}</t>
  </si>
  <si>
    <t>0.5</t>
  </si>
  <si>
    <t>\emph{Symb.}	</t>
  </si>
  <si>
    <t>6.3</t>
  </si>
  <si>
    <t>2.0</t>
  </si>
  <si>
    <t>4.4</t>
  </si>
  <si>
    <t>2.2</t>
  </si>
  <si>
    <t>\emph{Bool.}</t>
  </si>
  <si>
    <t>3.1</t>
  </si>
  <si>
    <t>\emph{Arr.}</t>
  </si>
  <si>
    <t>33.3</t>
  </si>
  <si>
    <t>36.4</t>
  </si>
  <si>
    <t>\emph{nil}</t>
  </si>
  <si>
    <t>4.8</t>
  </si>
  <si>
    <t>23.7</t>
  </si>
  <si>
    <t>\emph{Float}</t>
  </si>
  <si>
    <t>\emph{Char.}</t>
  </si>
  <si>
    <t>\\[1ex]</t>
  </si>
  <si>
    <t>\raisebox{-0.5ex}{\morphic}</t>
  </si>
  <si>
    <t>&amp; \small</t>
  </si>
  <si>
    <t>18.6\%</t>
  </si>
  <si>
    <t>0.0\%</t>
  </si>
  <si>
    <t>2.0\%</t>
  </si>
  <si>
    <t>4.8\%</t>
  </si>
  <si>
    <t>(56)</t>
  </si>
  <si>
    <t>\raisebox{-0.5ex}{\parser}</t>
  </si>
  <si>
    <t>\raisebox{-0.5ex}{\pharo}</t>
  </si>
  <si>
    <t>27.0\%</t>
  </si>
  <si>
    <t>(91)</t>
  </si>
  <si>
    <t>\raisebox{-0.5ex}{\polymath}</t>
  </si>
  <si>
    <t>33.3\%</t>
  </si>
  <si>
    <t>\raisebox{-0.5ex}{\roassal}</t>
  </si>
  <si>
    <t>\raisebox{-0.5ex}{\seaside}</t>
  </si>
  <si>
    <t>3.1\%</t>
  </si>
  <si>
    <t>6.3\%</t>
  </si>
  <si>
    <t>\raisebox{-0.5ex}{\vmmaker}</t>
  </si>
  <si>
    <t>2.2\%</t>
  </si>
  <si>
    <t>\raisebox{-0.5ex}{\emph{all}}</t>
  </si>
  <si>
    <t>R</t>
  </si>
  <si>
    <t>C</t>
  </si>
  <si>
    <t>not(magic)</t>
  </si>
  <si>
    <t>total</t>
  </si>
  <si>
    <t>test</t>
  </si>
  <si>
    <t>&amp; \magic &amp;</t>
  </si>
  <si>
    <t>-</t>
  </si>
  <si>
    <t>&amp;\raisebox{-0.5em}[0pt][0pt]{</t>
  </si>
  <si>
    <t>\%}\\</t>
  </si>
  <si>
    <t>&amp; \notmagic &amp;</t>
  </si>
  <si>
    <t>18.1</t>
  </si>
</sst>
</file>

<file path=xl/styles.xml><?xml version="1.0" encoding="utf-8"?>
<styleSheet xmlns="http://schemas.openxmlformats.org/spreadsheetml/2006/main">
  <numFmts count="5">
    <numFmt formatCode="0.0%" numFmtId="100"/>
    <numFmt formatCode="0.0" numFmtId="101"/>
    <numFmt formatCode="#,##0.0%" numFmtId="102"/>
    <numFmt formatCode="0.000" numFmtId="103"/>
    <numFmt formatCode="#,##0.000" numFmtId="104"/>
  </numFmts>
  <fonts count="9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80808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C0C0C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1"/>
      <u val="none"/>
      <color rgb="FF000000"/>
      <name val="Sans"/>
      <vertAlign val="baseline"/>
      <sz val="10"/>
      <strike val="0"/>
    </font>
    <font>
      <b val="0"/>
      <i val="1"/>
      <u val="none"/>
      <color rgb="FF808080"/>
      <name val="Sans"/>
      <vertAlign val="baseline"/>
      <sz val="10"/>
      <strike val="0"/>
    </font>
    <font>
      <b val="0"/>
      <i val="1"/>
      <u val="none"/>
      <color rgb="FFC0C0C0"/>
      <name val="Sans"/>
      <vertAlign val="baseline"/>
      <sz val="10"/>
      <strike val="0"/>
    </font>
    <font>
      <b val="0"/>
      <i val="0"/>
      <u val="none"/>
      <color rgb="FF969696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FF99"/>
        <bgColor rgb="FF000000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10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10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10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10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104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centerContinuous" vertical="bottom" wrapText="0" shrinkToFit="0" textRotation="0" indent="0"/>
      <protection locked="1" hidden="0"/>
    </xf>
    <xf applyAlignment="1" applyBorder="1" applyFont="1" applyFill="1" applyNumberFormat="1" fontId="0" fillId="0" borderId="0" numFmtId="1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4" borderId="0" numFmtId="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1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8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8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4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_rels/sheet5.xml.rels><?xml version="1.0" encoding="UTF-8"?>
<Relationships xmlns="http://schemas.openxmlformats.org/package/2006/relationships">
  <Relationship Id="rId2" Type="http://schemas.openxmlformats.org/officeDocument/2006/relationships/vmlDrawing" Target="../drawings/vmlDrawing2.vml"/>
  <Relationship Id="rId1" Type="http://schemas.openxmlformats.org/officeDocument/2006/relationships/comments" Target="../comments2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3"/>
  <sheetViews>
    <sheetView workbookViewId="0">
      <selection activeCell="A1" sqref="A1"/>
    </sheetView>
  </sheetViews>
  <sheetFormatPr defaultRowHeight="12.75"/>
  <cols>
    <col min="1" max="9" style="1" width="9.142307692307693"/>
    <col min="10" max="10" style="1" width="9.285156250000002" customWidth="1"/>
    <col min="11" max="256" style="1" width="9.142307692307693"/>
  </cols>
  <sheetData>
    <row r="1" spans="1:12" ht="13.5">
      <c r="A1" s="2" t="inlineStr">
        <is>
          <t>computed with: MLSResultsAnalysisDescriptiveStats (MLXP-allInOne image)</t>
        </is>
      </c>
      <c r="B1" s="3"/>
      <c r="C1" s="3"/>
      <c r="D1" s="3"/>
      <c r="E1" s="3"/>
      <c r="F1" s="3"/>
      <c r="G1" s="3"/>
      <c r="H1" s="3"/>
    </row>
    <row r="2" spans="1:12" ht="13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9</v>
      </c>
    </row>
    <row r="3" spans="1:12" ht="13.5">
      <c r="A3" t="s">
        <v>10</v>
      </c>
      <c r="B3" s="4">
        <v>64</v>
      </c>
      <c r="C3" s="4">
        <v>174</v>
      </c>
      <c r="D3" s="4">
        <v>471</v>
      </c>
      <c r="E3" s="4">
        <v>463</v>
      </c>
      <c r="F3">
        <v>11</v>
      </c>
      <c r="G3" s="4">
        <v>20</v>
      </c>
      <c r="H3" s="4">
        <v>73</v>
      </c>
      <c r="I3" s="4">
        <v>73</v>
      </c>
      <c r="K3" s="5">
        <f>(D3-E3)/E3</f>
        <v>0.017278617710583154</v>
      </c>
      <c r="L3" s="5">
        <f>(H3-I3)/I3</f>
        <v>0</v>
      </c>
    </row>
    <row r="4" spans="1:12" ht="13.5">
      <c r="A4" t="s">
        <v>11</v>
      </c>
      <c r="B4" s="4">
        <v>6</v>
      </c>
      <c r="C4" s="4">
        <v>76</v>
      </c>
      <c r="D4" s="4">
        <v>241</v>
      </c>
      <c r="E4" s="4">
        <v>241</v>
      </c>
      <c r="F4">
        <v>3</v>
      </c>
      <c r="G4" s="4">
        <v>56</v>
      </c>
      <c r="H4" s="4">
        <v>248</v>
      </c>
      <c r="I4" s="4">
        <v>248</v>
      </c>
      <c r="K4" s="5">
        <f>(D4-E4)/E4</f>
        <v>0</v>
      </c>
      <c r="L4" s="5">
        <f>(H4-I4)/I4</f>
        <v>0</v>
      </c>
    </row>
    <row r="5" spans="1:12" ht="13.5">
      <c r="A5" t="s">
        <v>12</v>
      </c>
      <c r="B5" s="4">
        <v>624</v>
      </c>
      <c r="C5" s="4">
        <v>793</v>
      </c>
      <c r="D5" s="4">
        <v>3394</v>
      </c>
      <c r="E5" s="4">
        <v>2948</v>
      </c>
      <c r="F5">
        <v>235</v>
      </c>
      <c r="G5" s="4">
        <v>344</v>
      </c>
      <c r="H5" s="4">
        <v>2716</v>
      </c>
      <c r="I5" s="4">
        <v>2181</v>
      </c>
      <c r="K5" s="5">
        <f>(D5-E5)/E5</f>
        <v>0.15128900949796473</v>
      </c>
      <c r="L5" s="5">
        <f>(H5-I5)/I5</f>
        <v>0.24530032095369098</v>
      </c>
    </row>
    <row r="6" spans="1:12" ht="13.5">
      <c r="A6" t="s">
        <v>13</v>
      </c>
      <c r="B6" s="4">
        <v>126</v>
      </c>
      <c r="C6" s="4">
        <v>357</v>
      </c>
      <c r="D6" s="4">
        <v>1527</v>
      </c>
      <c r="E6" s="4">
        <v>1253</v>
      </c>
      <c r="F6">
        <v>73</v>
      </c>
      <c r="G6" s="4">
        <v>287</v>
      </c>
      <c r="H6" s="4">
        <v>3549</v>
      </c>
      <c r="I6" s="4">
        <v>2742</v>
      </c>
      <c r="K6" s="5">
        <f>(D6-E6)/E6</f>
        <v>0.21867517956903432</v>
      </c>
      <c r="L6" s="5">
        <f>(H6-I6)/I6</f>
        <v>0.29431072210065645</v>
      </c>
    </row>
    <row r="7" spans="1:12" ht="13.5">
      <c r="A7" t="s">
        <v>14</v>
      </c>
      <c r="B7" s="4">
        <v>254</v>
      </c>
      <c r="C7" s="4">
        <v>522</v>
      </c>
      <c r="D7" s="4">
        <v>3145</v>
      </c>
      <c r="E7" s="4">
        <v>2430</v>
      </c>
      <c r="F7">
        <v>29</v>
      </c>
      <c r="G7" s="4">
        <v>85</v>
      </c>
      <c r="H7" s="4">
        <v>963</v>
      </c>
      <c r="I7" s="4">
        <v>682</v>
      </c>
      <c r="K7" s="5">
        <f>(D7-E7)/E7</f>
        <v>0.29423868312757201</v>
      </c>
      <c r="L7" s="5">
        <f>(H7-I7)/I7</f>
        <v>0.41202346041055721</v>
      </c>
    </row>
    <row r="8" spans="1:12" ht="13.5">
      <c r="A8" t="s">
        <v>15</v>
      </c>
      <c r="B8" s="4">
        <v>231</v>
      </c>
      <c r="C8" s="4">
        <v>455</v>
      </c>
      <c r="D8" s="4">
        <v>1502</v>
      </c>
      <c r="E8" s="4">
        <v>1400</v>
      </c>
      <c r="F8">
        <v>58</v>
      </c>
      <c r="G8" s="4">
        <v>193</v>
      </c>
      <c r="H8" s="4">
        <v>1985</v>
      </c>
      <c r="I8" s="4">
        <v>1603</v>
      </c>
      <c r="K8" s="5">
        <f>(D8-E8)/E8</f>
        <v>0.072857142857142856</v>
      </c>
      <c r="L8" s="5">
        <f>(H8-I8)/I8</f>
        <v>0.23830318153462257</v>
      </c>
    </row>
    <row r="9" spans="1:12" ht="13.5">
      <c r="A9" t="s">
        <v>16</v>
      </c>
      <c r="B9" s="4">
        <v>131</v>
      </c>
      <c r="C9" s="4">
        <v>441</v>
      </c>
      <c r="D9" s="4">
        <v>3425</v>
      </c>
      <c r="E9" s="4">
        <v>3210</v>
      </c>
      <c r="F9">
        <v>17</v>
      </c>
      <c r="G9" s="4">
        <v>54</v>
      </c>
      <c r="H9" s="4">
        <v>968</v>
      </c>
      <c r="I9" s="4">
        <v>684</v>
      </c>
      <c r="K9" s="5">
        <f>(D9-E9)/E9</f>
        <v>0.066978193146417439</v>
      </c>
      <c r="L9" s="5">
        <f>(H9-I9)/I9</f>
        <v>0.41520467836257308</v>
      </c>
    </row>
    <row r="10" spans="1:12" ht="13.5">
      <c r="B10" s="4"/>
      <c r="C10" s="4"/>
      <c r="D10" s="4"/>
      <c r="E10" s="4"/>
      <c r="G10" s="4"/>
      <c r="H10" s="4"/>
      <c r="I10" s="4"/>
      <c r="K10" s="5"/>
      <c r="L10" s="5"/>
    </row>
    <row r="11" spans="1:12" ht="13.5">
      <c r="B11" s="4">
        <f>SUM(B3:B9)</f>
        <v>1436</v>
      </c>
      <c r="C11" s="4">
        <f>SUM(C3:C9)</f>
        <v>2818</v>
      </c>
      <c r="D11" s="4">
        <f>SUM(D3:D9)</f>
        <v>13705</v>
      </c>
      <c r="E11" s="4">
        <f>SUM(E3:E9)</f>
        <v>11945</v>
      </c>
      <c r="F11" s="4">
        <f>SUM(F3:F9)</f>
        <v>426</v>
      </c>
      <c r="G11" s="4">
        <f>SUM(G3:G9)</f>
        <v>1039</v>
      </c>
      <c r="H11" s="4">
        <f>SUM(H3:H9)</f>
        <v>10502</v>
      </c>
      <c r="I11" s="4">
        <f>SUM(I3:I9)</f>
        <v>8213</v>
      </c>
      <c r="K11" s="5">
        <f>(D11-E11)/E11</f>
        <v>0.14734198409376309</v>
      </c>
      <c r="L11" s="5">
        <f>(H11-I11)/I11</f>
        <v>0.27870449287714599</v>
      </c>
    </row>
    <row r="12" spans="1:12" ht="13.5"/>
    <row r="13" spans="1:12" ht="13.5">
      <c r="J13" s="5"/>
    </row>
    <row r="14" spans="1:12" ht="13.5"/>
    <row r="15" spans="1:12" ht="13.5">
      <c r="A15" s="6"/>
      <c r="B15" s="7"/>
      <c r="C15" s="7"/>
      <c r="D15" s="7"/>
      <c r="E15" s="7"/>
      <c r="I15" s="6"/>
    </row>
    <row r="16" spans="1:12" ht="13.5">
      <c r="A16" s="6"/>
      <c r="B16" s="7"/>
      <c r="C16" s="7"/>
      <c r="D16" s="7"/>
      <c r="E16" s="7"/>
      <c r="I16" s="6"/>
    </row>
    <row r="17" spans="1:12" ht="13.5">
      <c r="A17" s="6"/>
      <c r="B17" s="7"/>
      <c r="C17" s="7"/>
      <c r="D17" s="7"/>
      <c r="E17" s="7"/>
      <c r="I17" s="6"/>
    </row>
    <row r="18" spans="1:12" ht="13.5">
      <c r="A18" s="6"/>
      <c r="B18" s="7"/>
      <c r="C18" s="7"/>
      <c r="D18" s="7"/>
      <c r="E18" s="7"/>
      <c r="I18" s="6"/>
    </row>
    <row r="19" spans="1:12" ht="13.5">
      <c r="A19" s="6"/>
      <c r="B19" s="7"/>
      <c r="C19" s="7"/>
      <c r="D19" s="7"/>
      <c r="E19" s="7"/>
      <c r="I19" s="6"/>
    </row>
    <row r="20" spans="1:12" ht="13.5">
      <c r="A20" s="6"/>
      <c r="B20" s="7"/>
      <c r="C20" s="7"/>
      <c r="D20" s="7"/>
      <c r="E20" s="7"/>
      <c r="I20" s="6"/>
    </row>
    <row r="21" spans="1:12" ht="13.5">
      <c r="A21" s="6"/>
      <c r="B21" s="7"/>
      <c r="C21" s="7"/>
      <c r="D21" s="7"/>
      <c r="E21" s="7"/>
      <c r="I21" s="6"/>
    </row>
    <row r="22" spans="1:12">
      <c r="A22" s="6"/>
      <c r="B22" s="7"/>
      <c r="C22" s="7"/>
      <c r="D22" s="7"/>
      <c r="E22" s="7"/>
    </row>
    <row r="23" spans="1:12">
      <c r="A23" s="6"/>
      <c r="B23" s="7"/>
      <c r="C23" s="7"/>
      <c r="D23" s="7"/>
      <c r="E23" s="7"/>
      <c r="I23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F50"/>
  <sheetViews>
    <sheetView workbookViewId="0">
      <selection activeCell="U26" sqref="U26"/>
    </sheetView>
  </sheetViews>
  <sheetFormatPr defaultRowHeight="12.75"/>
  <cols>
    <col min="1" max="1" style="1" width="11.999278846153848" bestFit="1" customWidth="1"/>
    <col min="2" max="2" style="1" width="2.428425480769231" customWidth="1"/>
    <col min="3" max="3" style="1" width="7.713822115384616" bestFit="1" customWidth="1"/>
    <col min="4" max="4" style="1" width="2.428425480769231" customWidth="1"/>
    <col min="5" max="5" style="1" width="8.71376201923077" bestFit="1" customWidth="1"/>
    <col min="6" max="6" style="1" width="2.856971153846154" customWidth="1"/>
    <col min="7" max="7" style="1" width="9.142307692307693"/>
    <col min="8" max="8" style="1" width="2.7141225961538464" customWidth="1"/>
    <col min="9" max="9" style="1" width="9.142307692307693"/>
    <col min="10" max="10" style="1" width="2.1427283653846154" bestFit="1" customWidth="1"/>
    <col min="11" max="11" style="1" width="5.856790865384616" customWidth="1"/>
    <col min="12" max="14" style="1" width="2.856971153846154" customWidth="1"/>
    <col min="15" max="15" style="1" width="7.9995192307692315" bestFit="1" customWidth="1"/>
    <col min="16" max="16" style="1" width="2.999819711538462" bestFit="1" customWidth="1"/>
    <col min="17" max="17" style="1" width="5.856790865384616" customWidth="1"/>
    <col min="18" max="18" style="1" width="2.999819711538462" bestFit="1" customWidth="1"/>
    <col min="19" max="19" style="1" width="7.9995192307692315" customWidth="1"/>
    <col min="20" max="20" style="1" width="2.1427283653846154" bestFit="1" customWidth="1"/>
    <col min="21" max="21" style="1" width="7.570973557692309" bestFit="1" customWidth="1"/>
    <col min="22" max="22" style="1" width="2.1427283653846154" bestFit="1" customWidth="1"/>
    <col min="23" max="23" style="1" width="8.285216346153847" bestFit="1" customWidth="1"/>
    <col min="24" max="24" style="1" width="2.1427283653846154" bestFit="1" customWidth="1"/>
    <col min="25" max="25" style="1" width="5.285396634615386" bestFit="1" customWidth="1"/>
    <col min="26" max="26" style="1" width="2.1427283653846154" bestFit="1" customWidth="1"/>
    <col min="27" max="27" style="1" width="9.856550480769231" bestFit="1" customWidth="1"/>
    <col min="28" max="28" style="1" width="2.285576923076923" customWidth="1"/>
    <col min="29" max="29" style="1" width="12.42782451923077" customWidth="1"/>
    <col min="30" max="30" style="1" width="2.1427283653846154" bestFit="1" customWidth="1"/>
    <col min="31" max="31" style="1" width="9.142307692307693"/>
    <col min="32" max="32" style="1" width="1.8570312500000001" bestFit="1" customWidth="1"/>
    <col min="33" max="256" style="1" width="9.142307692307693"/>
  </cols>
  <sheetData>
    <row r="1" spans="1:32" ht="13.5">
      <c r="A1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2" ht="13.5">
      <c r="A2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2" ht="13.5">
      <c r="B3" t="s">
        <v>19</v>
      </c>
      <c r="C3" s="8" t="s">
        <v>20</v>
      </c>
      <c r="D3" t="s">
        <v>19</v>
      </c>
      <c r="E3" s="8" t="inlineStr">
        <is>
          <t>\#meth.</t>
        </is>
      </c>
      <c r="F3" t="s">
        <v>19</v>
      </c>
      <c r="G3" s="8" t="inlineStr">
        <is>
          <t>\#lit.</t>
        </is>
      </c>
      <c r="H3" t="s">
        <v>19</v>
      </c>
      <c r="I3" s="8" t="inlineStr">
        <is>
          <t>\#uniq lit.</t>
        </is>
      </c>
      <c r="J3" t="s">
        <v>19</v>
      </c>
      <c r="K3" s="8" t="inlineStr">
        <is>
          <t>\multicolumn{2}{c}{lit. redun.}</t>
        </is>
      </c>
      <c r="N3" t="s">
        <v>19</v>
      </c>
      <c r="O3" s="8" t="s">
        <v>21</v>
      </c>
      <c r="P3" s="8" t="s">
        <v>22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2" ht="13.5">
      <c r="A4" t="s">
        <v>18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2" ht="13.5">
      <c r="A5" t="inlineStr">
        <is>
          <t>\multicolumn{7}{l}{\hspace{1em}\textbf{Regular methods (i.e. excluding tests and examples)}}</t>
        </is>
      </c>
      <c r="C5" s="8"/>
      <c r="E5" s="8"/>
      <c r="G5" s="9"/>
      <c r="I5" s="10"/>
      <c r="K5" s="8"/>
      <c r="M5" s="8"/>
      <c r="O5" s="8"/>
      <c r="P5" s="8" t="s">
        <v>22</v>
      </c>
      <c r="Q5" s="11"/>
      <c r="S5" s="10"/>
      <c r="U5" s="8"/>
      <c r="W5" s="8"/>
    </row>
    <row r="6" spans="1:32" ht="13.5">
      <c r="A6" s="8" t="s">
        <v>23</v>
      </c>
      <c r="B6" t="s">
        <v>19</v>
      </c>
      <c r="C6" s="12">
        <f>IF(B31&lt;1,C31,CONCAT(B31,"\,",TEXT(C31,"000")))</f>
        <v>64</v>
      </c>
      <c r="D6" s="12" t="s">
        <v>19</v>
      </c>
      <c r="E6" s="12">
        <f>IF(D31&lt;1,E31,CONCAT(D31,"\,",TEXT(E31,"000")))</f>
        <v>174</v>
      </c>
      <c r="F6" s="12" t="s">
        <v>19</v>
      </c>
      <c r="G6" s="12">
        <f>IF(F31&lt;1,G31,CONCAT(F31,"\,",TEXT(G31,"000")))</f>
        <v>471</v>
      </c>
      <c r="H6" s="12" t="s">
        <v>19</v>
      </c>
      <c r="I6" s="12">
        <f>IF(H31&lt;1,I31,CONCAT(H31,"\,",TEXT(I31,"000")))</f>
        <v>463</v>
      </c>
      <c r="J6" s="12" t="s">
        <v>19</v>
      </c>
      <c r="K6" s="13" t="s">
        <f>TEXT(descriptive!K3*100*10,"0.0")</f>
        <v>24</v>
      </c>
      <c r="L6" s="12" t="s">
        <v>19</v>
      </c>
      <c r="M6" s="13" t="s">
        <v>25</v>
      </c>
      <c r="N6" s="12" t="s">
        <v>19</v>
      </c>
      <c r="O6" s="13" t="s">
        <f>TEXT(descriptive!D3/descriptive!C3*10,"0.0")</f>
        <v>26</v>
      </c>
      <c r="P6" s="8" t="s">
        <v>22</v>
      </c>
      <c r="Q6" s="12"/>
      <c r="R6" s="12"/>
      <c r="S6" s="12"/>
      <c r="T6" s="12"/>
      <c r="U6" s="12"/>
      <c r="V6" s="12"/>
      <c r="W6" s="13"/>
      <c r="X6" s="12"/>
      <c r="Y6" s="13"/>
      <c r="Z6" s="12"/>
      <c r="AA6" s="13"/>
    </row>
    <row r="7" spans="1:32" ht="13.5">
      <c r="A7" s="8" t="s">
        <v>27</v>
      </c>
      <c r="B7" t="s">
        <v>19</v>
      </c>
      <c r="C7" s="12">
        <f>IF(B32&lt;1,C32,CONCAT(B32,"\,",TEXT(C32,"000")))</f>
        <v>6</v>
      </c>
      <c r="D7" s="12" t="s">
        <v>19</v>
      </c>
      <c r="E7" s="12">
        <f>IF(D32&lt;1,E32,CONCAT(D32,"\,",TEXT(E32,"000")))</f>
        <v>76</v>
      </c>
      <c r="F7" s="12" t="s">
        <v>19</v>
      </c>
      <c r="G7" s="12">
        <f>IF(F32&lt;1,G32,CONCAT(F32,"\,",TEXT(G32,"000")))</f>
        <v>241</v>
      </c>
      <c r="H7" s="12" t="s">
        <v>19</v>
      </c>
      <c r="I7" s="12">
        <f>IF(H32&lt;1,I32,CONCAT(H32,"\,",TEXT(I32,"000")))</f>
        <v>241</v>
      </c>
      <c r="J7" s="12" t="s">
        <v>19</v>
      </c>
      <c r="K7" s="13" t="s">
        <f>TEXT(descriptive!K4*100*10,"0.0")</f>
        <v>28</v>
      </c>
      <c r="L7" s="12" t="s">
        <v>19</v>
      </c>
      <c r="M7" s="13" t="s">
        <v>25</v>
      </c>
      <c r="N7" s="12" t="s">
        <v>19</v>
      </c>
      <c r="O7" s="13" t="s">
        <f>TEXT(descriptive!D4/descriptive!C4*10,"0.0")</f>
        <v>29</v>
      </c>
      <c r="P7" s="8" t="s">
        <v>22</v>
      </c>
      <c r="Q7" s="12"/>
      <c r="R7" s="12"/>
      <c r="S7" s="12"/>
    </row>
    <row r="8" spans="1:32" ht="13.5">
      <c r="A8" s="8" t="s">
        <v>30</v>
      </c>
      <c r="B8" t="s">
        <v>19</v>
      </c>
      <c r="C8" s="12">
        <f>IF(B33&lt;1,C33,CONCAT(B33,"\,",TEXT(C33,"000")))</f>
        <v>624</v>
      </c>
      <c r="D8" s="12" t="s">
        <v>19</v>
      </c>
      <c r="E8" s="12">
        <f>IF(D33&lt;1,E33,CONCAT(D33,"\,",TEXT(E33,"000")))</f>
        <v>793</v>
      </c>
      <c r="F8" s="12" t="s">
        <v>19</v>
      </c>
      <c r="G8" s="12" t="str">
        <f>IF(F33&lt;1,G33,CONCAT(F33,"\,",TEXT(G33,"000")))</f>
        <v>3\,394</v>
      </c>
      <c r="H8" s="12" t="s">
        <v>19</v>
      </c>
      <c r="I8" s="12" t="str">
        <f>IF(H33&lt;1,I33,CONCAT(H33,"\,",TEXT(I33,"000")))</f>
        <v>2\,948</v>
      </c>
      <c r="J8" s="12" t="s">
        <v>19</v>
      </c>
      <c r="K8" s="13" t="s">
        <f>TEXT(descriptive!K5*100*10,"0.0")</f>
        <v>31</v>
      </c>
      <c r="L8" s="12" t="s">
        <v>19</v>
      </c>
      <c r="M8" s="13" t="s">
        <v>25</v>
      </c>
      <c r="N8" s="12" t="s">
        <v>19</v>
      </c>
      <c r="O8" s="13" t="s">
        <f>TEXT(descriptive!D5/descriptive!C5*10,"0.0")</f>
        <v>32</v>
      </c>
      <c r="P8" s="8" t="s">
        <v>22</v>
      </c>
      <c r="Q8" s="12"/>
      <c r="R8" s="12"/>
      <c r="S8" s="12"/>
      <c r="T8" s="12"/>
      <c r="U8" s="12"/>
      <c r="V8" s="12"/>
      <c r="W8" s="13"/>
      <c r="X8" s="12"/>
      <c r="Y8" s="13"/>
      <c r="Z8" s="12"/>
      <c r="AA8" s="13"/>
    </row>
    <row r="9" spans="1:32" ht="13.5">
      <c r="A9" s="8" t="s">
        <v>33</v>
      </c>
      <c r="B9" t="s">
        <v>19</v>
      </c>
      <c r="C9" s="12">
        <f>IF(B34&lt;1,C34,CONCAT(B34,"\,",TEXT(C34,"000")))</f>
        <v>126</v>
      </c>
      <c r="D9" s="12" t="s">
        <v>19</v>
      </c>
      <c r="E9" s="12">
        <f>IF(D34&lt;1,E34,CONCAT(D34,"\,",TEXT(E34,"000")))</f>
        <v>357</v>
      </c>
      <c r="F9" s="12" t="s">
        <v>19</v>
      </c>
      <c r="G9" s="12" t="str">
        <f>IF(F34&lt;1,G34,CONCAT(F34,"\,",TEXT(G34,"000")))</f>
        <v>1\,527</v>
      </c>
      <c r="H9" s="12" t="s">
        <v>19</v>
      </c>
      <c r="I9" s="12" t="str">
        <f>IF(H34&lt;1,I34,CONCAT(H34,"\,",TEXT(I34,"000")))</f>
        <v>1\,253</v>
      </c>
      <c r="J9" s="12" t="s">
        <v>19</v>
      </c>
      <c r="K9" s="13" t="s">
        <f>TEXT(descriptive!K6*100*10,"0.0")</f>
        <v>34</v>
      </c>
      <c r="L9" s="12" t="s">
        <v>19</v>
      </c>
      <c r="M9" s="13" t="s">
        <v>25</v>
      </c>
      <c r="N9" s="12" t="s">
        <v>19</v>
      </c>
      <c r="O9" s="13" t="s">
        <f>TEXT(descriptive!D6/descriptive!C6*10,"0.0")</f>
        <v>32</v>
      </c>
      <c r="P9" s="8" t="s">
        <v>22</v>
      </c>
      <c r="Q9" s="12"/>
      <c r="R9" s="12"/>
      <c r="S9" s="12"/>
      <c r="T9" s="12"/>
      <c r="U9" s="12"/>
      <c r="V9" s="12"/>
      <c r="W9" s="13"/>
      <c r="X9" s="12"/>
      <c r="Y9" s="13"/>
      <c r="Z9" s="12"/>
      <c r="AA9" s="13"/>
    </row>
    <row r="10" spans="1:32" ht="13.5">
      <c r="A10" s="8" t="s">
        <v>35</v>
      </c>
      <c r="B10" t="s">
        <v>19</v>
      </c>
      <c r="C10" s="12">
        <f>IF(B35&lt;1,C35,CONCAT(B35,"\,",TEXT(C35,"000")))</f>
        <v>254</v>
      </c>
      <c r="D10" s="12" t="s">
        <v>19</v>
      </c>
      <c r="E10" s="12">
        <f>IF(D35&lt;1,E35,CONCAT(D35,"\,",TEXT(E35,"000")))</f>
        <v>522</v>
      </c>
      <c r="F10" s="12" t="s">
        <v>19</v>
      </c>
      <c r="G10" s="12" t="str">
        <f>IF(F35&lt;1,G35,CONCAT(F35,"\,",TEXT(G35,"000")))</f>
        <v>3\,145</v>
      </c>
      <c r="H10" s="12" t="s">
        <v>19</v>
      </c>
      <c r="I10" s="12" t="str">
        <f>IF(H35&lt;1,I35,CONCAT(H35,"\,",TEXT(I35,"000")))</f>
        <v>2\,430</v>
      </c>
      <c r="J10" s="12" t="s">
        <v>19</v>
      </c>
      <c r="K10" s="13" t="s">
        <f>TEXT(descriptive!K7*100*10,"0.0")</f>
        <v>36</v>
      </c>
      <c r="L10" s="12" t="s">
        <v>19</v>
      </c>
      <c r="M10" s="13" t="s">
        <v>25</v>
      </c>
      <c r="N10" s="12" t="s">
        <v>19</v>
      </c>
      <c r="O10" s="13" t="str">
        <f>TEXT(descriptive!D7/descriptive!C7*10,"0.0")</f>
        <v>6.0</v>
      </c>
      <c r="P10" s="8" t="s">
        <v>22</v>
      </c>
      <c r="Q10" s="12"/>
      <c r="R10" s="12"/>
      <c r="S10" s="12"/>
      <c r="T10" s="12"/>
      <c r="U10" s="12"/>
      <c r="V10" s="12"/>
      <c r="W10" s="13"/>
      <c r="X10" s="12"/>
      <c r="Y10" s="13"/>
      <c r="Z10" s="12"/>
      <c r="AA10" s="13"/>
    </row>
    <row r="11" spans="1:32" ht="13.5">
      <c r="A11" s="8" t="s">
        <v>37</v>
      </c>
      <c r="B11" t="s">
        <v>19</v>
      </c>
      <c r="C11" s="12">
        <f>IF(B36&lt;1,C36,CONCAT(B36,"\,",TEXT(C36,"000")))</f>
        <v>231</v>
      </c>
      <c r="D11" s="12" t="s">
        <v>19</v>
      </c>
      <c r="E11" s="12">
        <f>IF(D36&lt;1,E36,CONCAT(D36,"\,",TEXT(E36,"000")))</f>
        <v>455</v>
      </c>
      <c r="F11" s="12" t="s">
        <v>19</v>
      </c>
      <c r="G11" s="12" t="str">
        <f>IF(F36&lt;1,G36,CONCAT(F36,"\,",TEXT(G36,"000")))</f>
        <v>1\,502</v>
      </c>
      <c r="H11" s="12" t="s">
        <v>19</v>
      </c>
      <c r="I11" s="12" t="str">
        <f>IF(H36&lt;1,I36,CONCAT(H36,"\,",TEXT(I36,"000")))</f>
        <v>1\,400</v>
      </c>
      <c r="J11" s="12" t="s">
        <v>19</v>
      </c>
      <c r="K11" s="13" t="str">
        <f>TEXT(descriptive!K8*100*10,"0.0")</f>
        <v>7.3</v>
      </c>
      <c r="L11" s="12" t="s">
        <v>19</v>
      </c>
      <c r="M11" s="13" t="s">
        <v>25</v>
      </c>
      <c r="N11" s="12" t="s">
        <v>19</v>
      </c>
      <c r="O11" s="13" t="str">
        <f>TEXT(descriptive!D8/descriptive!C8*10,"0.0")</f>
        <v>3.3</v>
      </c>
      <c r="P11" s="8" t="s">
        <v>22</v>
      </c>
      <c r="Q11" s="12"/>
      <c r="R11" s="12"/>
      <c r="S11" s="12"/>
      <c r="T11" s="12"/>
      <c r="U11" s="12"/>
      <c r="V11" s="12"/>
      <c r="W11" s="13"/>
      <c r="X11" s="12"/>
      <c r="Y11" s="13"/>
      <c r="Z11" s="12"/>
      <c r="AA11" s="13"/>
    </row>
    <row r="12" spans="1:32" ht="13.5">
      <c r="A12" s="8" t="s">
        <v>38</v>
      </c>
      <c r="B12" t="s">
        <v>19</v>
      </c>
      <c r="C12" s="12">
        <f>IF(B37&lt;1,C37,CONCAT(B37,"\,",TEXT(C37,"000")))</f>
        <v>131</v>
      </c>
      <c r="D12" s="12" t="s">
        <v>19</v>
      </c>
      <c r="E12" s="12">
        <f>IF(D37&lt;1,E37,CONCAT(D37,"\,",TEXT(E37,"000")))</f>
        <v>441</v>
      </c>
      <c r="F12" s="12" t="s">
        <v>19</v>
      </c>
      <c r="G12" s="12" t="str">
        <f>IF(F37&lt;1,G37,CONCAT(F37,"\,",TEXT(G37,"000")))</f>
        <v>3\,425</v>
      </c>
      <c r="H12" s="12" t="s">
        <v>19</v>
      </c>
      <c r="I12" s="12" t="str">
        <f>IF(H37&lt;1,I37,CONCAT(H37,"\,",TEXT(I37,"000")))</f>
        <v>3\,210</v>
      </c>
      <c r="J12" s="12" t="s">
        <v>19</v>
      </c>
      <c r="K12" s="13" t="s">
        <f>TEXT(descriptive!K9*100*10,"0.0")</f>
        <v>39</v>
      </c>
      <c r="L12" s="12" t="s">
        <v>19</v>
      </c>
      <c r="M12" s="13" t="s">
        <v>25</v>
      </c>
      <c r="N12" s="12" t="s">
        <v>19</v>
      </c>
      <c r="O12" s="13" t="str">
        <f>TEXT(descriptive!D9/descriptive!C9*10,"0.0")</f>
        <v>7.8</v>
      </c>
      <c r="P12" s="8" t="s">
        <v>22</v>
      </c>
      <c r="Q12" s="12"/>
      <c r="R12" s="12"/>
      <c r="S12" s="12"/>
      <c r="T12" s="12"/>
      <c r="U12" s="12"/>
      <c r="V12" s="12"/>
      <c r="W12" s="13"/>
      <c r="X12" s="12"/>
      <c r="Y12" s="13"/>
      <c r="Z12" s="12"/>
      <c r="AA12" s="13"/>
    </row>
    <row r="13" spans="1:32" ht="13.5">
      <c r="A13" t="s">
        <v>18</v>
      </c>
      <c r="C13" s="12"/>
      <c r="D13" s="12"/>
      <c r="E13" s="12"/>
      <c r="F13" s="12"/>
      <c r="G13" s="12"/>
      <c r="H13" s="12"/>
      <c r="I13" s="12"/>
      <c r="J13" s="12"/>
      <c r="K13" s="13"/>
      <c r="L13" s="12"/>
      <c r="M13" s="13"/>
      <c r="N13" s="12"/>
      <c r="O13" s="13"/>
      <c r="P13" s="12"/>
      <c r="Q13" s="12"/>
      <c r="R13" s="12"/>
      <c r="S13" s="12"/>
      <c r="T13" s="12"/>
      <c r="U13" s="12"/>
      <c r="V13" s="12"/>
      <c r="W13" s="13"/>
      <c r="X13" s="12"/>
      <c r="Y13" s="13"/>
      <c r="Z13" s="12"/>
      <c r="AA13" s="13"/>
    </row>
    <row r="14" spans="1:32" ht="13.5">
      <c r="A14" s="8" t="s">
        <v>40</v>
      </c>
      <c r="B14" t="s">
        <v>19</v>
      </c>
      <c r="C14" s="12" t="str">
        <f>IF(B39&lt;1,C39,CONCAT(B39,"\,",TEXT(C39,"000")))</f>
        <v>1\,436</v>
      </c>
      <c r="D14" s="12" t="s">
        <v>19</v>
      </c>
      <c r="E14" s="12" t="str">
        <f>IF(D39&lt;1,E39,CONCAT(D39,"\,",TEXT(E39,"000")))</f>
        <v>2\,818</v>
      </c>
      <c r="F14" s="12" t="s">
        <v>19</v>
      </c>
      <c r="G14" s="12" t="str">
        <f>IF(F39&lt;1,G39,CONCAT(F39,"\,",TEXT(G39,"000")))</f>
        <v>13\,705</v>
      </c>
      <c r="H14" s="12" t="s">
        <v>19</v>
      </c>
      <c r="I14" s="12" t="str">
        <f>IF(H39&lt;1,I39,CONCAT(H39,"\,",TEXT(I39,"000")))</f>
        <v>11\,945</v>
      </c>
      <c r="J14" s="12" t="s">
        <v>19</v>
      </c>
      <c r="K14" s="13" t="s">
        <f>TEXT(descriptive!K11*100*10,"0.0")</f>
        <v>41</v>
      </c>
      <c r="L14" s="12" t="s">
        <v>19</v>
      </c>
      <c r="M14" s="13" t="s">
        <v>25</v>
      </c>
      <c r="N14" s="12" t="s">
        <v>19</v>
      </c>
      <c r="O14" s="13" t="s">
        <f>TEXT(descriptive!D11/descriptive!C11*10,"0.0")</f>
        <v>42</v>
      </c>
      <c r="P14" s="8" t="s">
        <v>22</v>
      </c>
      <c r="Q14" s="12"/>
      <c r="R14" s="12"/>
      <c r="S14" s="12"/>
      <c r="T14" s="12"/>
      <c r="U14" s="12"/>
      <c r="V14" s="12"/>
      <c r="W14" s="13"/>
      <c r="X14" s="12"/>
      <c r="Y14" s="13"/>
      <c r="Z14" s="12"/>
      <c r="AA14" s="13"/>
    </row>
    <row r="15" spans="1:32" ht="13.5">
      <c r="A15" t="s">
        <v>18</v>
      </c>
      <c r="C15" s="12"/>
      <c r="D15" s="12"/>
      <c r="E15" s="12"/>
      <c r="F15" s="12"/>
      <c r="G15" s="12"/>
      <c r="H15" s="12"/>
      <c r="I15" s="12"/>
      <c r="J15" s="12"/>
      <c r="K15" s="13"/>
      <c r="L15" s="12"/>
      <c r="M15" s="13"/>
      <c r="N15" s="12"/>
      <c r="O15" s="13"/>
      <c r="P15" s="12"/>
      <c r="Q15" s="12"/>
      <c r="R15" s="12"/>
      <c r="S15" s="12"/>
      <c r="T15" s="12"/>
      <c r="U15" s="12"/>
      <c r="V15" s="12"/>
      <c r="W15" s="13"/>
      <c r="X15" s="12"/>
      <c r="Y15" s="13"/>
      <c r="Z15" s="12"/>
      <c r="AA15" s="13"/>
    </row>
    <row r="16" spans="1:32" ht="13.5">
      <c r="A16" s="8" t="inlineStr">
        <is>
          <t>\multicolumn{7}{l}{\hspace{1em}\textbf{Test methods only}} </t>
        </is>
      </c>
      <c r="C16" s="12"/>
      <c r="D16" s="12"/>
      <c r="E16" s="12"/>
      <c r="F16" s="12"/>
      <c r="G16" s="12"/>
      <c r="H16" s="12"/>
      <c r="I16" s="12"/>
      <c r="J16" s="12"/>
      <c r="K16" s="13"/>
      <c r="L16" s="12"/>
      <c r="M16" s="13"/>
      <c r="N16" s="12"/>
      <c r="O16" s="13"/>
      <c r="P16" s="8" t="s">
        <v>22</v>
      </c>
      <c r="Q16" s="12"/>
      <c r="R16" s="12"/>
      <c r="S16" s="12"/>
      <c r="T16" s="12"/>
      <c r="U16" s="12"/>
      <c r="V16" s="12"/>
      <c r="W16" s="13"/>
      <c r="X16" s="12"/>
      <c r="Y16" s="13"/>
      <c r="Z16" s="12"/>
      <c r="AA16" s="13"/>
    </row>
    <row r="17" spans="1:32" ht="13.5">
      <c r="A17" s="8" t="s">
        <v>23</v>
      </c>
      <c r="B17" t="s">
        <v>19</v>
      </c>
      <c r="C17" s="12">
        <f>IF(J31&lt;1,K31,CONCAT(J31,"\,",TEXT(K31,"000")))</f>
        <v>11</v>
      </c>
      <c r="D17" s="12" t="s">
        <v>19</v>
      </c>
      <c r="E17" s="12">
        <f>IF(L31&lt;1,M31,CONCAT(L31,"\,",TEXT(M31,"000")))</f>
        <v>20</v>
      </c>
      <c r="F17" s="12" t="s">
        <v>19</v>
      </c>
      <c r="G17" s="12">
        <f>IF(N31&lt;1,O31,CONCAT(N31,"\,",TEXT(O31,"000")))</f>
        <v>73</v>
      </c>
      <c r="H17" s="12" t="s">
        <v>19</v>
      </c>
      <c r="I17" s="12">
        <f>IF(P31&lt;1,Q31,CONCAT(P31,"\,",TEXT(Q31,"000")))</f>
        <v>73</v>
      </c>
      <c r="J17" s="12" t="s">
        <v>19</v>
      </c>
      <c r="K17" s="13" t="s">
        <f>TEXT(descriptive!L3*100*10,"0.0")</f>
        <v>28</v>
      </c>
      <c r="L17" s="12" t="s">
        <v>19</v>
      </c>
      <c r="M17" s="13" t="s">
        <v>25</v>
      </c>
      <c r="N17" s="12" t="s">
        <v>19</v>
      </c>
      <c r="O17" s="13" t="s">
        <f>TEXT(descriptive!H3/descriptive!G3*10,"0.0")</f>
        <v>43</v>
      </c>
      <c r="P17" s="8" t="s">
        <v>22</v>
      </c>
      <c r="Q17" s="12"/>
      <c r="R17" s="12"/>
      <c r="S17" s="12"/>
      <c r="T17" s="12"/>
      <c r="U17" s="12"/>
      <c r="V17" s="12"/>
      <c r="W17" s="13"/>
      <c r="X17" s="12"/>
      <c r="Y17" s="13"/>
      <c r="Z17" s="12"/>
      <c r="AA17" s="13"/>
    </row>
    <row r="18" spans="1:32" ht="13.5">
      <c r="A18" s="8" t="s">
        <v>27</v>
      </c>
      <c r="B18" t="s">
        <v>19</v>
      </c>
      <c r="C18" s="12">
        <f>IF(J32&lt;1,K32,CONCAT(J32,"\,",TEXT(K32,"000")))</f>
        <v>3</v>
      </c>
      <c r="D18" s="12" t="s">
        <v>19</v>
      </c>
      <c r="E18" s="12">
        <f>IF(L32&lt;1,M32,CONCAT(L32,"\,",TEXT(M32,"000")))</f>
        <v>56</v>
      </c>
      <c r="F18" s="12" t="s">
        <v>19</v>
      </c>
      <c r="G18" s="12">
        <f>IF(N32&lt;1,O32,CONCAT(N32,"\,",TEXT(O32,"000")))</f>
        <v>248</v>
      </c>
      <c r="H18" s="12" t="s">
        <v>19</v>
      </c>
      <c r="I18" s="12">
        <f>IF(P32&lt;1,Q32,CONCAT(P32,"\,",TEXT(Q32,"000")))</f>
        <v>248</v>
      </c>
      <c r="J18" s="12" t="s">
        <v>19</v>
      </c>
      <c r="K18" s="13" t="s">
        <f>TEXT(descriptive!L4*100*10,"0.0")</f>
        <v>28</v>
      </c>
      <c r="L18" s="12" t="s">
        <v>19</v>
      </c>
      <c r="M18" s="13" t="s">
        <v>25</v>
      </c>
      <c r="N18" s="12" t="s">
        <v>19</v>
      </c>
      <c r="O18" s="13" t="s">
        <f>TEXT(0,"0.0")</f>
        <v>28</v>
      </c>
      <c r="P18" s="8" t="s">
        <v>22</v>
      </c>
      <c r="Q18" s="12"/>
      <c r="R18" s="12"/>
      <c r="S18" s="12"/>
      <c r="T18" s="12"/>
      <c r="U18" s="12"/>
      <c r="V18" s="12"/>
      <c r="W18" s="13"/>
      <c r="X18" s="12"/>
      <c r="Y18" s="13"/>
      <c r="Z18" s="12"/>
      <c r="AA18" s="13"/>
    </row>
    <row r="19" spans="1:32" ht="13.5">
      <c r="A19" s="8" t="s">
        <v>30</v>
      </c>
      <c r="B19" t="s">
        <v>19</v>
      </c>
      <c r="C19" s="12">
        <f>IF(J33&lt;1,K33,CONCAT(J33,"\,",TEXT(K33,"000")))</f>
        <v>235</v>
      </c>
      <c r="D19" s="12" t="s">
        <v>19</v>
      </c>
      <c r="E19" s="12">
        <f>IF(L33&lt;1,M33,CONCAT(L33,"\,",TEXT(M33,"000")))</f>
        <v>344</v>
      </c>
      <c r="F19" s="12" t="s">
        <v>19</v>
      </c>
      <c r="G19" s="12" t="str">
        <f>IF(N33&lt;1,O33,CONCAT(N33,"\,",TEXT(O33,"000")))</f>
        <v>2\,716</v>
      </c>
      <c r="H19" s="12" t="s">
        <v>19</v>
      </c>
      <c r="I19" s="12" t="str">
        <f>IF(P33&lt;1,Q33,CONCAT(P33,"\,",TEXT(Q33,"000")))</f>
        <v>2\,181</v>
      </c>
      <c r="J19" s="12" t="s">
        <v>19</v>
      </c>
      <c r="K19" s="13" t="str">
        <f>TEXT(descriptive!L5*100*10,"0.0")</f>
        <v>24.5</v>
      </c>
      <c r="L19" s="12" t="s">
        <v>19</v>
      </c>
      <c r="M19" s="13" t="s">
        <v>25</v>
      </c>
      <c r="N19" s="12" t="s">
        <v>19</v>
      </c>
      <c r="O19" s="13" t="s">
        <f>TEXT(descriptive!H5/descriptive!G5*10,"0.0")</f>
        <v>44</v>
      </c>
      <c r="P19" s="8" t="s">
        <v>22</v>
      </c>
      <c r="Q19" s="12"/>
      <c r="R19" s="12"/>
      <c r="S19" s="12"/>
      <c r="T19" s="12"/>
      <c r="U19" s="12"/>
      <c r="V19" s="12"/>
      <c r="W19" s="13"/>
      <c r="X19" s="12"/>
      <c r="Y19" s="13"/>
      <c r="Z19" s="12"/>
      <c r="AA19" s="13"/>
    </row>
    <row r="20" spans="1:32" ht="13.5">
      <c r="A20" s="8" t="s">
        <v>33</v>
      </c>
      <c r="B20" t="s">
        <v>19</v>
      </c>
      <c r="C20" s="12">
        <f>IF(J34&lt;1,K34,CONCAT(J34,"\,",TEXT(K34,"000")))</f>
        <v>73</v>
      </c>
      <c r="D20" s="12" t="s">
        <v>19</v>
      </c>
      <c r="E20" s="12">
        <f>IF(L34&lt;1,M34,CONCAT(L34,"\,",TEXT(M34,"000")))</f>
        <v>287</v>
      </c>
      <c r="F20" s="12" t="s">
        <v>19</v>
      </c>
      <c r="G20" s="12" t="str">
        <f>IF(N34&lt;1,O34,CONCAT(N34,"\,",TEXT(O34,"000")))</f>
        <v>3\,549</v>
      </c>
      <c r="H20" s="12" t="s">
        <v>19</v>
      </c>
      <c r="I20" s="12" t="str">
        <f>IF(P34&lt;1,Q34,CONCAT(P34,"\,",TEXT(Q34,"000")))</f>
        <v>2\,742</v>
      </c>
      <c r="J20" s="12" t="s">
        <v>19</v>
      </c>
      <c r="K20" s="13" t="s">
        <f>TEXT(descriptive!L6*100*10,"0.0")</f>
        <v>36</v>
      </c>
      <c r="L20" s="12" t="s">
        <v>19</v>
      </c>
      <c r="M20" s="13" t="s">
        <v>25</v>
      </c>
      <c r="N20" s="12" t="s">
        <v>19</v>
      </c>
      <c r="O20" s="13" t="str">
        <f>TEXT(descriptive!H6/descriptive!G6*10,"0.0")</f>
        <v>12.4</v>
      </c>
      <c r="P20" s="8" t="s">
        <v>22</v>
      </c>
      <c r="Q20" s="12"/>
      <c r="R20" s="12"/>
      <c r="S20" s="12"/>
      <c r="T20" s="12"/>
      <c r="U20" s="12"/>
      <c r="V20" s="12"/>
      <c r="W20" s="13"/>
      <c r="X20" s="12"/>
      <c r="Y20" s="13"/>
      <c r="Z20" s="12"/>
      <c r="AA20" s="13"/>
    </row>
    <row r="21" spans="1:32" ht="13.5">
      <c r="A21" s="8" t="s">
        <v>35</v>
      </c>
      <c r="B21" t="s">
        <v>19</v>
      </c>
      <c r="C21" s="12">
        <f>IF(J35&lt;1,K35,CONCAT(J35,"\,",TEXT(K35,"000")))</f>
        <v>29</v>
      </c>
      <c r="D21" s="12" t="s">
        <v>19</v>
      </c>
      <c r="E21" s="12">
        <f>IF(L35&lt;1,M35,CONCAT(L35,"\,",TEXT(M35,"000")))</f>
        <v>85</v>
      </c>
      <c r="F21" s="12" t="s">
        <v>19</v>
      </c>
      <c r="G21" s="12">
        <f>IF(N35&lt;1,O35,CONCAT(N35,"\,",TEXT(O35,"000")))</f>
        <v>963</v>
      </c>
      <c r="H21" s="12" t="s">
        <v>19</v>
      </c>
      <c r="I21" s="12">
        <f>IF(P35&lt;1,Q35,CONCAT(P35,"\,",TEXT(Q35,"000")))</f>
        <v>682</v>
      </c>
      <c r="J21" s="12" t="s">
        <v>19</v>
      </c>
      <c r="K21" s="13" t="str">
        <f>TEXT(descriptive!L7*100*10,"0.0")</f>
        <v>41.2</v>
      </c>
      <c r="L21" s="12" t="s">
        <v>19</v>
      </c>
      <c r="M21" s="13" t="s">
        <v>25</v>
      </c>
      <c r="N21" s="12" t="s">
        <v>19</v>
      </c>
      <c r="O21" s="13" t="str">
        <f>TEXT(descriptive!H7/descriptive!G7*10,"0.0")</f>
        <v>11.3</v>
      </c>
      <c r="P21" s="8" t="s">
        <v>22</v>
      </c>
      <c r="Q21" s="12"/>
      <c r="R21" s="12"/>
      <c r="S21" s="12"/>
      <c r="T21" s="12"/>
      <c r="U21" s="12"/>
      <c r="V21" s="12"/>
      <c r="W21" s="13"/>
      <c r="X21" s="12"/>
      <c r="Y21" s="13"/>
      <c r="Z21" s="12"/>
      <c r="AA21" s="13"/>
    </row>
    <row r="22" spans="1:32" ht="13.5">
      <c r="A22" s="8" t="s">
        <v>37</v>
      </c>
      <c r="B22" t="s">
        <v>19</v>
      </c>
      <c r="C22" s="12">
        <f>IF(J36&lt;1,K36,CONCAT(J36,"\,",TEXT(K36,"000")))</f>
        <v>58</v>
      </c>
      <c r="D22" s="12" t="s">
        <v>19</v>
      </c>
      <c r="E22" s="12">
        <f>IF(L36&lt;1,M36,CONCAT(L36,"\,",TEXT(M36,"000")))</f>
        <v>193</v>
      </c>
      <c r="F22" s="12" t="s">
        <v>19</v>
      </c>
      <c r="G22" s="12" t="str">
        <f>IF(N36&lt;1,O36,CONCAT(N36,"\,",TEXT(O36,"000")))</f>
        <v>1\,985</v>
      </c>
      <c r="H22" s="12" t="s">
        <v>19</v>
      </c>
      <c r="I22" s="12" t="str">
        <f>IF(P36&lt;1,Q36,CONCAT(P36,"\,",TEXT(Q36,"000")))</f>
        <v>1\,603</v>
      </c>
      <c r="J22" s="12" t="s">
        <v>19</v>
      </c>
      <c r="K22" s="13" t="str">
        <f>TEXT(descriptive!L8*100*10,"0.0")</f>
        <v>23.8</v>
      </c>
      <c r="L22" s="12" t="s">
        <v>19</v>
      </c>
      <c r="M22" s="13" t="s">
        <v>25</v>
      </c>
      <c r="N22" s="12" t="s">
        <v>19</v>
      </c>
      <c r="O22" s="13" t="s">
        <f>TEXT(descriptive!H8/descriptive!G8*10,"0.0")</f>
        <v>45</v>
      </c>
      <c r="P22" s="8" t="s">
        <v>22</v>
      </c>
      <c r="Q22" s="12"/>
      <c r="R22" s="12"/>
      <c r="S22" s="12"/>
      <c r="T22" s="12"/>
      <c r="U22" s="12"/>
      <c r="V22" s="12"/>
      <c r="W22" s="13"/>
      <c r="X22" s="12"/>
      <c r="Y22" s="13"/>
      <c r="Z22" s="12"/>
      <c r="AA22" s="13"/>
    </row>
    <row r="23" spans="1:32" ht="13.5">
      <c r="A23" s="8" t="s">
        <v>38</v>
      </c>
      <c r="B23" t="s">
        <v>19</v>
      </c>
      <c r="C23" s="12">
        <f>IF(J37&lt;1,K37,CONCAT(J37,"\,",TEXT(K37,"000")))</f>
        <v>17</v>
      </c>
      <c r="D23" s="12" t="s">
        <v>19</v>
      </c>
      <c r="E23" s="12">
        <f>IF(L37&lt;1,M37,CONCAT(L37,"\,",TEXT(M37,"000")))</f>
        <v>54</v>
      </c>
      <c r="F23" s="12" t="s">
        <v>19</v>
      </c>
      <c r="G23" s="12">
        <f>IF(N37&lt;1,O37,CONCAT(N37,"\,",TEXT(O37,"000")))</f>
        <v>968</v>
      </c>
      <c r="H23" s="12" t="s">
        <v>19</v>
      </c>
      <c r="I23" s="12">
        <f>IF(P37&lt;1,Q37,CONCAT(P37,"\,",TEXT(Q37,"000")))</f>
        <v>684</v>
      </c>
      <c r="J23" s="12" t="s">
        <v>19</v>
      </c>
      <c r="K23" s="13" t="str">
        <f>TEXT(descriptive!L9*100*10,"0.0")</f>
        <v>41.5</v>
      </c>
      <c r="L23" s="12" t="s">
        <v>19</v>
      </c>
      <c r="M23" s="13" t="s">
        <v>25</v>
      </c>
      <c r="N23" s="12" t="s">
        <v>19</v>
      </c>
      <c r="O23" s="13" t="str">
        <f>TEXT(descriptive!H9/descriptive!G9*10,"0.0")</f>
        <v>17.9</v>
      </c>
      <c r="P23" s="8" t="s">
        <v>22</v>
      </c>
      <c r="Q23" s="12"/>
      <c r="R23" s="12"/>
      <c r="S23" s="12"/>
      <c r="T23" s="12"/>
      <c r="U23" s="12"/>
      <c r="V23" s="12"/>
      <c r="W23" s="13"/>
      <c r="X23" s="12"/>
      <c r="Y23" s="13"/>
      <c r="Z23" s="12"/>
      <c r="AA23" s="13"/>
    </row>
    <row r="24" spans="1:32" ht="13.5">
      <c r="A24" t="s">
        <v>18</v>
      </c>
      <c r="C24" s="12"/>
      <c r="D24" s="12"/>
      <c r="E24" s="12"/>
      <c r="F24" s="12"/>
      <c r="G24" s="12"/>
      <c r="H24" s="12"/>
      <c r="I24" s="12"/>
      <c r="J24" s="12"/>
      <c r="K24" s="13"/>
      <c r="L24" s="12"/>
      <c r="M24" s="13"/>
      <c r="N24" s="12"/>
      <c r="O24" s="13"/>
      <c r="P24" s="12"/>
      <c r="Q24" s="12"/>
      <c r="R24" s="12"/>
      <c r="S24" s="12"/>
      <c r="T24" s="12"/>
      <c r="U24" s="12"/>
      <c r="V24" s="12"/>
      <c r="W24" s="13"/>
      <c r="X24" s="12"/>
      <c r="Y24" s="13"/>
      <c r="Z24" s="12"/>
      <c r="AA24" s="13"/>
    </row>
    <row r="25" spans="1:32" ht="13.5">
      <c r="A25" s="8" t="s">
        <v>40</v>
      </c>
      <c r="B25" t="s">
        <v>19</v>
      </c>
      <c r="C25" s="12">
        <f>IF(J39&lt;1,K39,CONCAT(J39,"\,",TEXT(K39,"000")))</f>
        <v>426</v>
      </c>
      <c r="D25" s="12" t="s">
        <v>19</v>
      </c>
      <c r="E25" s="12" t="str">
        <f>IF(L39&lt;1,M39,CONCAT(L39,"\,",TEXT(M39,"000")))</f>
        <v>1\,039</v>
      </c>
      <c r="F25" s="12" t="s">
        <v>19</v>
      </c>
      <c r="G25" s="12" t="str">
        <f>IF(N39&lt;1,O39,CONCAT(N39,"\,",TEXT(O39,"000")))</f>
        <v>10\,502</v>
      </c>
      <c r="H25" s="12" t="s">
        <v>19</v>
      </c>
      <c r="I25" s="12" t="str">
        <f>IF(P39&lt;1,Q39,CONCAT(P39,"\,",TEXT(Q39,"000")))</f>
        <v>8\,213</v>
      </c>
      <c r="J25" s="12" t="s">
        <v>19</v>
      </c>
      <c r="K25" s="13" t="str">
        <f>TEXT(descriptive!L11*100*10,"0.0")</f>
        <v>27.9</v>
      </c>
      <c r="L25" s="12" t="s">
        <v>19</v>
      </c>
      <c r="M25" s="13" t="s">
        <v>25</v>
      </c>
      <c r="N25" s="12" t="s">
        <v>19</v>
      </c>
      <c r="O25" s="13" t="str">
        <f>TEXT(descriptive!H11/descriptive!G11*10,"0.0")</f>
        <v>10.1</v>
      </c>
      <c r="P25" s="8" t="s">
        <v>22</v>
      </c>
      <c r="Q25" s="12"/>
      <c r="R25" s="12"/>
      <c r="S25" s="12"/>
      <c r="T25" s="12"/>
      <c r="U25" s="12"/>
      <c r="V25" s="12"/>
      <c r="W25" s="13"/>
      <c r="X25" s="12"/>
      <c r="Y25" s="13"/>
      <c r="Z25" s="12"/>
      <c r="AA25" s="13"/>
    </row>
    <row r="26" spans="1:32" ht="13.5">
      <c r="A26" t="s">
        <v>18</v>
      </c>
      <c r="C26" s="12"/>
      <c r="D26" s="12"/>
      <c r="E26" s="12"/>
      <c r="F26" s="12"/>
      <c r="G26" s="12"/>
      <c r="H26" s="12"/>
      <c r="I26" s="12"/>
      <c r="J26" s="12"/>
      <c r="K26" s="13"/>
      <c r="L26" s="12"/>
      <c r="M26" s="13"/>
      <c r="N26" s="12"/>
      <c r="O26" s="13"/>
      <c r="P26" s="12"/>
      <c r="Q26" s="12"/>
      <c r="R26" s="12"/>
      <c r="S26" s="12"/>
      <c r="T26" s="12"/>
      <c r="U26" s="12"/>
      <c r="V26" s="12"/>
      <c r="W26" s="13"/>
      <c r="X26" s="12"/>
      <c r="Y26" s="13"/>
      <c r="Z26" s="12"/>
      <c r="AA26" s="13"/>
    </row>
    <row r="27" spans="1:32" ht="13.5">
      <c r="A27" s="8"/>
      <c r="C27" s="12"/>
      <c r="D27" s="12"/>
      <c r="E27" s="12"/>
      <c r="F27" s="12"/>
      <c r="G27" s="12"/>
      <c r="H27" s="12"/>
      <c r="I27" s="12"/>
      <c r="J27" s="12"/>
      <c r="K27" s="13"/>
      <c r="L27" s="12"/>
      <c r="M27" s="13"/>
      <c r="N27" s="12"/>
      <c r="O27" s="13"/>
      <c r="P27" s="12"/>
      <c r="Q27" s="12"/>
      <c r="R27" s="12"/>
      <c r="S27" s="12"/>
      <c r="T27" s="12"/>
      <c r="U27" s="12"/>
      <c r="V27" s="12"/>
      <c r="W27" s="13"/>
      <c r="X27" s="12"/>
      <c r="Y27" s="13"/>
      <c r="Z27" s="12"/>
      <c r="AA27" s="13"/>
    </row>
    <row r="28" spans="1:32" ht="13.5">
      <c r="A28" s="8"/>
      <c r="C28" s="12"/>
      <c r="D28" s="12"/>
      <c r="E28" s="12"/>
      <c r="F28" s="12"/>
      <c r="G28" s="12"/>
      <c r="H28" s="12"/>
      <c r="I28" s="12"/>
      <c r="J28" s="12"/>
      <c r="K28" s="13"/>
      <c r="L28" s="12"/>
      <c r="M28" s="13"/>
      <c r="N28" s="12"/>
      <c r="O28" s="13"/>
      <c r="P28" s="12"/>
      <c r="Q28" s="12"/>
      <c r="R28" s="12"/>
      <c r="S28" s="12"/>
      <c r="T28" s="12"/>
      <c r="U28" s="12"/>
      <c r="V28" s="12"/>
      <c r="W28" s="13"/>
      <c r="X28" s="12"/>
      <c r="Y28" s="13"/>
      <c r="Z28" s="12"/>
      <c r="AA28" s="13"/>
    </row>
    <row r="29" spans="1:32" ht="13.5">
      <c r="A29" s="6" t="s">
        <v>46</v>
      </c>
    </row>
    <row r="30" spans="1:32" ht="13.5">
      <c r="B30" s="14" t="s">
        <v>47</v>
      </c>
      <c r="C30" s="14"/>
      <c r="D30" s="14" t="s">
        <v>48</v>
      </c>
      <c r="E30" s="14"/>
      <c r="F30" s="14" t="inlineStr">
        <is>
          <t>reg.lit.</t>
        </is>
      </c>
      <c r="G30" s="14"/>
      <c r="H30" s="14" t="inlineStr">
        <is>
          <t>reg.uniq lit.</t>
        </is>
      </c>
      <c r="I30" s="14"/>
      <c r="J30" s="14" t="inlineStr">
        <is>
          <t>TClass</t>
        </is>
      </c>
      <c r="K30" s="14"/>
      <c r="L30" s="14" t="s">
        <v>49</v>
      </c>
      <c r="M30" s="14"/>
      <c r="N30" s="14" t="inlineStr">
        <is>
          <t>TLit.</t>
        </is>
      </c>
      <c r="O30" s="14"/>
      <c r="P30" s="14" t="inlineStr">
        <is>
          <t>TUniq lit.</t>
        </is>
      </c>
      <c r="Q30" s="14"/>
    </row>
    <row r="31" spans="1:32" ht="13.5">
      <c r="A31" s="15" t="s">
        <v>10</v>
      </c>
      <c r="B31" s="16">
        <f>INT(descriptive!B3/1000)</f>
        <v>0</v>
      </c>
      <c r="C31" s="16">
        <f>descriptive!B3-B31*1000</f>
        <v>64</v>
      </c>
      <c r="D31" s="16">
        <f>INT(descriptive!C3/1000)</f>
        <v>0</v>
      </c>
      <c r="E31" s="16">
        <f>(descriptive!C3-D31*1000)</f>
        <v>174</v>
      </c>
      <c r="F31" s="16">
        <f>INT(descriptive!D3/1000)</f>
        <v>0</v>
      </c>
      <c r="G31" s="16">
        <f>(descriptive!D3-F31*1000)</f>
        <v>471</v>
      </c>
      <c r="H31" s="16">
        <f>INT(descriptive!E3/1000)</f>
        <v>0</v>
      </c>
      <c r="I31" s="16">
        <f>(descriptive!E3-H31*1000)</f>
        <v>463</v>
      </c>
      <c r="J31" s="16">
        <f>INT(descriptive!F3/1000)</f>
        <v>0</v>
      </c>
      <c r="K31" s="16">
        <f>descriptive!F3-J31*1000</f>
        <v>11</v>
      </c>
      <c r="L31" s="16">
        <f>INT(descriptive!G3/1000)</f>
        <v>0</v>
      </c>
      <c r="M31" s="16">
        <f>descriptive!G3-L31*1000</f>
        <v>20</v>
      </c>
      <c r="N31" s="16">
        <f>INT(descriptive!H3/1000)</f>
        <v>0</v>
      </c>
      <c r="O31" s="16">
        <f>descriptive!H3-N31*1000</f>
        <v>73</v>
      </c>
      <c r="P31" s="16">
        <f>INT(descriptive!I3/1000)</f>
        <v>0</v>
      </c>
      <c r="Q31" s="16">
        <f>descriptive!I3-P31*1000</f>
        <v>73</v>
      </c>
      <c r="R31" s="16"/>
      <c r="S31" s="16"/>
      <c r="T31" s="16"/>
      <c r="U31" s="16"/>
      <c r="V31" s="16"/>
      <c r="W31" s="16"/>
      <c r="X31" s="16"/>
      <c r="Y31" s="16"/>
      <c r="Z31" s="16"/>
    </row>
    <row r="32" spans="1:32" ht="13.5">
      <c r="A32" s="15" t="s">
        <v>11</v>
      </c>
      <c r="B32" s="16">
        <f>INT(descriptive!B4/1000)</f>
        <v>0</v>
      </c>
      <c r="C32" s="16">
        <f>descriptive!B4-B32*1000</f>
        <v>6</v>
      </c>
      <c r="D32" s="16">
        <f>INT(descriptive!C4/1000)</f>
        <v>0</v>
      </c>
      <c r="E32" s="16">
        <f>(descriptive!C4-D32*1000)</f>
        <v>76</v>
      </c>
      <c r="F32" s="16">
        <f>INT(descriptive!D4/1000)</f>
        <v>0</v>
      </c>
      <c r="G32" s="16">
        <f>(descriptive!D4-F32*1000)</f>
        <v>241</v>
      </c>
      <c r="H32" s="16">
        <f>INT(descriptive!E4/1000)</f>
        <v>0</v>
      </c>
      <c r="I32" s="16">
        <f>(descriptive!E4-H32*1000)</f>
        <v>241</v>
      </c>
      <c r="J32" s="16">
        <f>INT(descriptive!F4/1000)</f>
        <v>0</v>
      </c>
      <c r="K32" s="16">
        <f>descriptive!F4-J32*1000</f>
        <v>3</v>
      </c>
      <c r="L32" s="16">
        <f>INT(descriptive!G4/1000)</f>
        <v>0</v>
      </c>
      <c r="M32" s="16">
        <f>descriptive!G4-L32*1000</f>
        <v>56</v>
      </c>
      <c r="N32" s="16">
        <f>INT(descriptive!H4/1000)</f>
        <v>0</v>
      </c>
      <c r="O32" s="16">
        <f>descriptive!H4-N32*1000</f>
        <v>248</v>
      </c>
      <c r="P32" s="16">
        <f>INT(descriptive!I4/1000)</f>
        <v>0</v>
      </c>
      <c r="Q32" s="16">
        <f>descriptive!I4-P32*1000</f>
        <v>248</v>
      </c>
      <c r="R32" s="16"/>
      <c r="S32" s="16"/>
      <c r="T32" s="16"/>
      <c r="U32" s="16"/>
      <c r="V32" s="16"/>
      <c r="W32" s="16"/>
      <c r="X32" s="16"/>
      <c r="Y32" s="16"/>
      <c r="Z32" s="16"/>
    </row>
    <row r="33" spans="1:32" ht="13.5">
      <c r="A33" s="15" t="s">
        <v>12</v>
      </c>
      <c r="B33" s="16">
        <f>INT(descriptive!B5/1000)</f>
        <v>0</v>
      </c>
      <c r="C33" s="16">
        <f>descriptive!B5-B33*1000</f>
        <v>624</v>
      </c>
      <c r="D33" s="16">
        <f>INT(descriptive!C5/1000)</f>
        <v>0</v>
      </c>
      <c r="E33" s="16">
        <f>(descriptive!C5-D33*1000)</f>
        <v>793</v>
      </c>
      <c r="F33" s="16">
        <f>INT(descriptive!D5/1000)</f>
        <v>3</v>
      </c>
      <c r="G33" s="16">
        <f>(descriptive!D5-F33*1000)</f>
        <v>394</v>
      </c>
      <c r="H33" s="16">
        <f>INT(descriptive!E5/1000)</f>
        <v>2</v>
      </c>
      <c r="I33" s="16">
        <f>(descriptive!E5-H33*1000)</f>
        <v>948</v>
      </c>
      <c r="J33" s="16">
        <f>INT(descriptive!F5/1000)</f>
        <v>0</v>
      </c>
      <c r="K33" s="16">
        <f>descriptive!F5-J33*1000</f>
        <v>235</v>
      </c>
      <c r="L33" s="16">
        <f>INT(descriptive!G5/1000)</f>
        <v>0</v>
      </c>
      <c r="M33" s="16">
        <f>descriptive!G5-L33*1000</f>
        <v>344</v>
      </c>
      <c r="N33" s="16">
        <f>INT(descriptive!H5/1000)</f>
        <v>2</v>
      </c>
      <c r="O33" s="16">
        <f>descriptive!H5-N33*1000</f>
        <v>716</v>
      </c>
      <c r="P33" s="16">
        <f>INT(descriptive!I5/1000)</f>
        <v>2</v>
      </c>
      <c r="Q33" s="16">
        <f>descriptive!I5-P33*1000</f>
        <v>181</v>
      </c>
      <c r="R33" s="16"/>
      <c r="S33" s="16"/>
      <c r="T33" s="16"/>
      <c r="U33" s="16"/>
      <c r="V33" s="16"/>
      <c r="W33" s="16"/>
      <c r="X33" s="16"/>
      <c r="Y33" s="16"/>
      <c r="Z33" s="16"/>
    </row>
    <row r="34" spans="1:32" ht="13.5">
      <c r="A34" s="15" t="s">
        <v>13</v>
      </c>
      <c r="B34" s="16">
        <f>INT(descriptive!B6/1000)</f>
        <v>0</v>
      </c>
      <c r="C34" s="16">
        <f>descriptive!B6-B34*1000</f>
        <v>126</v>
      </c>
      <c r="D34" s="16">
        <f>INT(descriptive!C6/1000)</f>
        <v>0</v>
      </c>
      <c r="E34" s="16">
        <f>(descriptive!C6-D34*1000)</f>
        <v>357</v>
      </c>
      <c r="F34" s="16">
        <f>INT(descriptive!D6/1000)</f>
        <v>1</v>
      </c>
      <c r="G34" s="16">
        <f>(descriptive!D6-F34*1000)</f>
        <v>527</v>
      </c>
      <c r="H34" s="16">
        <f>INT(descriptive!E6/1000)</f>
        <v>1</v>
      </c>
      <c r="I34" s="16">
        <f>(descriptive!E6-H34*1000)</f>
        <v>253</v>
      </c>
      <c r="J34" s="16">
        <f>INT(descriptive!F6/1000)</f>
        <v>0</v>
      </c>
      <c r="K34" s="16">
        <f>descriptive!F6-J34*1000</f>
        <v>73</v>
      </c>
      <c r="L34" s="16">
        <f>INT(descriptive!G6/1000)</f>
        <v>0</v>
      </c>
      <c r="M34" s="16">
        <f>descriptive!G6-L34*1000</f>
        <v>287</v>
      </c>
      <c r="N34" s="16">
        <f>INT(descriptive!H6/1000)</f>
        <v>3</v>
      </c>
      <c r="O34" s="16">
        <f>descriptive!H6-N34*1000</f>
        <v>549</v>
      </c>
      <c r="P34" s="16">
        <f>INT(descriptive!I6/1000)</f>
        <v>2</v>
      </c>
      <c r="Q34" s="16">
        <f>descriptive!I6-P34*1000</f>
        <v>742</v>
      </c>
      <c r="R34" s="16"/>
      <c r="S34" s="16"/>
      <c r="T34" s="16"/>
      <c r="U34" s="16"/>
      <c r="V34" s="16"/>
      <c r="W34" s="16"/>
      <c r="X34" s="16"/>
      <c r="Y34" s="16"/>
      <c r="Z34" s="16"/>
    </row>
    <row r="35" spans="1:32" ht="13.5">
      <c r="A35" s="15" t="s">
        <v>14</v>
      </c>
      <c r="B35" s="16">
        <f>INT(descriptive!B7/1000)</f>
        <v>0</v>
      </c>
      <c r="C35" s="16">
        <f>descriptive!B7-B35*1000</f>
        <v>254</v>
      </c>
      <c r="D35" s="16">
        <f>INT(descriptive!C7/1000)</f>
        <v>0</v>
      </c>
      <c r="E35" s="16">
        <f>(descriptive!C7-D35*1000)</f>
        <v>522</v>
      </c>
      <c r="F35" s="16">
        <f>INT(descriptive!D7/1000)</f>
        <v>3</v>
      </c>
      <c r="G35" s="16">
        <f>(descriptive!D7-F35*1000)</f>
        <v>145</v>
      </c>
      <c r="H35" s="16">
        <f>INT(descriptive!E7/1000)</f>
        <v>2</v>
      </c>
      <c r="I35" s="16">
        <f>(descriptive!E7-H35*1000)</f>
        <v>430</v>
      </c>
      <c r="J35" s="16">
        <f>INT(descriptive!F7/1000)</f>
        <v>0</v>
      </c>
      <c r="K35" s="16">
        <f>descriptive!F7-J35*1000</f>
        <v>29</v>
      </c>
      <c r="L35" s="16">
        <f>INT(descriptive!G7/1000)</f>
        <v>0</v>
      </c>
      <c r="M35" s="16">
        <f>descriptive!G7-L35*1000</f>
        <v>85</v>
      </c>
      <c r="N35" s="16">
        <f>INT(descriptive!H7/1000)</f>
        <v>0</v>
      </c>
      <c r="O35" s="16">
        <f>descriptive!H7-N35*1000</f>
        <v>963</v>
      </c>
      <c r="P35" s="16">
        <f>INT(descriptive!I7/1000)</f>
        <v>0</v>
      </c>
      <c r="Q35" s="16">
        <f>descriptive!I7-P35*1000</f>
        <v>682</v>
      </c>
      <c r="R35" s="16"/>
      <c r="S35" s="16"/>
      <c r="T35" s="16"/>
      <c r="U35" s="16"/>
      <c r="V35" s="16"/>
      <c r="W35" s="16"/>
      <c r="X35" s="16"/>
      <c r="Y35" s="16"/>
      <c r="Z35" s="16"/>
    </row>
    <row r="36" spans="1:32" ht="13.5">
      <c r="A36" s="15" t="s">
        <v>15</v>
      </c>
      <c r="B36" s="16">
        <f>INT(descriptive!B8/1000)</f>
        <v>0</v>
      </c>
      <c r="C36" s="16">
        <f>descriptive!B8-B36*1000</f>
        <v>231</v>
      </c>
      <c r="D36" s="16">
        <f>INT(descriptive!C8/1000)</f>
        <v>0</v>
      </c>
      <c r="E36" s="16">
        <f>(descriptive!C8-D36*1000)</f>
        <v>455</v>
      </c>
      <c r="F36" s="16">
        <f>INT(descriptive!D8/1000)</f>
        <v>1</v>
      </c>
      <c r="G36" s="16">
        <f>(descriptive!D8-F36*1000)</f>
        <v>502</v>
      </c>
      <c r="H36" s="16">
        <f>INT(descriptive!E8/1000)</f>
        <v>1</v>
      </c>
      <c r="I36" s="16">
        <f>(descriptive!E8-H36*1000)</f>
        <v>400</v>
      </c>
      <c r="J36" s="16">
        <f>INT(descriptive!F8/1000)</f>
        <v>0</v>
      </c>
      <c r="K36" s="16">
        <f>descriptive!F8-J36*1000</f>
        <v>58</v>
      </c>
      <c r="L36" s="16">
        <f>INT(descriptive!G8/1000)</f>
        <v>0</v>
      </c>
      <c r="M36" s="16">
        <f>descriptive!G8-L36*1000</f>
        <v>193</v>
      </c>
      <c r="N36" s="16">
        <f>INT(descriptive!H8/1000)</f>
        <v>1</v>
      </c>
      <c r="O36" s="16">
        <f>descriptive!H8-N36*1000</f>
        <v>985</v>
      </c>
      <c r="P36" s="16">
        <f>INT(descriptive!I8/1000)</f>
        <v>1</v>
      </c>
      <c r="Q36" s="16">
        <f>descriptive!I8-P36*1000</f>
        <v>603</v>
      </c>
      <c r="R36" s="16"/>
      <c r="S36" s="16"/>
      <c r="T36" s="16"/>
      <c r="U36" s="16"/>
      <c r="V36" s="16"/>
      <c r="W36" s="16"/>
      <c r="X36" s="16"/>
      <c r="Y36" s="16"/>
      <c r="Z36" s="16"/>
    </row>
    <row r="37" spans="1:32" ht="13.5">
      <c r="A37" s="15" t="s">
        <v>16</v>
      </c>
      <c r="B37" s="16">
        <f>INT(descriptive!B9/1000)</f>
        <v>0</v>
      </c>
      <c r="C37" s="16">
        <f>descriptive!B9-B37*1000</f>
        <v>131</v>
      </c>
      <c r="D37" s="16">
        <f>INT(descriptive!C9/1000)</f>
        <v>0</v>
      </c>
      <c r="E37" s="16">
        <f>(descriptive!C9-D37*1000)</f>
        <v>441</v>
      </c>
      <c r="F37" s="16">
        <f>INT(descriptive!D9/1000)</f>
        <v>3</v>
      </c>
      <c r="G37" s="16">
        <f>(descriptive!D9-F37*1000)</f>
        <v>425</v>
      </c>
      <c r="H37" s="16">
        <f>INT(descriptive!E9/1000)</f>
        <v>3</v>
      </c>
      <c r="I37" s="16">
        <f>(descriptive!E9-H37*1000)</f>
        <v>210</v>
      </c>
      <c r="J37" s="16">
        <f>INT(descriptive!F9/1000)</f>
        <v>0</v>
      </c>
      <c r="K37" s="16">
        <f>descriptive!F9-J37*1000</f>
        <v>17</v>
      </c>
      <c r="L37" s="16">
        <f>INT(descriptive!G9/1000)</f>
        <v>0</v>
      </c>
      <c r="M37" s="16">
        <f>descriptive!G9-L37*1000</f>
        <v>54</v>
      </c>
      <c r="N37" s="16">
        <f>INT(descriptive!H9/1000)</f>
        <v>0</v>
      </c>
      <c r="O37" s="16">
        <f>descriptive!H9-N37*1000</f>
        <v>968</v>
      </c>
      <c r="P37" s="16">
        <f>INT(descriptive!I9/1000)</f>
        <v>0</v>
      </c>
      <c r="Q37" s="16">
        <f>descriptive!I9-P37*1000</f>
        <v>684</v>
      </c>
      <c r="R37" s="16"/>
      <c r="S37" s="16"/>
      <c r="T37" s="16"/>
      <c r="U37" s="16"/>
      <c r="V37" s="16"/>
      <c r="W37" s="16"/>
      <c r="X37" s="16"/>
      <c r="Y37" s="16"/>
      <c r="Z37" s="16"/>
    </row>
    <row r="38" spans="1:32" ht="13.5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32" ht="13.5">
      <c r="A39" s="6"/>
      <c r="B39" s="16">
        <f>INT(descriptive!B11/1000)</f>
        <v>1</v>
      </c>
      <c r="C39" s="16">
        <f>descriptive!B11-B39*1000</f>
        <v>436</v>
      </c>
      <c r="D39" s="16">
        <f>INT(descriptive!C11/1000)</f>
        <v>2</v>
      </c>
      <c r="E39" s="16">
        <f>(descriptive!C11-D39*1000)</f>
        <v>818</v>
      </c>
      <c r="F39" s="16">
        <f>INT(descriptive!D11/1000)</f>
        <v>13</v>
      </c>
      <c r="G39" s="16">
        <f>(descriptive!D11-F39*1000)</f>
        <v>705</v>
      </c>
      <c r="H39" s="16">
        <f>INT(descriptive!E11/1000)</f>
        <v>11</v>
      </c>
      <c r="I39" s="16">
        <f>(descriptive!E11-H39*1000)</f>
        <v>945</v>
      </c>
      <c r="J39" s="16">
        <f>INT(descriptive!F11/1000)</f>
        <v>0</v>
      </c>
      <c r="K39" s="16">
        <f>descriptive!F11-J39*1000</f>
        <v>426</v>
      </c>
      <c r="L39" s="16">
        <f>INT(descriptive!G11/1000)</f>
        <v>1</v>
      </c>
      <c r="M39" s="16">
        <f>descriptive!G11-L39*1000</f>
        <v>39</v>
      </c>
      <c r="N39" s="16">
        <f>INT(descriptive!H11/1000)</f>
        <v>10</v>
      </c>
      <c r="O39" s="16">
        <f>descriptive!H11-N39*1000</f>
        <v>502</v>
      </c>
      <c r="P39" s="16">
        <f>INT(descriptive!I11/1000)</f>
        <v>8</v>
      </c>
      <c r="Q39" s="16">
        <f>descriptive!I11-P39*1000</f>
        <v>213</v>
      </c>
      <c r="R39" s="16"/>
      <c r="S39" s="16"/>
      <c r="T39" s="16"/>
      <c r="U39" s="16"/>
      <c r="V39" s="16"/>
      <c r="W39" s="16"/>
      <c r="X39" s="16"/>
      <c r="Y39" s="16"/>
      <c r="Z39" s="16"/>
    </row>
    <row r="40" spans="1:32" ht="13.5"/>
    <row r="41" spans="1:32" ht="13.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K41" t="s">
        <v>8</v>
      </c>
      <c r="L41" t="s">
        <v>9</v>
      </c>
    </row>
    <row r="42" spans="1:32" ht="13.5">
      <c r="A42" t="s">
        <v>10</v>
      </c>
      <c r="B42" s="4">
        <v>64</v>
      </c>
      <c r="C42" s="4">
        <v>174</v>
      </c>
      <c r="D42" s="4">
        <v>471</v>
      </c>
      <c r="E42" s="4">
        <v>463</v>
      </c>
      <c r="F42">
        <v>11</v>
      </c>
      <c r="G42" s="4">
        <v>20</v>
      </c>
      <c r="H42" s="4">
        <v>73</v>
      </c>
      <c r="I42" s="4">
        <v>73</v>
      </c>
      <c r="K42" s="5">
        <f>(D42-E42)/E42</f>
        <v>0.017278617710583154</v>
      </c>
      <c r="L42" s="5">
        <f>(H42-I42)/I42</f>
        <v>0</v>
      </c>
    </row>
    <row r="43" spans="1:32" ht="13.5">
      <c r="A43" t="s">
        <v>11</v>
      </c>
      <c r="B43" s="4">
        <v>6</v>
      </c>
      <c r="C43" s="4">
        <v>76</v>
      </c>
      <c r="D43" s="4">
        <v>241</v>
      </c>
      <c r="E43" s="4">
        <v>241</v>
      </c>
      <c r="F43">
        <v>3</v>
      </c>
      <c r="G43" s="4">
        <v>56</v>
      </c>
      <c r="H43" s="4">
        <v>248</v>
      </c>
      <c r="I43" s="4">
        <v>248</v>
      </c>
      <c r="K43" s="5">
        <f>(D43-E43)/E43</f>
        <v>0</v>
      </c>
      <c r="L43" s="5">
        <v>0</v>
      </c>
    </row>
    <row r="44" spans="1:32" ht="13.5">
      <c r="A44" t="s">
        <v>12</v>
      </c>
      <c r="B44" s="4">
        <v>624</v>
      </c>
      <c r="C44" s="4">
        <v>793</v>
      </c>
      <c r="D44" s="4">
        <v>3394</v>
      </c>
      <c r="E44" s="4">
        <v>2948</v>
      </c>
      <c r="F44">
        <v>235</v>
      </c>
      <c r="G44" s="4">
        <v>344</v>
      </c>
      <c r="H44" s="4">
        <v>2716</v>
      </c>
      <c r="I44" s="4">
        <v>2181</v>
      </c>
      <c r="K44" s="5">
        <f>(D44-E44)/E44</f>
        <v>0.15128900949796473</v>
      </c>
      <c r="L44" s="5">
        <f>(H44-I44)/I44</f>
        <v>0.24530032095369098</v>
      </c>
    </row>
    <row r="45" spans="1:32" ht="13.5">
      <c r="A45" t="s">
        <v>13</v>
      </c>
      <c r="B45" s="4">
        <v>126</v>
      </c>
      <c r="C45" s="4">
        <v>357</v>
      </c>
      <c r="D45" s="4">
        <v>1527</v>
      </c>
      <c r="E45" s="4">
        <v>1253</v>
      </c>
      <c r="F45">
        <v>73</v>
      </c>
      <c r="G45" s="4">
        <v>287</v>
      </c>
      <c r="H45" s="4">
        <v>3549</v>
      </c>
      <c r="I45" s="4">
        <v>2742</v>
      </c>
      <c r="K45" s="5">
        <f>(D45-E45)/E45</f>
        <v>0.21867517956903432</v>
      </c>
      <c r="L45" s="5">
        <f>(H45-I45)/I45</f>
        <v>0.29431072210065645</v>
      </c>
    </row>
    <row r="46" spans="1:32" ht="13.5">
      <c r="A46" t="s">
        <v>14</v>
      </c>
      <c r="B46" s="4">
        <v>254</v>
      </c>
      <c r="C46" s="4">
        <v>522</v>
      </c>
      <c r="D46" s="4">
        <v>3145</v>
      </c>
      <c r="E46" s="4">
        <v>2430</v>
      </c>
      <c r="F46">
        <v>29</v>
      </c>
      <c r="G46" s="4">
        <v>85</v>
      </c>
      <c r="H46" s="4">
        <v>963</v>
      </c>
      <c r="I46" s="4">
        <v>682</v>
      </c>
      <c r="K46" s="5">
        <f>(D46-E46)/E46</f>
        <v>0.29423868312757201</v>
      </c>
      <c r="L46" s="5">
        <f>(H46-I46)/I46</f>
        <v>0.41202346041055721</v>
      </c>
    </row>
    <row r="47" spans="1:32">
      <c r="A47" t="s">
        <v>15</v>
      </c>
      <c r="B47" s="4">
        <v>231</v>
      </c>
      <c r="C47" s="4">
        <v>455</v>
      </c>
      <c r="D47" s="4">
        <v>1502</v>
      </c>
      <c r="E47" s="4">
        <v>1400</v>
      </c>
      <c r="F47">
        <v>58</v>
      </c>
      <c r="G47" s="4">
        <v>193</v>
      </c>
      <c r="H47" s="4">
        <v>1985</v>
      </c>
      <c r="I47" s="4">
        <v>1603</v>
      </c>
      <c r="K47" s="5">
        <f>(D47-E47)/E47</f>
        <v>0.072857142857142856</v>
      </c>
      <c r="L47" s="5">
        <f>(H47-I47)/I47</f>
        <v>0.23830318153462257</v>
      </c>
    </row>
    <row r="48" spans="1:32">
      <c r="A48" t="s">
        <v>16</v>
      </c>
      <c r="B48" s="4">
        <v>131</v>
      </c>
      <c r="C48" s="4">
        <v>441</v>
      </c>
      <c r="D48" s="4">
        <v>3425</v>
      </c>
      <c r="E48" s="4">
        <v>3210</v>
      </c>
      <c r="F48">
        <v>17</v>
      </c>
      <c r="G48" s="4">
        <v>54</v>
      </c>
      <c r="H48" s="4">
        <v>968</v>
      </c>
      <c r="I48" s="4">
        <v>684</v>
      </c>
      <c r="K48" s="5">
        <f>(D48-E48)/E48</f>
        <v>0.066978193146417439</v>
      </c>
      <c r="L48" s="5">
        <f>(H48-I48)/I48</f>
        <v>0.41520467836257308</v>
      </c>
    </row>
    <row r="49" spans="1:32">
      <c r="B49" s="4"/>
      <c r="C49" s="4"/>
      <c r="D49" s="4"/>
      <c r="E49" s="4"/>
      <c r="G49" s="4"/>
      <c r="H49" s="4"/>
      <c r="I49" s="4"/>
      <c r="K49" s="5"/>
      <c r="L49" s="5"/>
    </row>
    <row r="50" spans="1:32">
      <c r="B50" s="4">
        <f>SUM(B42:B48)</f>
        <v>1436</v>
      </c>
      <c r="C50" s="4">
        <f>SUM(C42:C48)</f>
        <v>2818</v>
      </c>
      <c r="D50" s="4">
        <f>SUM(D42:D48)</f>
        <v>13705</v>
      </c>
      <c r="E50" s="4">
        <f>SUM(E42:E48)</f>
        <v>11945</v>
      </c>
      <c r="G50" s="4">
        <f>SUM(G42:G48)</f>
        <v>1039</v>
      </c>
      <c r="H50" s="4">
        <f>SUM(H42:H48)</f>
        <v>10502</v>
      </c>
      <c r="I50" s="4">
        <f>SUM(I42:I48)</f>
        <v>8213</v>
      </c>
      <c r="K50" s="5">
        <f>(D50-E50)/E50</f>
        <v>0.14734198409376309</v>
      </c>
      <c r="L50" s="5">
        <f>(H50-I50)/I50</f>
        <v>0.27870449287714599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U37"/>
  <sheetViews>
    <sheetView workbookViewId="0">
      <selection activeCell="I12" sqref="I12"/>
    </sheetView>
  </sheetViews>
  <sheetFormatPr defaultRowHeight="12.75"/>
  <cols>
    <col min="1" max="1" style="1" width="16.141887019230772" bestFit="1" customWidth="1"/>
    <col min="2" max="15" style="1" width="7.142427884615385" customWidth="1"/>
    <col min="16" max="17" style="1" width="9.142307692307693"/>
    <col min="18" max="18" style="1" width="9.142307692307693" customWidth="1"/>
    <col min="19" max="256" style="1" width="9.142307692307693"/>
  </cols>
  <sheetData>
    <row r="1" spans="1:47" ht="13.5">
      <c r="A1" s="2" t="inlineStr">
        <is>
          <t>computed with: MLSResultsAnalysisLiteralType (MLXP-allInOne image)</t>
        </is>
      </c>
      <c r="B1" s="17"/>
      <c r="C1" s="17"/>
      <c r="D1" s="17"/>
      <c r="E1" s="17"/>
      <c r="F1" s="17"/>
      <c r="G1" s="3"/>
      <c r="H1" s="17"/>
      <c r="I1" s="8"/>
      <c r="J1" s="8"/>
      <c r="K1" s="8"/>
      <c r="L1" s="8"/>
      <c r="M1" s="8"/>
      <c r="N1" s="8"/>
      <c r="P1" s="18"/>
    </row>
    <row r="2" spans="1:47" ht="13.5">
      <c r="B2" s="8" t="s">
        <v>10</v>
      </c>
      <c r="C2" s="8"/>
      <c r="D2" s="8" t="s">
        <v>11</v>
      </c>
      <c r="F2" s="8" t="s">
        <v>12</v>
      </c>
      <c r="G2" s="8"/>
      <c r="H2" s="8" t="s">
        <v>13</v>
      </c>
      <c r="I2" s="8"/>
      <c r="J2" s="8" t="s">
        <v>14</v>
      </c>
      <c r="K2" s="8"/>
      <c r="L2" s="8" t="s">
        <v>15</v>
      </c>
      <c r="M2" s="8"/>
      <c r="N2" s="8" t="s">
        <v>16</v>
      </c>
      <c r="O2" s="8"/>
      <c r="P2" s="19" t="s">
        <v>50</v>
      </c>
    </row>
    <row r="3" spans="1:47" ht="13.5">
      <c r="B3" s="20" t="s">
        <v>51</v>
      </c>
      <c r="C3" s="20" t="s">
        <v>52</v>
      </c>
      <c r="D3" s="20" t="s">
        <v>51</v>
      </c>
      <c r="E3" s="20" t="s">
        <v>52</v>
      </c>
      <c r="F3" s="20" t="s">
        <v>51</v>
      </c>
      <c r="G3" s="20" t="s">
        <v>52</v>
      </c>
      <c r="H3" s="20" t="s">
        <v>51</v>
      </c>
      <c r="I3" s="20" t="s">
        <v>52</v>
      </c>
      <c r="J3" s="20" t="s">
        <v>51</v>
      </c>
      <c r="K3" s="20" t="s">
        <v>52</v>
      </c>
      <c r="L3" s="20" t="s">
        <v>51</v>
      </c>
      <c r="M3" s="20" t="s">
        <v>52</v>
      </c>
      <c r="N3" s="20" t="s">
        <v>51</v>
      </c>
      <c r="O3" s="20" t="s">
        <v>52</v>
      </c>
      <c r="P3" s="20" t="s">
        <v>51</v>
      </c>
      <c r="Q3" s="20" t="s">
        <v>52</v>
      </c>
    </row>
    <row r="4" spans="1:47" ht="13.5">
      <c r="A4" s="8" t="s">
        <v>53</v>
      </c>
      <c r="B4">
        <v>197</v>
      </c>
      <c r="C4">
        <v>45</v>
      </c>
      <c r="D4">
        <v>75</v>
      </c>
      <c r="E4">
        <v>21</v>
      </c>
      <c r="F4">
        <v>2363</v>
      </c>
      <c r="G4">
        <v>876</v>
      </c>
      <c r="H4">
        <v>2237</v>
      </c>
      <c r="I4">
        <v>1232</v>
      </c>
      <c r="J4">
        <v>2017</v>
      </c>
      <c r="K4">
        <v>747</v>
      </c>
      <c r="L4">
        <v>1073</v>
      </c>
      <c r="M4">
        <v>242</v>
      </c>
      <c r="N4">
        <v>1650</v>
      </c>
      <c r="O4">
        <v>1279</v>
      </c>
      <c r="P4">
        <f>B4+D4+F4+H4+J4+L4+N4</f>
        <v>9612</v>
      </c>
      <c r="Q4">
        <f>C4+E4+G4+I4+K4+M4+O4</f>
        <v>4442</v>
      </c>
    </row>
    <row r="5" spans="1:47" ht="13.5">
      <c r="A5" s="8" t="s">
        <v>54</v>
      </c>
      <c r="B5">
        <v>36</v>
      </c>
      <c r="C5">
        <v>0</v>
      </c>
      <c r="D5">
        <v>195</v>
      </c>
      <c r="E5">
        <v>1</v>
      </c>
      <c r="F5">
        <v>817</v>
      </c>
      <c r="G5">
        <v>57</v>
      </c>
      <c r="H5">
        <v>136</v>
      </c>
      <c r="I5">
        <v>20</v>
      </c>
      <c r="J5">
        <v>259</v>
      </c>
      <c r="K5">
        <v>92</v>
      </c>
      <c r="L5">
        <v>1109</v>
      </c>
      <c r="M5">
        <v>122</v>
      </c>
      <c r="N5">
        <v>365</v>
      </c>
      <c r="O5">
        <v>43</v>
      </c>
      <c r="P5">
        <f>B5+D5+F5+H5+J5+L5+N5</f>
        <v>2917</v>
      </c>
      <c r="Q5">
        <f>C5+E5+G5+I5+K5+M5+O5</f>
        <v>335</v>
      </c>
    </row>
    <row r="6" spans="1:47" ht="13.5">
      <c r="A6" s="8" t="s">
        <v>55</v>
      </c>
      <c r="B6">
        <v>97</v>
      </c>
      <c r="C6">
        <v>2</v>
      </c>
      <c r="D6">
        <v>74</v>
      </c>
      <c r="E6">
        <v>0</v>
      </c>
      <c r="F6">
        <v>744</v>
      </c>
      <c r="G6">
        <v>48</v>
      </c>
      <c r="H6">
        <v>65</v>
      </c>
      <c r="I6">
        <v>3</v>
      </c>
      <c r="J6">
        <v>219</v>
      </c>
      <c r="K6">
        <v>50</v>
      </c>
      <c r="L6">
        <v>159</v>
      </c>
      <c r="M6">
        <v>12</v>
      </c>
      <c r="N6">
        <v>524</v>
      </c>
      <c r="O6">
        <v>12</v>
      </c>
      <c r="P6">
        <f>B6+D6+F6+H6+J6+L6+N6</f>
        <v>1882</v>
      </c>
      <c r="Q6">
        <f>C6+E6+G6+I6+K6+M6+O6</f>
        <v>127</v>
      </c>
    </row>
    <row r="7" spans="1:47" ht="13.5">
      <c r="A7" s="8" t="s">
        <v>56</v>
      </c>
      <c r="B7">
        <v>56</v>
      </c>
      <c r="C7">
        <v>0</v>
      </c>
      <c r="D7">
        <v>25</v>
      </c>
      <c r="E7">
        <v>0</v>
      </c>
      <c r="F7">
        <v>221</v>
      </c>
      <c r="G7">
        <v>13</v>
      </c>
      <c r="H7">
        <v>35</v>
      </c>
      <c r="I7">
        <v>11</v>
      </c>
      <c r="J7">
        <v>75</v>
      </c>
      <c r="K7">
        <v>16</v>
      </c>
      <c r="L7">
        <v>154</v>
      </c>
      <c r="M7">
        <v>5</v>
      </c>
      <c r="N7">
        <v>276</v>
      </c>
      <c r="O7">
        <v>45</v>
      </c>
      <c r="P7">
        <f>B7+D7+F7+H7+J7+L7+N7</f>
        <v>842</v>
      </c>
      <c r="Q7">
        <f>C7+E7+G7+I7+K7+M7+O7</f>
        <v>90</v>
      </c>
    </row>
    <row r="8" spans="1:47" ht="13.5">
      <c r="A8" s="8" t="s">
        <v>57</v>
      </c>
      <c r="B8">
        <v>24</v>
      </c>
      <c r="C8">
        <v>2</v>
      </c>
      <c r="D8">
        <v>33</v>
      </c>
      <c r="E8">
        <v>0</v>
      </c>
      <c r="F8">
        <v>376</v>
      </c>
      <c r="G8">
        <v>65</v>
      </c>
      <c r="H8">
        <v>220</v>
      </c>
      <c r="I8">
        <v>110</v>
      </c>
      <c r="J8">
        <v>160</v>
      </c>
      <c r="K8">
        <v>59</v>
      </c>
      <c r="L8">
        <v>197</v>
      </c>
      <c r="M8">
        <v>17</v>
      </c>
      <c r="N8">
        <v>35</v>
      </c>
      <c r="O8">
        <v>20</v>
      </c>
      <c r="P8">
        <f>B8+D8+F8+H8+J8+L8+N8</f>
        <v>1045</v>
      </c>
      <c r="Q8">
        <f>C8+E8+G8+I8+K8+M8+O8</f>
        <v>273</v>
      </c>
    </row>
    <row r="9" spans="1:47" ht="13.5">
      <c r="A9" s="8" t="s">
        <v>58</v>
      </c>
      <c r="B9">
        <v>40</v>
      </c>
      <c r="C9">
        <v>2</v>
      </c>
      <c r="D9">
        <v>10</v>
      </c>
      <c r="E9">
        <v>0</v>
      </c>
      <c r="F9">
        <v>228</v>
      </c>
      <c r="G9">
        <v>35</v>
      </c>
      <c r="H9">
        <v>33</v>
      </c>
      <c r="I9">
        <v>19</v>
      </c>
      <c r="J9">
        <v>75</v>
      </c>
      <c r="K9">
        <v>20</v>
      </c>
      <c r="L9">
        <v>206</v>
      </c>
      <c r="M9">
        <v>16</v>
      </c>
      <c r="N9">
        <v>58</v>
      </c>
      <c r="O9">
        <v>18</v>
      </c>
      <c r="P9">
        <f>B9+D9+F9+H9+J9+L9+N9</f>
        <v>650</v>
      </c>
      <c r="Q9">
        <f>C9+E9+G9+I9+K9+M9+O9</f>
        <v>110</v>
      </c>
    </row>
    <row r="10" spans="1:47" ht="13.5">
      <c r="A10" s="8" t="s">
        <v>59</v>
      </c>
      <c r="B10">
        <v>24</v>
      </c>
      <c r="C10">
        <v>5</v>
      </c>
      <c r="D10">
        <v>1</v>
      </c>
      <c r="E10">
        <v>0</v>
      </c>
      <c r="F10">
        <v>68</v>
      </c>
      <c r="G10">
        <v>23</v>
      </c>
      <c r="H10">
        <v>449</v>
      </c>
      <c r="I10">
        <v>484</v>
      </c>
      <c r="J10">
        <v>226</v>
      </c>
      <c r="K10">
        <v>85</v>
      </c>
      <c r="L10">
        <v>30</v>
      </c>
      <c r="M10">
        <v>2</v>
      </c>
      <c r="N10">
        <v>8</v>
      </c>
      <c r="O10">
        <v>4</v>
      </c>
      <c r="P10">
        <f>B10+D10+F10+H10+J10+L10+N10</f>
        <v>806</v>
      </c>
      <c r="Q10">
        <f>C10+E10+G10+I10+K10+M10+O10</f>
        <v>603</v>
      </c>
    </row>
    <row r="11" spans="1:47" ht="13.5">
      <c r="A11" s="8" t="s">
        <v>60</v>
      </c>
      <c r="B11">
        <v>14</v>
      </c>
      <c r="C11">
        <v>0</v>
      </c>
      <c r="D11">
        <v>54</v>
      </c>
      <c r="E11">
        <v>0</v>
      </c>
      <c r="F11">
        <v>109</v>
      </c>
      <c r="G11">
        <v>67</v>
      </c>
      <c r="H11">
        <v>20</v>
      </c>
      <c r="I11">
        <v>2</v>
      </c>
      <c r="J11">
        <v>8</v>
      </c>
      <c r="K11">
        <v>0</v>
      </c>
      <c r="L11">
        <v>129</v>
      </c>
      <c r="M11">
        <v>14</v>
      </c>
      <c r="N11">
        <v>44</v>
      </c>
      <c r="O11">
        <v>12</v>
      </c>
      <c r="P11">
        <f>B11+D11+F11+H11+J11+L11+N11</f>
        <v>378</v>
      </c>
      <c r="Q11">
        <f>C11+E11+G11+I11+K11+M11+O11</f>
        <v>95</v>
      </c>
    </row>
    <row r="12" spans="1:47" ht="13.5">
      <c r="B12" s="20">
        <f>SUM(B4:B11)</f>
        <v>488</v>
      </c>
      <c r="C12" s="20">
        <f>SUM(C4:C11)</f>
        <v>56</v>
      </c>
      <c r="D12" s="20">
        <f>SUM(D4:D11)</f>
        <v>467</v>
      </c>
      <c r="E12" s="20">
        <f>SUM(E4:E11)</f>
        <v>22</v>
      </c>
      <c r="F12" s="20">
        <f>SUM(F4:F11)</f>
        <v>4926</v>
      </c>
      <c r="G12" s="20">
        <f>SUM(G4:G11)</f>
        <v>1184</v>
      </c>
      <c r="H12" s="20">
        <f>SUM(H4:H11)</f>
        <v>3195</v>
      </c>
      <c r="I12" s="20">
        <f>SUM(I4:I11)</f>
        <v>1881</v>
      </c>
      <c r="J12" s="20">
        <f>SUM(J4:J11)</f>
        <v>3039</v>
      </c>
      <c r="K12" s="20">
        <f>SUM(K4:K11)</f>
        <v>1069</v>
      </c>
      <c r="L12" s="20">
        <f>SUM(L4:L11)</f>
        <v>3057</v>
      </c>
      <c r="M12" s="20">
        <f>SUM(M4:M11)</f>
        <v>430</v>
      </c>
      <c r="N12" s="20">
        <f>SUM(N4:N11)</f>
        <v>2960</v>
      </c>
      <c r="O12" s="20">
        <f>SUM(O4:O11)</f>
        <v>1433</v>
      </c>
      <c r="P12">
        <f>B12+D12+F12+H12+J12+L12+N12</f>
        <v>18132</v>
      </c>
      <c r="Q12">
        <f>C12+E12+G12+I12+K12+M12+O12</f>
        <v>6075</v>
      </c>
    </row>
    <row r="13" spans="1:47" ht="13.5">
      <c r="B13" s="20">
        <f>C12+B12</f>
        <v>544</v>
      </c>
      <c r="C13" s="20"/>
      <c r="D13" s="20">
        <f>E12+D12</f>
        <v>489</v>
      </c>
      <c r="E13" s="20"/>
      <c r="F13" s="20">
        <f>G12+F12</f>
        <v>6110</v>
      </c>
      <c r="G13" s="20"/>
      <c r="H13" s="20">
        <f>I12+H12</f>
        <v>5076</v>
      </c>
      <c r="I13" s="20"/>
      <c r="J13" s="20">
        <f>K12+J12</f>
        <v>4108</v>
      </c>
      <c r="K13" s="20"/>
      <c r="L13" s="20">
        <f>M12+L12</f>
        <v>3487</v>
      </c>
      <c r="M13" s="20"/>
      <c r="N13" s="20">
        <f>O12+N12</f>
        <v>4393</v>
      </c>
      <c r="O13" s="20"/>
    </row>
    <row r="14" spans="1:47" ht="13.5">
      <c r="A14" s="2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47" ht="13.5">
      <c r="B15" s="8" t="s">
        <v>61</v>
      </c>
      <c r="D15" s="8" t="s">
        <v>10</v>
      </c>
      <c r="F15" s="8" t="s">
        <v>11</v>
      </c>
      <c r="H15" s="8" t="s">
        <v>12</v>
      </c>
      <c r="J15" s="8" t="s">
        <v>13</v>
      </c>
      <c r="L15" s="8" t="s">
        <v>14</v>
      </c>
      <c r="N15" s="8" t="s">
        <v>15</v>
      </c>
      <c r="P15" s="8" t="s">
        <v>16</v>
      </c>
      <c r="R15" s="22"/>
    </row>
    <row r="16" spans="1:47" ht="13.5">
      <c r="A16" s="8" t="s">
        <v>53</v>
      </c>
      <c r="B16">
        <f>P4+Q4</f>
        <v>14054</v>
      </c>
      <c r="C16" s="5">
        <f>Q4/B16</f>
        <v>0.31606660025615485</v>
      </c>
      <c r="D16">
        <f>B4+C4</f>
        <v>242</v>
      </c>
      <c r="E16" s="23">
        <f>C4/D16</f>
        <v>0.18595041322314049</v>
      </c>
      <c r="F16">
        <f>D4+E4</f>
        <v>96</v>
      </c>
      <c r="G16" s="23">
        <f>E4/F16</f>
        <v>0.21875</v>
      </c>
      <c r="H16">
        <f>F4+G4</f>
        <v>3239</v>
      </c>
      <c r="I16" s="24">
        <f>G4/H16</f>
        <v>0.2704538437789441</v>
      </c>
      <c r="J16">
        <f>H4+I4</f>
        <v>3469</v>
      </c>
      <c r="K16" s="24">
        <f>I4/J16</f>
        <v>0.35514557509368694</v>
      </c>
      <c r="L16">
        <f>J4+K4</f>
        <v>2764</v>
      </c>
      <c r="M16" s="25">
        <f>K4/L16</f>
        <v>0.27026049204052099</v>
      </c>
      <c r="N16">
        <f>L4+M4</f>
        <v>1315</v>
      </c>
      <c r="O16" s="25">
        <f>M4/N16</f>
        <v>0.18403041825095057</v>
      </c>
      <c r="P16">
        <f>N4+O4</f>
        <v>2929</v>
      </c>
      <c r="Q16" s="25">
        <f>O4/P16</f>
        <v>0.43666780471150562</v>
      </c>
      <c r="R16" s="5"/>
    </row>
    <row r="17" spans="1:47" ht="13.5">
      <c r="A17" s="8" t="s">
        <v>54</v>
      </c>
      <c r="B17">
        <f>P5+Q5</f>
        <v>3252</v>
      </c>
      <c r="C17" s="26">
        <f>Q5/B17</f>
        <v>0.10301353013530136</v>
      </c>
      <c r="D17">
        <f>B5+C5</f>
        <v>36</v>
      </c>
      <c r="E17" s="25">
        <f>C5/D17</f>
        <v>0</v>
      </c>
      <c r="F17">
        <f>D5+E5</f>
        <v>196</v>
      </c>
      <c r="G17" s="25">
        <f>E5/F17</f>
        <v>0.0051020408163265302</v>
      </c>
      <c r="H17">
        <f>F5+G5</f>
        <v>874</v>
      </c>
      <c r="I17" s="24">
        <f>G5/H17</f>
        <v>0.065217391304347824</v>
      </c>
      <c r="J17">
        <f>H5+I5</f>
        <v>156</v>
      </c>
      <c r="K17" s="24">
        <f>I5/J17</f>
        <v>0.12820512820512819</v>
      </c>
      <c r="L17">
        <f>J5+K5</f>
        <v>351</v>
      </c>
      <c r="M17" s="24">
        <f>K5/L17</f>
        <v>0.2621082621082621</v>
      </c>
      <c r="N17">
        <f>L5+M5</f>
        <v>1231</v>
      </c>
      <c r="O17" s="24">
        <f>M5/N17</f>
        <v>0.099106417546709985</v>
      </c>
      <c r="P17">
        <f>N5+O5</f>
        <v>408</v>
      </c>
      <c r="Q17" s="24">
        <f>O5/P17</f>
        <v>0.1053921568627451</v>
      </c>
      <c r="R17" s="27"/>
    </row>
    <row r="18" spans="1:47" ht="13.5">
      <c r="A18" s="8" t="s">
        <v>55</v>
      </c>
      <c r="B18">
        <f>P6+Q6</f>
        <v>2009</v>
      </c>
      <c r="C18" s="26">
        <f>Q6/B18</f>
        <v>0.063215530114484816</v>
      </c>
      <c r="D18">
        <f>B6+C6</f>
        <v>99</v>
      </c>
      <c r="E18" s="25">
        <f>C6/D18</f>
        <v>0.020202020202020204</v>
      </c>
      <c r="F18">
        <f>D6+E6</f>
        <v>74</v>
      </c>
      <c r="G18" s="25">
        <f>E6/F18</f>
        <v>0</v>
      </c>
      <c r="H18">
        <f>F6+G6</f>
        <v>792</v>
      </c>
      <c r="I18" s="24">
        <f>G6/H18</f>
        <v>0.060606060606060608</v>
      </c>
      <c r="J18">
        <f>H6+I6</f>
        <v>68</v>
      </c>
      <c r="K18" s="24">
        <f>I6/J18</f>
        <v>0.044117647058823532</v>
      </c>
      <c r="L18">
        <f>J6+K6</f>
        <v>269</v>
      </c>
      <c r="M18" s="24">
        <f>K6/L18</f>
        <v>0.18587360594795538</v>
      </c>
      <c r="N18">
        <f>L6+M6</f>
        <v>171</v>
      </c>
      <c r="O18" s="24">
        <f>M6/N18</f>
        <v>0.070175438596491224</v>
      </c>
      <c r="P18">
        <f>N6+O6</f>
        <v>536</v>
      </c>
      <c r="Q18" s="24">
        <f>O6/P18</f>
        <v>0.022388059701492536</v>
      </c>
      <c r="R18" s="27"/>
    </row>
    <row r="19" spans="1:47" ht="13.5">
      <c r="A19" s="8" t="s">
        <v>56</v>
      </c>
      <c r="B19">
        <f>P7+Q7</f>
        <v>932</v>
      </c>
      <c r="C19" s="26">
        <f>Q7/B19</f>
        <v>0.096566523605150209</v>
      </c>
      <c r="D19">
        <f>B7+C7</f>
        <v>56</v>
      </c>
      <c r="E19" s="25">
        <f>C7/D19</f>
        <v>0</v>
      </c>
      <c r="F19">
        <f>D7+E7</f>
        <v>25</v>
      </c>
      <c r="G19" s="25">
        <f>E7/F19</f>
        <v>0</v>
      </c>
      <c r="H19">
        <f>F7+G7</f>
        <v>234</v>
      </c>
      <c r="I19" s="24">
        <f>G7/H19</f>
        <v>0.055555555555555552</v>
      </c>
      <c r="J19">
        <f>H7+I7</f>
        <v>46</v>
      </c>
      <c r="K19" s="24">
        <f>I7/J19</f>
        <v>0.2391304347826087</v>
      </c>
      <c r="L19">
        <f>J7+K7</f>
        <v>91</v>
      </c>
      <c r="M19" s="24">
        <f>K7/L19</f>
        <v>0.17582417582417584</v>
      </c>
      <c r="N19">
        <f>L7+M7</f>
        <v>159</v>
      </c>
      <c r="O19" s="24">
        <f>M7/N19</f>
        <v>0.031446540880503145</v>
      </c>
      <c r="P19">
        <f>N7+O7</f>
        <v>321</v>
      </c>
      <c r="Q19" s="24">
        <f>O7/P19</f>
        <v>0.14018691588785046</v>
      </c>
      <c r="R19" s="27"/>
    </row>
    <row r="20" spans="1:47" ht="13.5">
      <c r="A20" s="8" t="s">
        <v>57</v>
      </c>
      <c r="B20">
        <f>P8+Q8</f>
        <v>1318</v>
      </c>
      <c r="C20" s="5">
        <f>Q8/B20</f>
        <v>0.20713201820940819</v>
      </c>
      <c r="D20">
        <f>B8+C8</f>
        <v>26</v>
      </c>
      <c r="E20" s="25">
        <f>C8/D20</f>
        <v>0.076923076923076927</v>
      </c>
      <c r="F20">
        <f>D8+E8</f>
        <v>33</v>
      </c>
      <c r="G20" s="25">
        <f>E8/F20</f>
        <v>0</v>
      </c>
      <c r="H20">
        <f>F8+G8</f>
        <v>441</v>
      </c>
      <c r="I20" s="24">
        <f>G8/H20</f>
        <v>0.14739229024943309</v>
      </c>
      <c r="J20">
        <f>H8+I8</f>
        <v>330</v>
      </c>
      <c r="K20" s="24">
        <f>I8/J20</f>
        <v>0.33333333333333331</v>
      </c>
      <c r="L20">
        <f>J8+K8</f>
        <v>219</v>
      </c>
      <c r="M20" s="24">
        <f>K8/L20</f>
        <v>0.26940639269406391</v>
      </c>
      <c r="N20">
        <f>L8+M8</f>
        <v>214</v>
      </c>
      <c r="O20" s="24">
        <f>M8/N20</f>
        <v>0.079439252336448593</v>
      </c>
      <c r="P20">
        <f>N8+O8</f>
        <v>55</v>
      </c>
      <c r="Q20" s="24">
        <f>O8/P20</f>
        <v>0.36363636363636365</v>
      </c>
      <c r="R20" s="5"/>
    </row>
    <row r="21" spans="1:47" ht="13.5">
      <c r="A21" s="8" t="s">
        <v>58</v>
      </c>
      <c r="B21">
        <f>P9+Q9</f>
        <v>760</v>
      </c>
      <c r="C21" s="5">
        <f>Q9/B21</f>
        <v>0.14473684210526316</v>
      </c>
      <c r="D21">
        <f>B9+C9</f>
        <v>42</v>
      </c>
      <c r="E21" s="25">
        <f>C9/D21</f>
        <v>0.047619047619047616</v>
      </c>
      <c r="F21">
        <f>D9+E9</f>
        <v>10</v>
      </c>
      <c r="G21" s="25">
        <f>E9/F21</f>
        <v>0</v>
      </c>
      <c r="H21">
        <f>F9+G9</f>
        <v>263</v>
      </c>
      <c r="I21" s="24">
        <f>G9/H21</f>
        <v>0.13307984790874525</v>
      </c>
      <c r="J21">
        <f>H9+I9</f>
        <v>52</v>
      </c>
      <c r="K21" s="24">
        <f>I9/J21</f>
        <v>0.36538461538461536</v>
      </c>
      <c r="L21">
        <f>J9+K9</f>
        <v>95</v>
      </c>
      <c r="M21" s="24">
        <f>K9/L21</f>
        <v>0.21052631578947367</v>
      </c>
      <c r="N21">
        <f>L9+M9</f>
        <v>222</v>
      </c>
      <c r="O21" s="24">
        <f>M9/N21</f>
        <v>0.072072072072072071</v>
      </c>
      <c r="P21">
        <f>N9+O9</f>
        <v>76</v>
      </c>
      <c r="Q21" s="24">
        <f>O9/P21</f>
        <v>0.23684210526315788</v>
      </c>
      <c r="R21" s="5"/>
    </row>
    <row r="22" spans="1:47" ht="13.5">
      <c r="A22" s="8" t="s">
        <v>59</v>
      </c>
      <c r="B22">
        <f>P10+Q10</f>
        <v>1409</v>
      </c>
      <c r="C22" s="26">
        <f>Q10/B22</f>
        <v>0.42796309439318664</v>
      </c>
      <c r="D22">
        <f>B10+C10</f>
        <v>29</v>
      </c>
      <c r="E22" s="23">
        <f>C10/D22</f>
        <v>0.17241379310344829</v>
      </c>
      <c r="F22">
        <f>D10+E10</f>
        <v>1</v>
      </c>
      <c r="G22" s="23">
        <f>E10/F22</f>
        <v>0</v>
      </c>
      <c r="H22">
        <f>F10+G10</f>
        <v>91</v>
      </c>
      <c r="I22" s="24">
        <f>G10/H22</f>
        <v>0.25274725274725274</v>
      </c>
      <c r="J22">
        <f>H10+I10</f>
        <v>933</v>
      </c>
      <c r="K22" s="25">
        <f>I10/J22</f>
        <v>0.5187566988210075</v>
      </c>
      <c r="L22">
        <f>J10+K10</f>
        <v>311</v>
      </c>
      <c r="M22" s="25">
        <f>K10/L22</f>
        <v>0.27331189710610931</v>
      </c>
      <c r="N22">
        <f>L10+M10</f>
        <v>32</v>
      </c>
      <c r="O22" s="24">
        <f>M10/N22</f>
        <v>0.0625</v>
      </c>
      <c r="P22">
        <f>N10+O10</f>
        <v>12</v>
      </c>
      <c r="Q22" s="24">
        <f>O10/P22</f>
        <v>0.33333333333333331</v>
      </c>
      <c r="R22" s="27"/>
    </row>
    <row r="23" spans="1:47" ht="13.5">
      <c r="A23" s="8" t="s">
        <v>60</v>
      </c>
      <c r="B23">
        <f>P11+Q11</f>
        <v>473</v>
      </c>
      <c r="C23" s="5">
        <f>Q11/B23</f>
        <v>0.20084566596194503</v>
      </c>
      <c r="D23">
        <f>B11+C11</f>
        <v>14</v>
      </c>
      <c r="E23" s="25">
        <f>C11/D23</f>
        <v>0</v>
      </c>
      <c r="F23">
        <f>D11+E11</f>
        <v>54</v>
      </c>
      <c r="G23" s="25">
        <f>E11/F23</f>
        <v>0</v>
      </c>
      <c r="H23">
        <f>F11+G11</f>
        <v>176</v>
      </c>
      <c r="I23" s="25">
        <f>G11/H23</f>
        <v>0.38068181818181818</v>
      </c>
      <c r="J23">
        <f>H11+I11</f>
        <v>22</v>
      </c>
      <c r="K23" s="24">
        <f>I11/J23</f>
        <v>0.090909090909090912</v>
      </c>
      <c r="L23">
        <f>J11+K11</f>
        <v>8</v>
      </c>
      <c r="M23" s="24">
        <f>K11/L23</f>
        <v>0</v>
      </c>
      <c r="N23">
        <f>L11+M11</f>
        <v>143</v>
      </c>
      <c r="O23" s="24">
        <f>M11/N23</f>
        <v>0.097902097902097904</v>
      </c>
      <c r="P23">
        <f>N11+O11</f>
        <v>56</v>
      </c>
      <c r="Q23" s="24">
        <f>O11/P23</f>
        <v>0.21428571428571427</v>
      </c>
      <c r="R23" s="5"/>
    </row>
    <row r="24" spans="1:47" ht="13.5">
      <c r="B24">
        <f>P12+Q12</f>
        <v>24207</v>
      </c>
      <c r="C24" s="5">
        <f>Q12/B24</f>
        <v>0.25096046598091459</v>
      </c>
      <c r="D24">
        <f>B12+C12</f>
        <v>544</v>
      </c>
      <c r="E24" s="23">
        <f>C12/D24</f>
        <v>0.10294117647058823</v>
      </c>
      <c r="F24">
        <f>D12+E12</f>
        <v>489</v>
      </c>
      <c r="G24" s="23">
        <f>E12/F24</f>
        <v>0.044989775051124746</v>
      </c>
      <c r="H24">
        <f>F12+G12</f>
        <v>6110</v>
      </c>
      <c r="I24" s="24">
        <f>G12/H24</f>
        <v>0.19378068739770868</v>
      </c>
      <c r="J24">
        <f>H12+I12</f>
        <v>5076</v>
      </c>
      <c r="K24" s="24">
        <f>I12/J24</f>
        <v>0.37056737588652483</v>
      </c>
      <c r="L24">
        <f>J12+K12</f>
        <v>4108</v>
      </c>
      <c r="M24" s="24">
        <f>K12/L24</f>
        <v>0.26022395326192793</v>
      </c>
      <c r="N24">
        <f>L12+M12</f>
        <v>3487</v>
      </c>
      <c r="O24" s="25">
        <f>M12/N24</f>
        <v>0.12331517063378263</v>
      </c>
      <c r="P24">
        <f>N12+O12</f>
        <v>4393</v>
      </c>
      <c r="Q24" s="24">
        <f>O12/P24</f>
        <v>0.32620077395857044</v>
      </c>
      <c r="R24" s="5"/>
    </row>
    <row r="25" spans="1:47" ht="13.5"/>
    <row r="26" spans="1:47" ht="13.5"/>
    <row r="27" spans="1:47" ht="13.5">
      <c r="C27" s="4"/>
      <c r="D27" s="4"/>
      <c r="I27" s="4"/>
      <c r="J27" s="4"/>
      <c r="U27" s="4"/>
      <c r="V27" s="4"/>
      <c r="AA27" s="4"/>
      <c r="AB27" s="4"/>
      <c r="AG27" s="4"/>
      <c r="AH27" s="4"/>
      <c r="AM27" s="4"/>
      <c r="AN27" s="4"/>
      <c r="AS27" s="4"/>
      <c r="AT27" s="4"/>
    </row>
    <row r="28" spans="1:47" ht="13.5">
      <c r="A28" s="4"/>
      <c r="B28" s="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</row>
    <row r="29" spans="1:47" ht="13.5">
      <c r="A29" s="28"/>
      <c r="B29" s="4"/>
      <c r="C29" s="12"/>
      <c r="D29" s="12"/>
      <c r="E29" s="29"/>
      <c r="F29" s="12"/>
      <c r="G29" s="13"/>
      <c r="H29" s="12"/>
      <c r="I29" s="12"/>
      <c r="J29" s="12"/>
      <c r="K29" s="29"/>
      <c r="L29" s="12"/>
      <c r="M29" s="13"/>
      <c r="N29" s="12"/>
      <c r="O29" s="12"/>
      <c r="P29" s="12"/>
      <c r="Q29" s="29"/>
      <c r="R29" s="12"/>
      <c r="S29" s="13"/>
      <c r="T29" s="12"/>
      <c r="U29" s="12"/>
      <c r="V29" s="12"/>
      <c r="W29" s="29"/>
      <c r="X29" s="12"/>
      <c r="Y29" s="13"/>
      <c r="Z29" s="12"/>
      <c r="AA29" s="12"/>
      <c r="AB29" s="12"/>
      <c r="AC29" s="29"/>
      <c r="AD29" s="12"/>
      <c r="AE29" s="13"/>
      <c r="AF29" s="12"/>
      <c r="AG29" s="12"/>
      <c r="AH29" s="12"/>
      <c r="AI29" s="29"/>
      <c r="AJ29" s="12"/>
      <c r="AK29" s="13"/>
      <c r="AL29" s="12"/>
      <c r="AM29" s="12"/>
      <c r="AN29" s="12"/>
      <c r="AO29" s="29"/>
      <c r="AP29" s="12"/>
      <c r="AQ29" s="13"/>
      <c r="AR29" s="12"/>
      <c r="AS29" s="12"/>
      <c r="AT29" s="12"/>
      <c r="AU29" s="29"/>
    </row>
    <row r="30" spans="1:47" ht="13.5">
      <c r="A30" s="28"/>
      <c r="B30" s="4"/>
      <c r="C30" s="12"/>
      <c r="D30" s="12"/>
      <c r="E30" s="29"/>
      <c r="F30" s="12"/>
      <c r="G30" s="13"/>
      <c r="H30" s="12"/>
      <c r="I30" s="12"/>
      <c r="J30" s="12"/>
      <c r="K30" s="29"/>
      <c r="L30" s="12"/>
      <c r="M30" s="13"/>
      <c r="N30" s="12"/>
      <c r="O30" s="12"/>
      <c r="P30" s="12"/>
      <c r="Q30" s="29"/>
      <c r="R30" s="12"/>
      <c r="S30" s="13"/>
      <c r="T30" s="12"/>
      <c r="U30" s="12"/>
      <c r="V30" s="12"/>
      <c r="W30" s="29"/>
      <c r="X30" s="12"/>
      <c r="Y30" s="13"/>
      <c r="Z30" s="12"/>
      <c r="AA30" s="12"/>
      <c r="AB30" s="12"/>
      <c r="AC30" s="29"/>
      <c r="AD30" s="12"/>
      <c r="AE30" s="13"/>
      <c r="AF30" s="12"/>
      <c r="AG30" s="12"/>
      <c r="AH30" s="12"/>
      <c r="AI30" s="29"/>
      <c r="AJ30" s="12"/>
      <c r="AK30" s="13"/>
      <c r="AL30" s="12"/>
      <c r="AM30" s="12"/>
      <c r="AN30" s="12"/>
      <c r="AO30" s="29"/>
      <c r="AP30" s="12"/>
      <c r="AQ30" s="13"/>
      <c r="AR30" s="12"/>
      <c r="AS30" s="12"/>
      <c r="AT30" s="12"/>
      <c r="AU30" s="29"/>
    </row>
    <row r="31" spans="1:47" ht="13.5">
      <c r="A31" s="28"/>
      <c r="B31" s="4"/>
      <c r="C31" s="12"/>
      <c r="D31" s="12"/>
      <c r="E31" s="29"/>
      <c r="F31" s="12"/>
      <c r="G31" s="13"/>
      <c r="H31" s="12"/>
      <c r="I31" s="12"/>
      <c r="J31" s="12"/>
      <c r="K31" s="29"/>
      <c r="L31" s="12"/>
      <c r="M31" s="13"/>
      <c r="N31" s="12"/>
      <c r="O31" s="12"/>
      <c r="P31" s="12"/>
      <c r="Q31" s="29"/>
      <c r="R31" s="12"/>
      <c r="S31" s="13"/>
      <c r="T31" s="12"/>
      <c r="U31" s="12"/>
      <c r="V31" s="12"/>
      <c r="W31" s="29"/>
      <c r="X31" s="12"/>
      <c r="Y31" s="13"/>
      <c r="Z31" s="12"/>
      <c r="AA31" s="12"/>
      <c r="AB31" s="12"/>
      <c r="AC31" s="29"/>
      <c r="AD31" s="12"/>
      <c r="AE31" s="13"/>
      <c r="AF31" s="12"/>
      <c r="AG31" s="12"/>
      <c r="AH31" s="12"/>
      <c r="AI31" s="29"/>
      <c r="AJ31" s="12"/>
      <c r="AK31" s="13"/>
      <c r="AL31" s="12"/>
      <c r="AM31" s="12"/>
      <c r="AN31" s="12"/>
      <c r="AO31" s="29"/>
      <c r="AP31" s="12"/>
      <c r="AQ31" s="13"/>
      <c r="AR31" s="12"/>
      <c r="AS31" s="12"/>
      <c r="AT31" s="12"/>
      <c r="AU31" s="29"/>
    </row>
    <row r="32" spans="1:47" ht="13.5">
      <c r="A32" s="28"/>
      <c r="B32" s="4"/>
      <c r="C32" s="12"/>
      <c r="D32" s="12"/>
      <c r="E32" s="29"/>
      <c r="F32" s="12"/>
      <c r="G32" s="13"/>
      <c r="H32" s="12"/>
      <c r="I32" s="12"/>
      <c r="J32" s="12"/>
      <c r="K32" s="29"/>
      <c r="L32" s="12"/>
      <c r="M32" s="13"/>
      <c r="N32" s="12"/>
      <c r="O32" s="12"/>
      <c r="P32" s="12"/>
      <c r="Q32" s="29"/>
      <c r="R32" s="12"/>
      <c r="S32" s="13"/>
      <c r="T32" s="12"/>
      <c r="U32" s="12"/>
      <c r="V32" s="12"/>
      <c r="W32" s="29"/>
      <c r="X32" s="12"/>
      <c r="Y32" s="13"/>
      <c r="Z32" s="12"/>
      <c r="AA32" s="12"/>
      <c r="AB32" s="12"/>
      <c r="AC32" s="29"/>
      <c r="AD32" s="12"/>
      <c r="AE32" s="13"/>
      <c r="AF32" s="12"/>
      <c r="AG32" s="12"/>
      <c r="AH32" s="12"/>
      <c r="AI32" s="29"/>
      <c r="AJ32" s="12"/>
      <c r="AK32" s="13"/>
      <c r="AL32" s="12"/>
      <c r="AM32" s="12"/>
      <c r="AN32" s="12"/>
      <c r="AO32" s="29"/>
      <c r="AP32" s="12"/>
      <c r="AQ32" s="13"/>
      <c r="AR32" s="12"/>
      <c r="AS32" s="12"/>
      <c r="AT32" s="12"/>
      <c r="AU32" s="29"/>
    </row>
    <row r="33" spans="1:47" ht="13.5">
      <c r="A33" s="28"/>
      <c r="B33" s="4"/>
      <c r="C33" s="12"/>
      <c r="D33" s="12"/>
      <c r="E33" s="29"/>
      <c r="F33" s="12"/>
      <c r="G33" s="13"/>
      <c r="H33" s="12"/>
      <c r="I33" s="12"/>
      <c r="J33" s="12"/>
      <c r="K33" s="29"/>
      <c r="L33" s="12"/>
      <c r="M33" s="13"/>
      <c r="N33" s="12"/>
      <c r="O33" s="12"/>
      <c r="P33" s="12"/>
      <c r="Q33" s="29"/>
      <c r="R33" s="12"/>
      <c r="S33" s="13"/>
      <c r="T33" s="12"/>
      <c r="U33" s="12"/>
      <c r="V33" s="12"/>
      <c r="W33" s="29"/>
      <c r="X33" s="12"/>
      <c r="Y33" s="13"/>
      <c r="Z33" s="12"/>
      <c r="AA33" s="12"/>
      <c r="AB33" s="12"/>
      <c r="AC33" s="29"/>
      <c r="AD33" s="12"/>
      <c r="AE33" s="13"/>
      <c r="AF33" s="12"/>
      <c r="AG33" s="12"/>
      <c r="AH33" s="12"/>
      <c r="AI33" s="29"/>
      <c r="AJ33" s="12"/>
      <c r="AK33" s="13"/>
      <c r="AL33" s="12"/>
      <c r="AM33" s="12"/>
      <c r="AN33" s="12"/>
      <c r="AO33" s="29"/>
      <c r="AP33" s="12"/>
      <c r="AQ33" s="13"/>
      <c r="AR33" s="12"/>
      <c r="AS33" s="12"/>
      <c r="AT33" s="12"/>
      <c r="AU33" s="29"/>
    </row>
    <row r="34" spans="1:47" ht="13.5">
      <c r="A34" s="28"/>
      <c r="B34" s="4"/>
      <c r="C34" s="12"/>
      <c r="D34" s="12"/>
      <c r="E34" s="29"/>
      <c r="F34" s="12"/>
      <c r="G34" s="13"/>
      <c r="H34" s="12"/>
      <c r="I34" s="12"/>
      <c r="J34" s="12"/>
      <c r="K34" s="29"/>
      <c r="L34" s="12"/>
      <c r="M34" s="13"/>
      <c r="N34" s="12"/>
      <c r="O34" s="12"/>
      <c r="P34" s="12"/>
      <c r="Q34" s="29"/>
      <c r="R34" s="12"/>
      <c r="S34" s="13"/>
      <c r="T34" s="12"/>
      <c r="U34" s="12"/>
      <c r="V34" s="12"/>
      <c r="W34" s="29"/>
      <c r="X34" s="12"/>
      <c r="Y34" s="13"/>
      <c r="Z34" s="12"/>
      <c r="AA34" s="12"/>
      <c r="AB34" s="12"/>
      <c r="AC34" s="29"/>
      <c r="AD34" s="12"/>
      <c r="AE34" s="13"/>
      <c r="AF34" s="12"/>
      <c r="AG34" s="12"/>
      <c r="AH34" s="12"/>
      <c r="AI34" s="29"/>
      <c r="AJ34" s="12"/>
      <c r="AK34" s="13"/>
      <c r="AL34" s="12"/>
      <c r="AM34" s="12"/>
      <c r="AN34" s="12"/>
      <c r="AO34" s="29"/>
      <c r="AP34" s="12"/>
      <c r="AQ34" s="13"/>
      <c r="AR34" s="12"/>
      <c r="AS34" s="12"/>
      <c r="AT34" s="12"/>
      <c r="AU34" s="29"/>
    </row>
    <row r="35" spans="1:47" ht="13.5">
      <c r="A35" s="28"/>
      <c r="B35" s="4"/>
      <c r="C35" s="12"/>
      <c r="D35" s="12"/>
      <c r="E35" s="29"/>
      <c r="F35" s="12"/>
      <c r="G35" s="13"/>
      <c r="H35" s="12"/>
      <c r="I35" s="12"/>
      <c r="J35" s="12"/>
      <c r="K35" s="29"/>
      <c r="L35" s="12"/>
      <c r="M35" s="13"/>
      <c r="N35" s="12"/>
      <c r="O35" s="12"/>
      <c r="P35" s="12"/>
      <c r="Q35" s="29"/>
      <c r="R35" s="12"/>
      <c r="S35" s="13"/>
      <c r="T35" s="12"/>
      <c r="U35" s="12"/>
      <c r="V35" s="12"/>
      <c r="W35" s="29"/>
      <c r="X35" s="12"/>
      <c r="Y35" s="13"/>
      <c r="Z35" s="12"/>
      <c r="AA35" s="12"/>
      <c r="AB35" s="12"/>
      <c r="AC35" s="29"/>
      <c r="AD35" s="12"/>
      <c r="AE35" s="13"/>
      <c r="AF35" s="12"/>
      <c r="AG35" s="12"/>
      <c r="AH35" s="12"/>
      <c r="AI35" s="29"/>
      <c r="AJ35" s="12"/>
      <c r="AK35" s="13"/>
      <c r="AL35" s="12"/>
      <c r="AM35" s="12"/>
      <c r="AN35" s="12"/>
      <c r="AO35" s="29"/>
      <c r="AP35" s="12"/>
      <c r="AQ35" s="13"/>
      <c r="AR35" s="12"/>
      <c r="AS35" s="12"/>
      <c r="AT35" s="12"/>
      <c r="AU35" s="29"/>
    </row>
    <row r="36" spans="1:47">
      <c r="A36" s="28"/>
      <c r="B36" s="4"/>
      <c r="C36" s="12"/>
      <c r="D36" s="12"/>
      <c r="E36" s="29"/>
      <c r="F36" s="12"/>
      <c r="G36" s="13"/>
      <c r="H36" s="12"/>
      <c r="I36" s="12"/>
      <c r="J36" s="12"/>
      <c r="K36" s="29"/>
      <c r="L36" s="12"/>
      <c r="M36" s="13"/>
      <c r="N36" s="12"/>
      <c r="O36" s="12"/>
      <c r="P36" s="12"/>
      <c r="Q36" s="29"/>
      <c r="R36" s="12"/>
      <c r="S36" s="13"/>
      <c r="T36" s="12"/>
      <c r="U36" s="12"/>
      <c r="V36" s="12"/>
      <c r="W36" s="29"/>
      <c r="X36" s="12"/>
      <c r="Y36" s="13"/>
      <c r="Z36" s="12"/>
      <c r="AA36" s="12"/>
      <c r="AB36" s="12"/>
      <c r="AC36" s="29"/>
      <c r="AD36" s="12"/>
      <c r="AE36" s="13"/>
      <c r="AF36" s="12"/>
      <c r="AG36" s="12"/>
      <c r="AH36" s="12"/>
      <c r="AI36" s="29"/>
      <c r="AJ36" s="12"/>
      <c r="AK36" s="13"/>
      <c r="AL36" s="12"/>
      <c r="AM36" s="12"/>
      <c r="AN36" s="12"/>
      <c r="AO36" s="29"/>
      <c r="AP36" s="12"/>
      <c r="AQ36" s="13"/>
      <c r="AR36" s="12"/>
      <c r="AS36" s="12"/>
      <c r="AT36" s="12"/>
      <c r="AU36" s="29"/>
    </row>
    <row r="37" spans="1:47">
      <c r="A37" s="28"/>
      <c r="B37" s="4"/>
      <c r="C37" s="12"/>
      <c r="D37" s="12"/>
      <c r="E37" s="29"/>
      <c r="F37" s="12"/>
      <c r="G37" s="13"/>
      <c r="H37" s="12"/>
      <c r="I37" s="12"/>
      <c r="J37" s="12"/>
      <c r="K37" s="29"/>
      <c r="L37" s="12"/>
      <c r="M37" s="13"/>
      <c r="N37" s="12"/>
      <c r="O37" s="12"/>
      <c r="P37" s="12"/>
      <c r="Q37" s="29"/>
      <c r="R37" s="12"/>
      <c r="S37" s="13"/>
      <c r="T37" s="12"/>
      <c r="U37" s="12"/>
      <c r="V37" s="12"/>
      <c r="W37" s="29"/>
      <c r="X37" s="12"/>
      <c r="Y37" s="13"/>
      <c r="Z37" s="12"/>
      <c r="AA37" s="12"/>
      <c r="AB37" s="12"/>
      <c r="AC37" s="29"/>
      <c r="AD37" s="12"/>
      <c r="AE37" s="13"/>
      <c r="AF37" s="12"/>
      <c r="AG37" s="12"/>
      <c r="AH37" s="12"/>
      <c r="AI37" s="29"/>
      <c r="AJ37" s="12"/>
      <c r="AK37" s="13"/>
      <c r="AL37" s="12"/>
      <c r="AM37" s="12"/>
      <c r="AN37" s="12"/>
      <c r="AO37" s="29"/>
      <c r="AP37" s="12"/>
      <c r="AQ37" s="13"/>
      <c r="AR37" s="12"/>
      <c r="AS37" s="12"/>
      <c r="AT37" s="12"/>
      <c r="AU37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X25"/>
  <sheetViews>
    <sheetView workbookViewId="0">
      <selection activeCell="Q4" sqref="Q4"/>
    </sheetView>
  </sheetViews>
  <sheetFormatPr defaultRowHeight="12.75"/>
  <cols>
    <col min="1" max="1" style="1" width="10.713641826923078" customWidth="1"/>
    <col min="2" max="2" style="1" width="3.5712139423076925" customWidth="1"/>
    <col min="3" max="3" style="1" width="7.570973557692309" customWidth="1"/>
    <col min="4" max="4" style="1" width="2.1427283653846154" bestFit="1" customWidth="1"/>
    <col min="5" max="5" style="1" width="6.142487980769231" customWidth="1"/>
    <col min="6" max="6" style="1" width="2.1427283653846154" bestFit="1" customWidth="1"/>
    <col min="7" max="7" style="1" width="3.1426682692307697" bestFit="1" customWidth="1"/>
    <col min="8" max="8" style="1" width="2.1427283653846154" bestFit="1" customWidth="1"/>
    <col min="9" max="9" style="1" width="5.57109375" customWidth="1"/>
    <col min="10" max="10" style="1" width="2.1427283653846154" bestFit="1" customWidth="1"/>
    <col min="11" max="11" style="1" width="6.285336538461539" customWidth="1"/>
    <col min="12" max="12" style="1" width="2.1427283653846154" bestFit="1" customWidth="1"/>
    <col min="13" max="13" style="1" width="3.1426682692307697" bestFit="1" customWidth="1"/>
    <col min="14" max="14" style="1" width="2.999819711538462" bestFit="1" customWidth="1"/>
    <col min="15" max="15" style="1" width="6.571033653846155" customWidth="1"/>
    <col min="16" max="16" style="1" width="2.1427283653846154" bestFit="1" customWidth="1"/>
    <col min="17" max="17" style="1" width="6.142487980769231" customWidth="1"/>
    <col min="18" max="18" style="1" width="2.1427283653846154" bestFit="1" customWidth="1"/>
    <col min="19" max="19" style="1" width="3.1426682692307697" bestFit="1" customWidth="1"/>
    <col min="20" max="20" style="1" width="2.1427283653846154" bestFit="1" customWidth="1"/>
    <col min="21" max="21" style="1" width="6.713882211538462" customWidth="1"/>
    <col min="22" max="22" style="1" width="2.1427283653846154" bestFit="1" customWidth="1"/>
    <col min="23" max="23" style="1" width="6.285336538461539" customWidth="1"/>
    <col min="24" max="24" style="1" width="2.1427283653846154" bestFit="1" customWidth="1"/>
    <col min="25" max="25" style="1" width="3.5712139423076925" bestFit="1" customWidth="1"/>
    <col min="26" max="26" style="1" width="2.999819711538462" bestFit="1" customWidth="1"/>
    <col min="27" max="27" style="1" width="7.4281250000000005" customWidth="1"/>
    <col min="28" max="28" style="1" width="2.1427283653846154" bestFit="1" customWidth="1"/>
    <col min="29" max="29" style="1" width="6.285336538461539" customWidth="1"/>
    <col min="30" max="30" style="1" width="2.1427283653846154" bestFit="1" customWidth="1"/>
    <col min="31" max="31" style="1" width="3.5712139423076925" bestFit="1" customWidth="1"/>
    <col min="32" max="32" style="1" width="2.999819711538462" bestFit="1" customWidth="1"/>
    <col min="33" max="33" style="1" width="6.142487980769231" customWidth="1"/>
    <col min="34" max="34" style="1" width="2.1427283653846154" bestFit="1" customWidth="1"/>
    <col min="35" max="35" style="1" width="5.856790865384616" customWidth="1"/>
    <col min="36" max="36" style="1" width="2.1427283653846154" bestFit="1" customWidth="1"/>
    <col min="37" max="37" style="1" width="3.1426682692307697" bestFit="1" customWidth="1"/>
    <col min="38" max="38" style="1" width="2.428425480769231" customWidth="1"/>
    <col min="39" max="39" style="1" width="6.713882211538462" customWidth="1"/>
    <col min="40" max="40" style="1" width="2.1427283653846154" bestFit="1" customWidth="1"/>
    <col min="41" max="41" style="1" width="6.142487980769231" customWidth="1"/>
    <col min="42" max="42" style="1" width="2.1427283653846154" bestFit="1" customWidth="1"/>
    <col min="43" max="43" style="1" width="3.1426682692307697" bestFit="1" customWidth="1"/>
    <col min="44" max="44" style="1" width="2.285576923076923" customWidth="1"/>
    <col min="45" max="45" style="1" width="6.713882211538462" customWidth="1"/>
    <col min="46" max="46" style="1" width="2.1427283653846154" bestFit="1" customWidth="1"/>
    <col min="47" max="47" style="1" width="6.571033653846155" customWidth="1"/>
    <col min="48" max="48" style="1" width="2.1427283653846154" bestFit="1" customWidth="1"/>
    <col min="49" max="49" style="1" width="3.1426682692307697" bestFit="1" customWidth="1"/>
    <col min="50" max="50" style="1" width="2.1427283653846154" customWidth="1"/>
    <col min="51" max="256" style="1" width="9.142307692307693"/>
  </cols>
  <sheetData>
    <row r="1" spans="1:50" ht="13.5">
      <c r="A1" t="s">
        <v>62</v>
      </c>
      <c r="C1" s="4"/>
      <c r="D1" s="4"/>
      <c r="I1" s="4"/>
      <c r="J1" s="4"/>
      <c r="O1" s="4"/>
      <c r="P1" s="4"/>
      <c r="U1" s="4"/>
      <c r="V1" s="4"/>
      <c r="AA1" s="4"/>
      <c r="AB1" s="4"/>
      <c r="AG1" s="4"/>
      <c r="AH1" s="4"/>
      <c r="AM1" s="4"/>
      <c r="AN1" s="4"/>
    </row>
    <row r="2" spans="1:50" ht="13.5">
      <c r="C2" s="4" t="s">
        <v>63</v>
      </c>
      <c r="D2" s="4"/>
      <c r="I2" s="4" t="s">
        <v>64</v>
      </c>
      <c r="J2" s="4"/>
      <c r="O2" s="4" t="s">
        <v>11</v>
      </c>
      <c r="P2" s="4"/>
      <c r="U2" s="4" t="s">
        <v>65</v>
      </c>
      <c r="V2" s="4"/>
      <c r="AA2" s="4" t="s">
        <v>66</v>
      </c>
      <c r="AB2" s="4"/>
      <c r="AG2" s="4" t="s">
        <v>67</v>
      </c>
      <c r="AH2" s="4"/>
      <c r="AM2" s="4" t="s">
        <v>68</v>
      </c>
      <c r="AN2" s="4"/>
      <c r="AS2" s="4" t="s">
        <v>16</v>
      </c>
      <c r="AT2" s="4"/>
    </row>
    <row r="3" spans="1:50" ht="13.5">
      <c r="A3" s="4"/>
      <c r="B3" s="4"/>
      <c r="C3" s="28" t="s">
        <v>69</v>
      </c>
      <c r="D3" s="28"/>
      <c r="E3" s="28" t="s">
        <v>70</v>
      </c>
      <c r="F3" s="28"/>
      <c r="G3" s="28"/>
      <c r="H3" s="28"/>
      <c r="I3" s="28" t="s">
        <v>69</v>
      </c>
      <c r="J3" s="28"/>
      <c r="K3" s="28" t="s">
        <v>70</v>
      </c>
      <c r="L3" s="28"/>
      <c r="M3" s="28"/>
      <c r="N3" s="28"/>
      <c r="O3" s="28" t="s">
        <v>69</v>
      </c>
      <c r="P3" s="28"/>
      <c r="Q3" s="28" t="s">
        <v>70</v>
      </c>
      <c r="R3" s="28"/>
      <c r="S3" s="28"/>
      <c r="T3" s="28"/>
      <c r="U3" s="28" t="s">
        <v>69</v>
      </c>
      <c r="V3" s="28"/>
      <c r="W3" s="28" t="s">
        <v>70</v>
      </c>
      <c r="X3" s="28"/>
      <c r="Y3" s="28"/>
      <c r="Z3" s="28"/>
      <c r="AA3" s="28" t="s">
        <v>69</v>
      </c>
      <c r="AB3" s="28"/>
      <c r="AC3" s="28" t="s">
        <v>70</v>
      </c>
      <c r="AD3" s="28"/>
      <c r="AE3" s="28"/>
      <c r="AF3" s="28"/>
      <c r="AG3" s="28" t="s">
        <v>69</v>
      </c>
      <c r="AH3" s="28"/>
      <c r="AI3" s="28" t="s">
        <v>70</v>
      </c>
      <c r="AJ3" s="28"/>
      <c r="AK3" s="28"/>
      <c r="AL3" s="28"/>
      <c r="AM3" s="28" t="s">
        <v>69</v>
      </c>
      <c r="AN3" s="28"/>
      <c r="AO3" s="28" t="s">
        <v>70</v>
      </c>
      <c r="AP3" s="28"/>
      <c r="AQ3" s="28"/>
      <c r="AR3" s="28"/>
      <c r="AS3" s="28" t="s">
        <v>69</v>
      </c>
      <c r="AT3" s="28"/>
      <c r="AU3" s="28" t="s">
        <v>70</v>
      </c>
      <c r="AV3" s="28"/>
      <c r="AW3" s="28"/>
    </row>
    <row r="4" spans="1:50" ht="13.5">
      <c r="A4" s="28" t="s">
        <v>71</v>
      </c>
      <c r="B4" s="4" t="s">
        <v>19</v>
      </c>
      <c r="C4" s="12" t="str">
        <f>IF(B16&lt;1,C16,CONCAT(B16,"\,",TEXT(C16,"000")))</f>
        <v>14\,054</v>
      </c>
      <c r="D4" s="12" t="s">
        <v>19</v>
      </c>
      <c r="E4" s="29" t="str">
        <f>TEXT(E16*100*10,"0.0")</f>
        <v>31.6</v>
      </c>
      <c r="F4" s="12" t="s">
        <v>19</v>
      </c>
      <c r="G4" s="13" t="s">
        <v>25</v>
      </c>
      <c r="H4" s="12" t="s">
        <v>19</v>
      </c>
      <c r="I4" s="12">
        <f>IF(H16&lt;1,I16,CONCAT(H16,"\,",TEXT(I16,"000")))</f>
        <v>242</v>
      </c>
      <c r="J4" s="12" t="s">
        <v>19</v>
      </c>
      <c r="K4" s="29" t="s">
        <f>TEXT(K16*100*10,"0.0")</f>
        <v>72</v>
      </c>
      <c r="L4" s="12" t="s">
        <v>19</v>
      </c>
      <c r="M4" s="13" t="s">
        <v>25</v>
      </c>
      <c r="N4" s="12" t="s">
        <v>19</v>
      </c>
      <c r="O4" s="12">
        <f>IF(N16&lt;1,O16,CONCAT(N16,"\,",TEXT(O16,"000")))</f>
        <v>96</v>
      </c>
      <c r="P4" s="12" t="s">
        <v>19</v>
      </c>
      <c r="Q4" s="29" t="s">
        <f>TEXT(Q16*100*10,"0.0")</f>
        <v>34</v>
      </c>
      <c r="R4" s="12" t="s">
        <v>19</v>
      </c>
      <c r="S4" s="13" t="s">
        <v>25</v>
      </c>
      <c r="T4" s="12" t="s">
        <v>19</v>
      </c>
      <c r="U4" s="12" t="str">
        <f>IF(T16&lt;1,U16,CONCAT(T16,"\,",TEXT(U16,"000")))</f>
        <v>3\,239</v>
      </c>
      <c r="V4" s="12" t="s">
        <v>19</v>
      </c>
      <c r="W4" s="29" t="s">
        <f>TEXT(W16*100*10,"0.0")</f>
        <v>73</v>
      </c>
      <c r="X4" s="12" t="s">
        <v>19</v>
      </c>
      <c r="Y4" s="13" t="s">
        <v>25</v>
      </c>
      <c r="Z4" s="12" t="s">
        <v>19</v>
      </c>
      <c r="AA4" s="12" t="str">
        <f>IF(Z16&lt;1,AA16,CONCAT(Z16,"\,",TEXT(AA16,"000")))</f>
        <v>3\,469</v>
      </c>
      <c r="AB4" s="12" t="s">
        <v>19</v>
      </c>
      <c r="AC4" s="29" t="str">
        <f>TEXT(AC16*100*10,"0.0")</f>
        <v>35.5</v>
      </c>
      <c r="AD4" s="12" t="s">
        <v>19</v>
      </c>
      <c r="AE4" s="13" t="s">
        <v>25</v>
      </c>
      <c r="AF4" s="12" t="s">
        <v>19</v>
      </c>
      <c r="AG4" s="12" t="str">
        <f>IF(AF16&lt;1,AG16,CONCAT(AF16,"\,",TEXT(AG16,"000")))</f>
        <v>2\,764</v>
      </c>
      <c r="AH4" s="12" t="s">
        <v>19</v>
      </c>
      <c r="AI4" s="29" t="s">
        <f>TEXT(AI16*100*10,"0.0")</f>
        <v>73</v>
      </c>
      <c r="AJ4" s="12" t="s">
        <v>19</v>
      </c>
      <c r="AK4" s="13" t="s">
        <v>25</v>
      </c>
      <c r="AL4" s="12" t="s">
        <v>19</v>
      </c>
      <c r="AM4" s="12" t="s">
        <f>IF(AL16&lt;1,AM16,CONCAT(AL16,"\,",TEXT(AM16,"000")))</f>
        <v>74</v>
      </c>
      <c r="AN4" s="12" t="s">
        <v>19</v>
      </c>
      <c r="AO4" s="29" t="str">
        <f>TEXT(AO16*100*10,"0.0")</f>
        <v>18.4</v>
      </c>
      <c r="AP4" s="12" t="s">
        <v>19</v>
      </c>
      <c r="AQ4" s="13" t="s">
        <v>25</v>
      </c>
      <c r="AR4" s="12" t="s">
        <v>19</v>
      </c>
      <c r="AS4" s="12" t="str">
        <f>IF(AR16&lt;1,AS16,CONCAT(AR16,"\,",TEXT(AS16,"000")))</f>
        <v>2\,929</v>
      </c>
      <c r="AT4" s="12" t="s">
        <v>19</v>
      </c>
      <c r="AU4" s="29" t="str">
        <f>TEXT(AU16*100*10,"0.0")</f>
        <v>43.7</v>
      </c>
      <c r="AV4" s="12" t="s">
        <v>19</v>
      </c>
      <c r="AW4" s="13" t="s">
        <v>25</v>
      </c>
      <c r="AX4" t="s">
        <v>22</v>
      </c>
    </row>
    <row r="5" spans="1:50" ht="13.5">
      <c r="A5" s="28" t="s">
        <v>75</v>
      </c>
      <c r="B5" s="4" t="s">
        <v>19</v>
      </c>
      <c r="C5" s="12" t="str">
        <f>IF(B17&lt;1,C17,CONCAT(B17,"\,",TEXT(C17,"000")))</f>
        <v>3\,252</v>
      </c>
      <c r="D5" s="12" t="s">
        <v>19</v>
      </c>
      <c r="E5" s="29" t="s">
        <f>TEXT(E17*100*10,"0.0")</f>
        <v>45</v>
      </c>
      <c r="F5" s="12" t="s">
        <v>19</v>
      </c>
      <c r="G5" s="13" t="s">
        <v>25</v>
      </c>
      <c r="H5" s="12" t="s">
        <v>19</v>
      </c>
      <c r="I5" s="12">
        <f>IF(H17&lt;1,I17,CONCAT(H17,"\,",TEXT(I17,"000")))</f>
        <v>36</v>
      </c>
      <c r="J5" s="12" t="s">
        <v>19</v>
      </c>
      <c r="K5" s="29" t="s">
        <f>TEXT(K17*100*10,"0.0")</f>
        <v>28</v>
      </c>
      <c r="L5" s="12" t="s">
        <v>19</v>
      </c>
      <c r="M5" s="13" t="s">
        <v>25</v>
      </c>
      <c r="N5" s="12" t="s">
        <v>19</v>
      </c>
      <c r="O5" s="12">
        <f>IF(N17&lt;1,O17,CONCAT(N17,"\,",TEXT(O17,"000")))</f>
        <v>196</v>
      </c>
      <c r="P5" s="12" t="s">
        <v>19</v>
      </c>
      <c r="Q5" s="29" t="s">
        <f>TEXT(Q17*100*10,"0.0")</f>
        <v>76</v>
      </c>
      <c r="R5" s="12" t="s">
        <v>19</v>
      </c>
      <c r="S5" s="13" t="s">
        <v>25</v>
      </c>
      <c r="T5" s="12" t="s">
        <v>19</v>
      </c>
      <c r="U5" s="12">
        <f>IF(T17&lt;1,U17,CONCAT(T17,"\,",TEXT(U17,"000")))</f>
        <v>874</v>
      </c>
      <c r="V5" s="12" t="s">
        <v>19</v>
      </c>
      <c r="W5" s="29" t="str">
        <f>TEXT(W17*100*10,"0.0")</f>
        <v>6.5</v>
      </c>
      <c r="X5" s="12" t="s">
        <v>19</v>
      </c>
      <c r="Y5" s="13" t="s">
        <v>25</v>
      </c>
      <c r="Z5" s="12" t="s">
        <v>19</v>
      </c>
      <c r="AA5" s="12">
        <f>IF(Z17&lt;1,AA17,CONCAT(Z17,"\,",TEXT(AA17,"000")))</f>
        <v>156</v>
      </c>
      <c r="AB5" s="12" t="s">
        <v>19</v>
      </c>
      <c r="AC5" s="29" t="str">
        <f>TEXT(AC17*100*10,"0.0")</f>
        <v>12.8</v>
      </c>
      <c r="AD5" s="12" t="s">
        <v>19</v>
      </c>
      <c r="AE5" s="13" t="s">
        <v>25</v>
      </c>
      <c r="AF5" s="12" t="s">
        <v>19</v>
      </c>
      <c r="AG5" s="12">
        <f>IF(AF17&lt;1,AG17,CONCAT(AF17,"\,",TEXT(AG17,"000")))</f>
        <v>351</v>
      </c>
      <c r="AH5" s="12" t="s">
        <v>19</v>
      </c>
      <c r="AI5" s="29" t="str">
        <f>TEXT(AI17*100*10,"0.0")</f>
        <v>26.2</v>
      </c>
      <c r="AJ5" s="12" t="s">
        <v>19</v>
      </c>
      <c r="AK5" s="13" t="s">
        <v>25</v>
      </c>
      <c r="AL5" s="12" t="s">
        <v>19</v>
      </c>
      <c r="AM5" s="12" t="str">
        <f>IF(AL17&lt;1,AM17,CONCAT(AL17,"\,",TEXT(AM17,"000")))</f>
        <v>1\,231</v>
      </c>
      <c r="AN5" s="12" t="s">
        <v>19</v>
      </c>
      <c r="AO5" s="29" t="str">
        <f>TEXT(AO17*100*10,"0.0")</f>
        <v>9.9</v>
      </c>
      <c r="AP5" s="12" t="s">
        <v>19</v>
      </c>
      <c r="AQ5" s="13" t="s">
        <v>25</v>
      </c>
      <c r="AR5" s="12" t="s">
        <v>19</v>
      </c>
      <c r="AS5" s="12">
        <f>IF(AR17&lt;1,AS17,CONCAT(AR17,"\,",TEXT(AS17,"000")))</f>
        <v>408</v>
      </c>
      <c r="AT5" s="12" t="s">
        <v>19</v>
      </c>
      <c r="AU5" s="29" t="str">
        <f>TEXT(AU17*100*10,"0.0")</f>
        <v>10.5</v>
      </c>
      <c r="AV5" s="12" t="s">
        <v>19</v>
      </c>
      <c r="AW5" s="13" t="s">
        <v>25</v>
      </c>
      <c r="AX5" t="s">
        <v>22</v>
      </c>
    </row>
    <row r="6" spans="1:50" ht="13.5">
      <c r="A6" s="28" t="s">
        <v>77</v>
      </c>
      <c r="B6" s="4" t="s">
        <v>19</v>
      </c>
      <c r="C6" s="12" t="str">
        <f>IF(B18&lt;1,C18,CONCAT(B18,"\,",TEXT(C18,"000")))</f>
        <v>2\,009</v>
      </c>
      <c r="D6" s="12" t="s">
        <v>19</v>
      </c>
      <c r="E6" s="29" t="s">
        <f>TEXT(E18*100*10,"0.0")</f>
        <v>78</v>
      </c>
      <c r="F6" s="12" t="s">
        <v>19</v>
      </c>
      <c r="G6" s="13" t="s">
        <v>25</v>
      </c>
      <c r="H6" s="12" t="s">
        <v>19</v>
      </c>
      <c r="I6" s="12">
        <f>IF(H18&lt;1,I18,CONCAT(H18,"\,",TEXT(I18,"000")))</f>
        <v>99</v>
      </c>
      <c r="J6" s="12" t="s">
        <v>19</v>
      </c>
      <c r="K6" s="29" t="s">
        <f>TEXT(K18*100*10,"0.0")</f>
        <v>79</v>
      </c>
      <c r="L6" s="12" t="s">
        <v>19</v>
      </c>
      <c r="M6" s="13" t="s">
        <v>25</v>
      </c>
      <c r="N6" s="12" t="s">
        <v>19</v>
      </c>
      <c r="O6" s="12">
        <f>IF(N18&lt;1,O18,CONCAT(N18,"\,",TEXT(O18,"000")))</f>
        <v>74</v>
      </c>
      <c r="P6" s="12" t="s">
        <v>19</v>
      </c>
      <c r="Q6" s="29" t="s">
        <f>TEXT(Q18*100*10,"0.0")</f>
        <v>28</v>
      </c>
      <c r="R6" s="12" t="s">
        <v>19</v>
      </c>
      <c r="S6" s="13" t="s">
        <v>25</v>
      </c>
      <c r="T6" s="12" t="s">
        <v>19</v>
      </c>
      <c r="U6" s="12">
        <f>IF(T18&lt;1,U18,CONCAT(T18,"\,",TEXT(U18,"000")))</f>
        <v>792</v>
      </c>
      <c r="V6" s="12" t="s">
        <v>19</v>
      </c>
      <c r="W6" s="29" t="str">
        <f>TEXT(W18*100*10,"0.0")</f>
        <v>6.1</v>
      </c>
      <c r="X6" s="12" t="s">
        <v>19</v>
      </c>
      <c r="Y6" s="13" t="s">
        <v>25</v>
      </c>
      <c r="Z6" s="12" t="s">
        <v>19</v>
      </c>
      <c r="AA6" s="12">
        <f>IF(Z18&lt;1,AA18,CONCAT(Z18,"\,",TEXT(AA18,"000")))</f>
        <v>68</v>
      </c>
      <c r="AB6" s="12" t="s">
        <v>19</v>
      </c>
      <c r="AC6" s="29" t="s">
        <f>TEXT(AC18*100*10,"0.0")</f>
        <v>80</v>
      </c>
      <c r="AD6" s="12" t="s">
        <v>19</v>
      </c>
      <c r="AE6" s="13" t="s">
        <v>25</v>
      </c>
      <c r="AF6" s="12" t="s">
        <v>19</v>
      </c>
      <c r="AG6" s="12">
        <f>IF(AF18&lt;1,AG18,CONCAT(AF18,"\,",TEXT(AG18,"000")))</f>
        <v>269</v>
      </c>
      <c r="AH6" s="12" t="s">
        <v>19</v>
      </c>
      <c r="AI6" s="29" t="s">
        <f>TEXT(AI18*100*10,"0.0")</f>
        <v>72</v>
      </c>
      <c r="AJ6" s="12" t="s">
        <v>19</v>
      </c>
      <c r="AK6" s="13" t="s">
        <v>25</v>
      </c>
      <c r="AL6" s="12" t="s">
        <v>19</v>
      </c>
      <c r="AM6" s="12">
        <f>IF(AL18&lt;1,AM18,CONCAT(AL18,"\,",TEXT(AM18,"000")))</f>
        <v>171</v>
      </c>
      <c r="AN6" s="12" t="s">
        <v>19</v>
      </c>
      <c r="AO6" s="29" t="str">
        <f>TEXT(AO18*100*10,"0.0")</f>
        <v>7.0</v>
      </c>
      <c r="AP6" s="12" t="s">
        <v>19</v>
      </c>
      <c r="AQ6" s="13" t="s">
        <v>25</v>
      </c>
      <c r="AR6" s="12" t="s">
        <v>19</v>
      </c>
      <c r="AS6" s="12">
        <f>IF(AR18&lt;1,AS18,CONCAT(AR18,"\,",TEXT(AS18,"000")))</f>
        <v>536</v>
      </c>
      <c r="AT6" s="12" t="s">
        <v>19</v>
      </c>
      <c r="AU6" s="29" t="s">
        <f>TEXT(AU18*100*10,"0.0")</f>
        <v>81</v>
      </c>
      <c r="AV6" s="12" t="s">
        <v>19</v>
      </c>
      <c r="AW6" s="13" t="s">
        <v>25</v>
      </c>
      <c r="AX6" t="s">
        <v>22</v>
      </c>
    </row>
    <row r="7" spans="1:50" ht="13.5">
      <c r="A7" s="28" t="s">
        <v>82</v>
      </c>
      <c r="B7" s="4" t="s">
        <v>19</v>
      </c>
      <c r="C7" s="12">
        <f>IF(B19&lt;1,C19,CONCAT(B19,"\,",TEXT(C19,"000")))</f>
        <v>932</v>
      </c>
      <c r="D7" s="12" t="s">
        <v>19</v>
      </c>
      <c r="E7" s="29" t="str">
        <f>TEXT(E19*100*10,"0.0")</f>
        <v>9.7</v>
      </c>
      <c r="F7" s="12" t="s">
        <v>19</v>
      </c>
      <c r="G7" s="13" t="s">
        <v>25</v>
      </c>
      <c r="H7" s="12" t="s">
        <v>19</v>
      </c>
      <c r="I7" s="12">
        <f>IF(H19&lt;1,I19,CONCAT(H19,"\,",TEXT(I19,"000")))</f>
        <v>56</v>
      </c>
      <c r="J7" s="12" t="s">
        <v>19</v>
      </c>
      <c r="K7" s="29" t="s">
        <f>TEXT(K19*100*10,"0.0")</f>
        <v>28</v>
      </c>
      <c r="L7" s="12" t="s">
        <v>19</v>
      </c>
      <c r="M7" s="13" t="s">
        <v>25</v>
      </c>
      <c r="N7" s="12" t="s">
        <v>19</v>
      </c>
      <c r="O7" s="12">
        <f>IF(N19&lt;1,O19,CONCAT(N19,"\,",TEXT(O19,"000")))</f>
        <v>25</v>
      </c>
      <c r="P7" s="12" t="s">
        <v>19</v>
      </c>
      <c r="Q7" s="29" t="s">
        <f>TEXT(Q19*100*10,"0.0")</f>
        <v>28</v>
      </c>
      <c r="R7" s="12" t="s">
        <v>19</v>
      </c>
      <c r="S7" s="13" t="s">
        <v>25</v>
      </c>
      <c r="T7" s="12" t="s">
        <v>19</v>
      </c>
      <c r="U7" s="12">
        <f>IF(T19&lt;1,U19,CONCAT(T19,"\,",TEXT(U19,"000")))</f>
        <v>234</v>
      </c>
      <c r="V7" s="12" t="s">
        <v>19</v>
      </c>
      <c r="W7" s="29" t="str">
        <f>TEXT(W19*100*10,"0.0")</f>
        <v>5.6</v>
      </c>
      <c r="X7" s="12" t="s">
        <v>19</v>
      </c>
      <c r="Y7" s="13" t="s">
        <v>25</v>
      </c>
      <c r="Z7" s="12" t="s">
        <v>19</v>
      </c>
      <c r="AA7" s="12">
        <f>IF(Z19&lt;1,AA19,CONCAT(Z19,"\,",TEXT(AA19,"000")))</f>
        <v>46</v>
      </c>
      <c r="AB7" s="12" t="s">
        <v>19</v>
      </c>
      <c r="AC7" s="29" t="str">
        <f>TEXT(AC19*100*10,"0.0")</f>
        <v>23.9</v>
      </c>
      <c r="AD7" s="12" t="s">
        <v>19</v>
      </c>
      <c r="AE7" s="13" t="s">
        <v>25</v>
      </c>
      <c r="AF7" s="12" t="s">
        <v>19</v>
      </c>
      <c r="AG7" s="12">
        <f>IF(AF19&lt;1,AG19,CONCAT(AF19,"\,",TEXT(AG19,"000")))</f>
        <v>91</v>
      </c>
      <c r="AH7" s="12" t="s">
        <v>19</v>
      </c>
      <c r="AI7" s="29" t="str">
        <f>TEXT(AI19*100*10,"0.0")</f>
        <v>17.6</v>
      </c>
      <c r="AJ7" s="12" t="s">
        <v>19</v>
      </c>
      <c r="AK7" s="13" t="s">
        <v>25</v>
      </c>
      <c r="AL7" s="12" t="s">
        <v>19</v>
      </c>
      <c r="AM7" s="12">
        <f>IF(AL19&lt;1,AM19,CONCAT(AL19,"\,",TEXT(AM19,"000")))</f>
        <v>159</v>
      </c>
      <c r="AN7" s="12" t="s">
        <v>19</v>
      </c>
      <c r="AO7" s="29" t="s">
        <f>TEXT(AO19*100*10,"0.0")</f>
        <v>83</v>
      </c>
      <c r="AP7" s="12" t="s">
        <v>19</v>
      </c>
      <c r="AQ7" s="13" t="s">
        <v>25</v>
      </c>
      <c r="AR7" s="12" t="s">
        <v>19</v>
      </c>
      <c r="AS7" s="12">
        <f>IF(AR19&lt;1,AS19,CONCAT(AR19,"\,",TEXT(AS19,"000")))</f>
        <v>321</v>
      </c>
      <c r="AT7" s="12" t="s">
        <v>19</v>
      </c>
      <c r="AU7" s="29" t="str">
        <f>TEXT(AU19*100*10,"0.0")</f>
        <v>14.0</v>
      </c>
      <c r="AV7" s="12" t="s">
        <v>19</v>
      </c>
      <c r="AW7" s="13" t="s">
        <v>25</v>
      </c>
      <c r="AX7" t="s">
        <v>22</v>
      </c>
    </row>
    <row r="8" spans="1:50" ht="13.5">
      <c r="A8" s="28" t="s">
        <v>84</v>
      </c>
      <c r="B8" s="4" t="s">
        <v>19</v>
      </c>
      <c r="C8" s="12" t="str">
        <f>IF(B20&lt;1,C20,CONCAT(B20,"\,",TEXT(C20,"000")))</f>
        <v>1\,318</v>
      </c>
      <c r="D8" s="12" t="s">
        <v>19</v>
      </c>
      <c r="E8" s="29" t="str">
        <f>TEXT(E20*100*10,"0.0")</f>
        <v>20.7</v>
      </c>
      <c r="F8" s="12" t="s">
        <v>19</v>
      </c>
      <c r="G8" s="13" t="s">
        <v>25</v>
      </c>
      <c r="H8" s="12" t="s">
        <v>19</v>
      </c>
      <c r="I8" s="12">
        <f>IF(H20&lt;1,I20,CONCAT(H20,"\,",TEXT(I20,"000")))</f>
        <v>26</v>
      </c>
      <c r="J8" s="12" t="s">
        <v>19</v>
      </c>
      <c r="K8" s="29" t="str">
        <f>TEXT(K20*100*10,"0.0")</f>
        <v>7.7</v>
      </c>
      <c r="L8" s="12" t="s">
        <v>19</v>
      </c>
      <c r="M8" s="13" t="s">
        <v>25</v>
      </c>
      <c r="N8" s="12" t="s">
        <v>19</v>
      </c>
      <c r="O8" s="12">
        <f>IF(N20&lt;1,O20,CONCAT(N20,"\,",TEXT(O20,"000")))</f>
        <v>33</v>
      </c>
      <c r="P8" s="12" t="s">
        <v>19</v>
      </c>
      <c r="Q8" s="29" t="s">
        <f>TEXT(Q20*100*10,"0.0")</f>
        <v>28</v>
      </c>
      <c r="R8" s="12" t="s">
        <v>19</v>
      </c>
      <c r="S8" s="13" t="s">
        <v>25</v>
      </c>
      <c r="T8" s="12" t="s">
        <v>19</v>
      </c>
      <c r="U8" s="12">
        <f>IF(T20&lt;1,U20,CONCAT(T20,"\,",TEXT(U20,"000")))</f>
        <v>441</v>
      </c>
      <c r="V8" s="12" t="s">
        <v>19</v>
      </c>
      <c r="W8" s="29" t="s">
        <f>TEXT(W20*100*10,"0.0")</f>
        <v>41</v>
      </c>
      <c r="X8" s="12" t="s">
        <v>19</v>
      </c>
      <c r="Y8" s="13" t="s">
        <v>25</v>
      </c>
      <c r="Z8" s="12" t="s">
        <v>19</v>
      </c>
      <c r="AA8" s="12">
        <f>IF(Z20&lt;1,AA20,CONCAT(Z20,"\,",TEXT(AA20,"000")))</f>
        <v>330</v>
      </c>
      <c r="AB8" s="12" t="s">
        <v>19</v>
      </c>
      <c r="AC8" s="29" t="s">
        <f>TEXT(AC20*100*10,"0.0")</f>
        <v>85</v>
      </c>
      <c r="AD8" s="12" t="s">
        <v>19</v>
      </c>
      <c r="AE8" s="13" t="s">
        <v>25</v>
      </c>
      <c r="AF8" s="12" t="s">
        <v>19</v>
      </c>
      <c r="AG8" s="12">
        <f>IF(AF20&lt;1,AG20,CONCAT(AF20,"\,",TEXT(AG20,"000")))</f>
        <v>219</v>
      </c>
      <c r="AH8" s="12" t="s">
        <v>19</v>
      </c>
      <c r="AI8" s="29" t="str">
        <f>TEXT(AI20*100*10,"0.0")</f>
        <v>26.9</v>
      </c>
      <c r="AJ8" s="12" t="s">
        <v>19</v>
      </c>
      <c r="AK8" s="13" t="s">
        <v>25</v>
      </c>
      <c r="AL8" s="12" t="s">
        <v>19</v>
      </c>
      <c r="AM8" s="12">
        <f>IF(AL20&lt;1,AM20,CONCAT(AL20,"\,",TEXT(AM20,"000")))</f>
        <v>214</v>
      </c>
      <c r="AN8" s="12" t="s">
        <v>19</v>
      </c>
      <c r="AO8" s="29" t="s">
        <f>TEXT(AO20*100*10,"0.0")</f>
        <v>44</v>
      </c>
      <c r="AP8" s="12" t="s">
        <v>19</v>
      </c>
      <c r="AQ8" s="13" t="s">
        <v>25</v>
      </c>
      <c r="AR8" s="12" t="s">
        <v>19</v>
      </c>
      <c r="AS8" s="12">
        <f>IF(AR20&lt;1,AS20,CONCAT(AR20,"\,",TEXT(AS20,"000")))</f>
        <v>55</v>
      </c>
      <c r="AT8" s="12" t="s">
        <v>19</v>
      </c>
      <c r="AU8" s="29" t="s">
        <f>TEXT(AU20*100*10,"0.0")</f>
        <v>86</v>
      </c>
      <c r="AV8" s="12" t="s">
        <v>19</v>
      </c>
      <c r="AW8" s="13" t="s">
        <v>25</v>
      </c>
      <c r="AX8" t="s">
        <v>22</v>
      </c>
    </row>
    <row r="9" spans="1:50" ht="13.5">
      <c r="A9" s="28" t="s">
        <v>87</v>
      </c>
      <c r="B9" s="4" t="s">
        <v>19</v>
      </c>
      <c r="C9" s="12">
        <f>IF(B21&lt;1,C21,CONCAT(B21,"\,",TEXT(C21,"000")))</f>
        <v>760</v>
      </c>
      <c r="D9" s="12" t="s">
        <v>19</v>
      </c>
      <c r="E9" s="29" t="str">
        <f>TEXT(E21*100*10,"0.0")</f>
        <v>14.5</v>
      </c>
      <c r="F9" s="12" t="s">
        <v>19</v>
      </c>
      <c r="G9" s="13" t="s">
        <v>25</v>
      </c>
      <c r="H9" s="12" t="s">
        <v>19</v>
      </c>
      <c r="I9" s="12">
        <f>IF(H21&lt;1,I21,CONCAT(H21,"\,",TEXT(I21,"000")))</f>
        <v>42</v>
      </c>
      <c r="J9" s="12" t="s">
        <v>19</v>
      </c>
      <c r="K9" s="29" t="s">
        <f>TEXT(K21*100*10,"0.0")</f>
        <v>88</v>
      </c>
      <c r="L9" s="12" t="s">
        <v>19</v>
      </c>
      <c r="M9" s="13" t="s">
        <v>25</v>
      </c>
      <c r="N9" s="12" t="s">
        <v>19</v>
      </c>
      <c r="O9" s="12">
        <f>IF(N21&lt;1,O21,CONCAT(N21,"\,",TEXT(O21,"000")))</f>
        <v>10</v>
      </c>
      <c r="P9" s="12" t="s">
        <v>19</v>
      </c>
      <c r="Q9" s="29" t="s">
        <f>TEXT(Q21*100*10,"0.0")</f>
        <v>28</v>
      </c>
      <c r="R9" s="12" t="s">
        <v>19</v>
      </c>
      <c r="S9" s="13" t="s">
        <v>25</v>
      </c>
      <c r="T9" s="12" t="s">
        <v>19</v>
      </c>
      <c r="U9" s="12">
        <f>IF(T21&lt;1,U21,CONCAT(T21,"\,",TEXT(U21,"000")))</f>
        <v>263</v>
      </c>
      <c r="V9" s="12" t="s">
        <v>19</v>
      </c>
      <c r="W9" s="29" t="str">
        <f>TEXT(W21*100*10,"0.0")</f>
        <v>13.3</v>
      </c>
      <c r="X9" s="12" t="s">
        <v>19</v>
      </c>
      <c r="Y9" s="13" t="s">
        <v>25</v>
      </c>
      <c r="Z9" s="12" t="s">
        <v>19</v>
      </c>
      <c r="AA9" s="12">
        <f>IF(Z21&lt;1,AA21,CONCAT(Z21,"\,",TEXT(AA21,"000")))</f>
        <v>52</v>
      </c>
      <c r="AB9" s="12" t="s">
        <v>19</v>
      </c>
      <c r="AC9" s="29" t="str">
        <f>TEXT(AC21*100*10,"0.0")</f>
        <v>36.5</v>
      </c>
      <c r="AD9" s="12" t="s">
        <v>19</v>
      </c>
      <c r="AE9" s="13" t="s">
        <v>25</v>
      </c>
      <c r="AF9" s="12" t="s">
        <v>19</v>
      </c>
      <c r="AG9" s="12">
        <f>IF(AF21&lt;1,AG21,CONCAT(AF21,"\,",TEXT(AG21,"000")))</f>
        <v>95</v>
      </c>
      <c r="AH9" s="12" t="s">
        <v>19</v>
      </c>
      <c r="AI9" s="29" t="str">
        <f>TEXT(AI21*100*10,"0.0")</f>
        <v>21.1</v>
      </c>
      <c r="AJ9" s="12" t="s">
        <v>19</v>
      </c>
      <c r="AK9" s="13" t="s">
        <v>25</v>
      </c>
      <c r="AL9" s="12" t="s">
        <v>19</v>
      </c>
      <c r="AM9" s="12">
        <f>IF(AL21&lt;1,AM21,CONCAT(AL21,"\,",TEXT(AM21,"000")))</f>
        <v>222</v>
      </c>
      <c r="AN9" s="12" t="s">
        <v>19</v>
      </c>
      <c r="AO9" s="29" t="str">
        <f>TEXT(AO21*100*10,"0.0")</f>
        <v>7.2</v>
      </c>
      <c r="AP9" s="12" t="s">
        <v>19</v>
      </c>
      <c r="AQ9" s="13" t="s">
        <v>25</v>
      </c>
      <c r="AR9" s="12" t="s">
        <v>19</v>
      </c>
      <c r="AS9" s="12">
        <f>IF(AR21&lt;1,AS21,CONCAT(AR21,"\,",TEXT(AS21,"000")))</f>
        <v>76</v>
      </c>
      <c r="AT9" s="12" t="s">
        <v>19</v>
      </c>
      <c r="AU9" s="29" t="s">
        <f>TEXT(AU21*100*10,"0.0")</f>
        <v>89</v>
      </c>
      <c r="AV9" s="12" t="s">
        <v>19</v>
      </c>
      <c r="AW9" s="13" t="s">
        <v>25</v>
      </c>
      <c r="AX9" t="s">
        <v>22</v>
      </c>
    </row>
    <row r="10" spans="1:50" ht="13.5">
      <c r="A10" s="28" t="s">
        <v>90</v>
      </c>
      <c r="B10" s="4" t="s">
        <v>19</v>
      </c>
      <c r="C10" s="12" t="str">
        <f>IF(B22&lt;1,C22,CONCAT(B22,"\,",TEXT(C22,"000")))</f>
        <v>1\,409</v>
      </c>
      <c r="D10" s="12" t="s">
        <v>19</v>
      </c>
      <c r="E10" s="29" t="str">
        <f>TEXT(E22*100*10,"0.0")</f>
        <v>42.8</v>
      </c>
      <c r="F10" s="12" t="s">
        <v>19</v>
      </c>
      <c r="G10" s="13" t="s">
        <v>25</v>
      </c>
      <c r="H10" s="12" t="s">
        <v>19</v>
      </c>
      <c r="I10" s="12">
        <f>IF(H22&lt;1,I22,CONCAT(H22,"\,",TEXT(I22,"000")))</f>
        <v>29</v>
      </c>
      <c r="J10" s="12" t="s">
        <v>19</v>
      </c>
      <c r="K10" s="29" t="str">
        <f>TEXT(K22*100*10,"0.0")</f>
        <v>17.2</v>
      </c>
      <c r="L10" s="12" t="s">
        <v>19</v>
      </c>
      <c r="M10" s="13" t="s">
        <v>25</v>
      </c>
      <c r="N10" s="12" t="s">
        <v>19</v>
      </c>
      <c r="O10" s="12">
        <f>IF(N22&lt;1,O22,CONCAT(N22,"\,",TEXT(O22,"000")))</f>
        <v>1</v>
      </c>
      <c r="P10" s="12" t="s">
        <v>19</v>
      </c>
      <c r="Q10" s="29" t="s">
        <f>TEXT(Q22*100*10,"0.0")</f>
        <v>28</v>
      </c>
      <c r="R10" s="12" t="s">
        <v>19</v>
      </c>
      <c r="S10" s="13" t="s">
        <v>25</v>
      </c>
      <c r="T10" s="12" t="s">
        <v>19</v>
      </c>
      <c r="U10" s="12">
        <f>IF(T22&lt;1,U22,CONCAT(T22,"\,",TEXT(U22,"000")))</f>
        <v>91</v>
      </c>
      <c r="V10" s="12" t="s">
        <v>19</v>
      </c>
      <c r="W10" s="29" t="str">
        <f>TEXT(W22*100*10,"0.0")</f>
        <v>25.3</v>
      </c>
      <c r="X10" s="12" t="s">
        <v>19</v>
      </c>
      <c r="Y10" s="13" t="s">
        <v>25</v>
      </c>
      <c r="Z10" s="12" t="s">
        <v>19</v>
      </c>
      <c r="AA10" s="12">
        <f>IF(Z22&lt;1,AA22,CONCAT(Z22,"\,",TEXT(AA22,"000")))</f>
        <v>933</v>
      </c>
      <c r="AB10" s="12" t="s">
        <v>19</v>
      </c>
      <c r="AC10" s="29" t="str">
        <f>TEXT(AC22*100*10,"0.0")</f>
        <v>51.9</v>
      </c>
      <c r="AD10" s="12" t="s">
        <v>19</v>
      </c>
      <c r="AE10" s="13" t="s">
        <v>25</v>
      </c>
      <c r="AF10" s="12" t="s">
        <v>19</v>
      </c>
      <c r="AG10" s="12">
        <f>IF(AF22&lt;1,AG22,CONCAT(AF22,"\,",TEXT(AG22,"000")))</f>
        <v>311</v>
      </c>
      <c r="AH10" s="12" t="s">
        <v>19</v>
      </c>
      <c r="AI10" s="29" t="str">
        <f>TEXT(AI22*100*10,"0.0")</f>
        <v>27.3</v>
      </c>
      <c r="AJ10" s="12" t="s">
        <v>19</v>
      </c>
      <c r="AK10" s="13" t="s">
        <v>25</v>
      </c>
      <c r="AL10" s="12" t="s">
        <v>19</v>
      </c>
      <c r="AM10" s="12">
        <f>IF(AL22&lt;1,AM22,CONCAT(AL22,"\,",TEXT(AM22,"000")))</f>
        <v>32</v>
      </c>
      <c r="AN10" s="12" t="s">
        <v>19</v>
      </c>
      <c r="AO10" s="29" t="s">
        <f>TEXT(AO22*100*10,"0.0")</f>
        <v>78</v>
      </c>
      <c r="AP10" s="12" t="s">
        <v>19</v>
      </c>
      <c r="AQ10" s="13" t="s">
        <v>25</v>
      </c>
      <c r="AR10" s="12" t="s">
        <v>19</v>
      </c>
      <c r="AS10" s="12">
        <f>IF(AR22&lt;1,AS22,CONCAT(AR22,"\,",TEXT(AS22,"000")))</f>
        <v>12</v>
      </c>
      <c r="AT10" s="12" t="s">
        <v>19</v>
      </c>
      <c r="AU10" s="29" t="s">
        <f>TEXT(AU22*100*10,"0.0")</f>
        <v>85</v>
      </c>
      <c r="AV10" s="12" t="s">
        <v>19</v>
      </c>
      <c r="AW10" s="13" t="s">
        <v>25</v>
      </c>
      <c r="AX10" t="s">
        <v>22</v>
      </c>
    </row>
    <row r="11" spans="1:50" ht="13.5">
      <c r="A11" s="28" t="s">
        <v>91</v>
      </c>
      <c r="B11" s="4" t="s">
        <v>19</v>
      </c>
      <c r="C11" s="12">
        <f>IF(B23&lt;1,C23,CONCAT(B23,"\,",TEXT(C23,"000")))</f>
        <v>473</v>
      </c>
      <c r="D11" s="12" t="s">
        <v>19</v>
      </c>
      <c r="E11" s="29" t="str">
        <f>TEXT(E23*100*10,"0.0")</f>
        <v>20.1</v>
      </c>
      <c r="F11" s="12" t="s">
        <v>19</v>
      </c>
      <c r="G11" s="13" t="s">
        <v>25</v>
      </c>
      <c r="H11" s="12" t="s">
        <v>19</v>
      </c>
      <c r="I11" s="12">
        <f>IF(H23&lt;1,I23,CONCAT(H23,"\,",TEXT(I23,"000")))</f>
        <v>14</v>
      </c>
      <c r="J11" s="12" t="s">
        <v>19</v>
      </c>
      <c r="K11" s="29" t="s">
        <f>TEXT(K23*100*10,"0.0")</f>
        <v>28</v>
      </c>
      <c r="L11" s="12" t="s">
        <v>19</v>
      </c>
      <c r="M11" s="13" t="s">
        <v>25</v>
      </c>
      <c r="N11" s="12" t="s">
        <v>19</v>
      </c>
      <c r="O11" s="12">
        <f>IF(N23&lt;1,O23,CONCAT(N23,"\,",TEXT(O23,"000")))</f>
        <v>54</v>
      </c>
      <c r="P11" s="12" t="s">
        <v>19</v>
      </c>
      <c r="Q11" s="29" t="s">
        <f>TEXT(Q23*100*10,"0.0")</f>
        <v>28</v>
      </c>
      <c r="R11" s="12" t="s">
        <v>19</v>
      </c>
      <c r="S11" s="13" t="s">
        <v>25</v>
      </c>
      <c r="T11" s="12" t="s">
        <v>19</v>
      </c>
      <c r="U11" s="12">
        <f>IF(T23&lt;1,U23,CONCAT(T23,"\,",TEXT(U23,"000")))</f>
        <v>176</v>
      </c>
      <c r="V11" s="12" t="s">
        <v>19</v>
      </c>
      <c r="W11" s="29" t="str">
        <f>TEXT(W23*100*10,"0.0")</f>
        <v>38.1</v>
      </c>
      <c r="X11" s="12" t="s">
        <v>19</v>
      </c>
      <c r="Y11" s="13" t="s">
        <v>25</v>
      </c>
      <c r="Z11" s="12" t="s">
        <v>19</v>
      </c>
      <c r="AA11" s="12">
        <f>IF(Z23&lt;1,AA23,CONCAT(Z23,"\,",TEXT(AA23,"000")))</f>
        <v>22</v>
      </c>
      <c r="AB11" s="12" t="s">
        <v>19</v>
      </c>
      <c r="AC11" s="29" t="str">
        <f>TEXT(AC23*100*10,"0.0")</f>
        <v>9.1</v>
      </c>
      <c r="AD11" s="12" t="s">
        <v>19</v>
      </c>
      <c r="AE11" s="13" t="s">
        <v>25</v>
      </c>
      <c r="AF11" s="12" t="s">
        <v>19</v>
      </c>
      <c r="AG11" s="12">
        <f>IF(AF23&lt;1,AG23,CONCAT(AF23,"\,",TEXT(AG23,"000")))</f>
        <v>8</v>
      </c>
      <c r="AH11" s="12" t="s">
        <v>19</v>
      </c>
      <c r="AI11" s="29" t="s">
        <f>TEXT(AI23*100*10,"0.0")</f>
        <v>28</v>
      </c>
      <c r="AJ11" s="12" t="s">
        <v>19</v>
      </c>
      <c r="AK11" s="13" t="s">
        <v>25</v>
      </c>
      <c r="AL11" s="12" t="s">
        <v>19</v>
      </c>
      <c r="AM11" s="12">
        <f>IF(AL23&lt;1,AM23,CONCAT(AL23,"\,",TEXT(AM23,"000")))</f>
        <v>143</v>
      </c>
      <c r="AN11" s="12" t="s">
        <v>19</v>
      </c>
      <c r="AO11" s="29" t="str">
        <f>TEXT(AO23*100*10,"0.0")</f>
        <v>9.8</v>
      </c>
      <c r="AP11" s="12" t="s">
        <v>19</v>
      </c>
      <c r="AQ11" s="13" t="s">
        <v>25</v>
      </c>
      <c r="AR11" s="12" t="s">
        <v>19</v>
      </c>
      <c r="AS11" s="12">
        <f>IF(AR23&lt;1,AS23,CONCAT(AR23,"\,",TEXT(AS23,"000")))</f>
        <v>56</v>
      </c>
      <c r="AT11" s="12" t="s">
        <v>19</v>
      </c>
      <c r="AU11" s="29" t="str">
        <f>TEXT(AU23*100*10,"0.0")</f>
        <v>21.4</v>
      </c>
      <c r="AV11" s="12" t="s">
        <v>19</v>
      </c>
      <c r="AW11" s="13" t="s">
        <v>25</v>
      </c>
      <c r="AX11" t="s">
        <v>92</v>
      </c>
    </row>
    <row r="12" spans="1:50" ht="13.5">
      <c r="A12" s="8"/>
      <c r="B12" s="4"/>
      <c r="C12" s="12"/>
      <c r="D12" s="12"/>
      <c r="E12" s="29"/>
      <c r="F12" s="12"/>
      <c r="G12" s="13"/>
      <c r="H12" s="12"/>
      <c r="I12" s="12"/>
      <c r="J12" s="12"/>
      <c r="K12" s="29"/>
      <c r="L12" s="12"/>
      <c r="M12" s="13"/>
      <c r="N12" s="12"/>
      <c r="O12" s="12"/>
      <c r="P12" s="12"/>
      <c r="Q12" s="29"/>
      <c r="R12" s="12"/>
      <c r="S12" s="13"/>
      <c r="T12" s="12"/>
      <c r="U12" s="12"/>
      <c r="V12" s="12"/>
      <c r="W12" s="29"/>
      <c r="X12" s="12"/>
      <c r="Y12" s="13"/>
      <c r="Z12" s="12"/>
      <c r="AA12" s="12"/>
      <c r="AB12" s="12"/>
      <c r="AC12" s="29"/>
      <c r="AD12" s="12"/>
      <c r="AE12" s="13"/>
      <c r="AF12" s="12"/>
      <c r="AG12" s="12"/>
      <c r="AH12" s="12"/>
      <c r="AI12" s="29"/>
      <c r="AJ12" s="12"/>
      <c r="AK12" s="13"/>
      <c r="AL12" s="12"/>
      <c r="AM12" s="12"/>
      <c r="AN12" s="12"/>
      <c r="AO12" s="29"/>
      <c r="AP12" s="12"/>
      <c r="AQ12" s="13"/>
      <c r="AR12" s="12"/>
      <c r="AS12" s="12"/>
      <c r="AT12" s="12"/>
      <c r="AU12" s="29"/>
      <c r="AV12" s="12"/>
      <c r="AW12" s="13"/>
    </row>
    <row r="13" spans="1:50" ht="13.5">
      <c r="A13" s="8"/>
      <c r="B13" s="4"/>
      <c r="C13" s="12"/>
      <c r="D13" s="12"/>
      <c r="E13" s="29"/>
      <c r="F13" s="12"/>
      <c r="G13" s="13"/>
      <c r="H13" s="12"/>
      <c r="I13" s="12"/>
      <c r="J13" s="12"/>
      <c r="K13" s="29"/>
      <c r="L13" s="12"/>
      <c r="M13" s="13"/>
      <c r="N13" s="12"/>
      <c r="O13" s="12"/>
      <c r="P13" s="12"/>
      <c r="Q13" s="29"/>
      <c r="R13" s="12"/>
      <c r="S13" s="13"/>
      <c r="T13" s="12"/>
      <c r="U13" s="12"/>
      <c r="V13" s="12"/>
      <c r="W13" s="29"/>
      <c r="X13" s="12"/>
      <c r="Y13" s="13"/>
      <c r="Z13" s="12"/>
      <c r="AA13" s="12"/>
      <c r="AB13" s="12"/>
      <c r="AC13" s="29"/>
      <c r="AD13" s="12"/>
      <c r="AE13" s="13"/>
      <c r="AF13" s="12"/>
      <c r="AG13" s="12"/>
      <c r="AH13" s="12"/>
      <c r="AI13" s="29"/>
      <c r="AJ13" s="12"/>
      <c r="AK13" s="13"/>
      <c r="AL13" s="12"/>
      <c r="AM13" s="12"/>
      <c r="AN13" s="12"/>
      <c r="AO13" s="29"/>
      <c r="AP13" s="12"/>
      <c r="AQ13" s="13"/>
    </row>
    <row r="14" spans="1:50" ht="13.5"/>
    <row r="15" spans="1:50" ht="13.5">
      <c r="A15" s="3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50" ht="13.5">
      <c r="A16" s="6" t="s">
        <v>53</v>
      </c>
      <c r="B16" s="16">
        <f>INT(resultClassif!B16/1000)</f>
        <v>14</v>
      </c>
      <c r="C16" s="16">
        <f>(resultClassif!B16-B16*1000)</f>
        <v>54</v>
      </c>
      <c r="E16" s="30">
        <f>resultClassif!C16</f>
        <v>0.31606660025615485</v>
      </c>
      <c r="H16" s="16">
        <f>INT(resultClassif!D16/1000)</f>
        <v>0</v>
      </c>
      <c r="I16" s="16">
        <f>(resultClassif!D16-H16*1000)</f>
        <v>242</v>
      </c>
      <c r="K16" s="31">
        <f>resultClassif!E16</f>
        <v>0.18595041322314049</v>
      </c>
      <c r="N16" s="16">
        <f>INT(resultClassif!F16/1000)</f>
        <v>0</v>
      </c>
      <c r="O16" s="16">
        <f>(resultClassif!F16-N16*1000)</f>
        <v>96</v>
      </c>
      <c r="Q16" s="31">
        <f>resultClassif!G16</f>
        <v>0.21875</v>
      </c>
      <c r="T16" s="16">
        <f>INT(resultClassif!H16/1000)</f>
        <v>3</v>
      </c>
      <c r="U16" s="16">
        <f>(resultClassif!H16-T16*1000)</f>
        <v>239</v>
      </c>
      <c r="W16" s="31">
        <f>resultClassif!I16</f>
        <v>0.2704538437789441</v>
      </c>
      <c r="Z16" s="16">
        <f>INT(resultClassif!J16/1000)</f>
        <v>3</v>
      </c>
      <c r="AA16" s="16">
        <f>(resultClassif!J16-Z16*1000)</f>
        <v>469</v>
      </c>
      <c r="AC16" s="31">
        <f>resultClassif!K16</f>
        <v>0.35514557509368694</v>
      </c>
      <c r="AF16" s="16">
        <f>INT(resultClassif!L16/1000)</f>
        <v>2</v>
      </c>
      <c r="AG16" s="16">
        <f>(resultClassif!L16-AF16*1000)</f>
        <v>764</v>
      </c>
      <c r="AI16" s="31">
        <f>resultClassif!M16</f>
        <v>0.27026049204052099</v>
      </c>
      <c r="AL16" s="16">
        <f>INT(resultClassif!N16/1000)</f>
        <v>1</v>
      </c>
      <c r="AM16" s="16">
        <f>(resultClassif!N16-AL16*1000)</f>
        <v>315</v>
      </c>
      <c r="AO16" s="31">
        <f>resultClassif!O16</f>
        <v>0.18403041825095057</v>
      </c>
      <c r="AQ16" s="16"/>
      <c r="AR16" s="16">
        <f>INT(resultClassif!P16/1000)</f>
        <v>2</v>
      </c>
      <c r="AS16" s="16">
        <f>(resultClassif!P16-AR16*1000)</f>
        <v>929</v>
      </c>
      <c r="AU16" s="31">
        <f>resultClassif!Q16</f>
        <v>0.43666780471150562</v>
      </c>
    </row>
    <row r="17" spans="1:50" ht="13.5">
      <c r="A17" s="6" t="s">
        <v>54</v>
      </c>
      <c r="B17" s="16">
        <f>INT(resultClassif!B17/1000)</f>
        <v>3</v>
      </c>
      <c r="C17" s="16">
        <f>(resultClassif!B17-B17*1000)</f>
        <v>252</v>
      </c>
      <c r="E17" s="30">
        <f>resultClassif!C17</f>
        <v>0.10301353013530136</v>
      </c>
      <c r="H17" s="16">
        <f>INT(resultClassif!D17/1000)</f>
        <v>0</v>
      </c>
      <c r="I17" s="16">
        <f>(resultClassif!D17-H17*1000)</f>
        <v>36</v>
      </c>
      <c r="K17" s="31">
        <f>resultClassif!E17</f>
        <v>0</v>
      </c>
      <c r="N17" s="16">
        <f>INT(resultClassif!F17/1000)</f>
        <v>0</v>
      </c>
      <c r="O17" s="16">
        <f>(resultClassif!F17-N17*1000)</f>
        <v>196</v>
      </c>
      <c r="Q17" s="31">
        <f>resultClassif!G17</f>
        <v>0.0051020408163265302</v>
      </c>
      <c r="T17" s="16">
        <f>INT(resultClassif!H17/1000)</f>
        <v>0</v>
      </c>
      <c r="U17" s="16">
        <f>(resultClassif!H17-T17*1000)</f>
        <v>874</v>
      </c>
      <c r="W17" s="31">
        <f>resultClassif!I17</f>
        <v>0.065217391304347824</v>
      </c>
      <c r="Z17" s="16">
        <f>INT(resultClassif!J17/1000)</f>
        <v>0</v>
      </c>
      <c r="AA17" s="16">
        <f>(resultClassif!J17-Z17*1000)</f>
        <v>156</v>
      </c>
      <c r="AC17" s="31">
        <f>resultClassif!K17</f>
        <v>0.12820512820512819</v>
      </c>
      <c r="AF17" s="16">
        <f>INT(resultClassif!L17/1000)</f>
        <v>0</v>
      </c>
      <c r="AG17" s="16">
        <f>(resultClassif!L17-AF17*1000)</f>
        <v>351</v>
      </c>
      <c r="AI17" s="31">
        <f>resultClassif!M17</f>
        <v>0.2621082621082621</v>
      </c>
      <c r="AL17" s="16">
        <f>INT(resultClassif!N17/1000)</f>
        <v>1</v>
      </c>
      <c r="AM17" s="16">
        <f>(resultClassif!N17-AL17*1000)</f>
        <v>231</v>
      </c>
      <c r="AO17" s="31">
        <f>resultClassif!O17</f>
        <v>0.099106417546709985</v>
      </c>
      <c r="AQ17" s="16"/>
      <c r="AR17" s="16">
        <f>INT(resultClassif!P17/1000)</f>
        <v>0</v>
      </c>
      <c r="AS17" s="16">
        <f>(resultClassif!P17-AR17*1000)</f>
        <v>408</v>
      </c>
      <c r="AU17" s="31">
        <f>resultClassif!Q17</f>
        <v>0.1053921568627451</v>
      </c>
    </row>
    <row r="18" spans="1:50" ht="13.5">
      <c r="A18" s="6" t="s">
        <v>55</v>
      </c>
      <c r="B18" s="16">
        <f>INT(resultClassif!B18/1000)</f>
        <v>2</v>
      </c>
      <c r="C18" s="16">
        <f>(resultClassif!B18-B18*1000)</f>
        <v>9</v>
      </c>
      <c r="E18" s="30">
        <f>resultClassif!C18</f>
        <v>0.063215530114484816</v>
      </c>
      <c r="H18" s="16">
        <f>INT(resultClassif!D18/1000)</f>
        <v>0</v>
      </c>
      <c r="I18" s="16">
        <f>(resultClassif!D18-H18*1000)</f>
        <v>99</v>
      </c>
      <c r="K18" s="31">
        <f>resultClassif!E18</f>
        <v>0.020202020202020204</v>
      </c>
      <c r="N18" s="16">
        <f>INT(resultClassif!F18/1000)</f>
        <v>0</v>
      </c>
      <c r="O18" s="16">
        <f>(resultClassif!F18-N18*1000)</f>
        <v>74</v>
      </c>
      <c r="Q18" s="31">
        <f>resultClassif!G18</f>
        <v>0</v>
      </c>
      <c r="T18" s="16">
        <f>INT(resultClassif!H18/1000)</f>
        <v>0</v>
      </c>
      <c r="U18" s="16">
        <f>(resultClassif!H18-T18*1000)</f>
        <v>792</v>
      </c>
      <c r="W18" s="31">
        <f>resultClassif!I18</f>
        <v>0.060606060606060608</v>
      </c>
      <c r="Z18" s="16">
        <f>INT(resultClassif!J18/1000)</f>
        <v>0</v>
      </c>
      <c r="AA18" s="16">
        <f>(resultClassif!J18-Z18*1000)</f>
        <v>68</v>
      </c>
      <c r="AC18" s="31">
        <f>resultClassif!K18</f>
        <v>0.044117647058823532</v>
      </c>
      <c r="AF18" s="16">
        <f>INT(resultClassif!L18/1000)</f>
        <v>0</v>
      </c>
      <c r="AG18" s="16">
        <f>(resultClassif!L18-AF18*1000)</f>
        <v>269</v>
      </c>
      <c r="AI18" s="31">
        <f>resultClassif!M18</f>
        <v>0.18587360594795538</v>
      </c>
      <c r="AL18" s="16">
        <f>INT(resultClassif!N18/1000)</f>
        <v>0</v>
      </c>
      <c r="AM18" s="16">
        <f>(resultClassif!N18-AL18*1000)</f>
        <v>171</v>
      </c>
      <c r="AO18" s="31">
        <f>resultClassif!O18</f>
        <v>0.070175438596491224</v>
      </c>
      <c r="AQ18" s="16"/>
      <c r="AR18" s="16">
        <f>INT(resultClassif!P18/1000)</f>
        <v>0</v>
      </c>
      <c r="AS18" s="16">
        <f>(resultClassif!P18-AR18*1000)</f>
        <v>536</v>
      </c>
      <c r="AU18" s="31">
        <f>resultClassif!Q18</f>
        <v>0.022388059701492536</v>
      </c>
    </row>
    <row r="19" spans="1:50" ht="13.5">
      <c r="A19" s="6" t="s">
        <v>56</v>
      </c>
      <c r="B19" s="16">
        <f>INT(resultClassif!B19/1000)</f>
        <v>0</v>
      </c>
      <c r="C19" s="16">
        <f>(resultClassif!B19-B19*1000)</f>
        <v>932</v>
      </c>
      <c r="E19" s="30">
        <f>resultClassif!C19</f>
        <v>0.096566523605150209</v>
      </c>
      <c r="H19" s="16">
        <f>INT(resultClassif!D19/1000)</f>
        <v>0</v>
      </c>
      <c r="I19" s="16">
        <f>(resultClassif!D19-H19*1000)</f>
        <v>56</v>
      </c>
      <c r="K19" s="31">
        <f>resultClassif!E19</f>
        <v>0</v>
      </c>
      <c r="N19" s="16">
        <f>INT(resultClassif!F19/1000)</f>
        <v>0</v>
      </c>
      <c r="O19" s="16">
        <f>(resultClassif!F19-N19*1000)</f>
        <v>25</v>
      </c>
      <c r="Q19" s="31">
        <f>resultClassif!G19</f>
        <v>0</v>
      </c>
      <c r="T19" s="16">
        <f>INT(resultClassif!H19/1000)</f>
        <v>0</v>
      </c>
      <c r="U19" s="16">
        <f>(resultClassif!H19-T19*1000)</f>
        <v>234</v>
      </c>
      <c r="W19" s="31">
        <f>resultClassif!I19</f>
        <v>0.055555555555555552</v>
      </c>
      <c r="Z19" s="16">
        <f>INT(resultClassif!J19/1000)</f>
        <v>0</v>
      </c>
      <c r="AA19" s="16">
        <f>(resultClassif!J19-Z19*1000)</f>
        <v>46</v>
      </c>
      <c r="AC19" s="31">
        <f>resultClassif!K19</f>
        <v>0.2391304347826087</v>
      </c>
      <c r="AF19" s="16">
        <f>INT(resultClassif!L19/1000)</f>
        <v>0</v>
      </c>
      <c r="AG19" s="16">
        <f>(resultClassif!L19-AF19*1000)</f>
        <v>91</v>
      </c>
      <c r="AI19" s="31">
        <f>resultClassif!M19</f>
        <v>0.17582417582417584</v>
      </c>
      <c r="AL19" s="16">
        <f>INT(resultClassif!N19/1000)</f>
        <v>0</v>
      </c>
      <c r="AM19" s="16">
        <f>(resultClassif!N19-AL19*1000)</f>
        <v>159</v>
      </c>
      <c r="AO19" s="31">
        <f>resultClassif!O19</f>
        <v>0.031446540880503145</v>
      </c>
      <c r="AQ19" s="16"/>
      <c r="AR19" s="16">
        <f>INT(resultClassif!P19/1000)</f>
        <v>0</v>
      </c>
      <c r="AS19" s="16">
        <f>(resultClassif!P19-AR19*1000)</f>
        <v>321</v>
      </c>
      <c r="AU19" s="31">
        <f>resultClassif!Q19</f>
        <v>0.14018691588785046</v>
      </c>
    </row>
    <row r="20" spans="1:50" ht="13.5">
      <c r="A20" s="6" t="s">
        <v>57</v>
      </c>
      <c r="B20" s="16">
        <f>INT(resultClassif!B20/1000)</f>
        <v>1</v>
      </c>
      <c r="C20" s="16">
        <f>(resultClassif!B20-B20*1000)</f>
        <v>318</v>
      </c>
      <c r="E20" s="30">
        <f>resultClassif!C20</f>
        <v>0.20713201820940819</v>
      </c>
      <c r="H20" s="16">
        <f>INT(resultClassif!D20/1000)</f>
        <v>0</v>
      </c>
      <c r="I20" s="16">
        <f>(resultClassif!D20-H20*1000)</f>
        <v>26</v>
      </c>
      <c r="K20" s="31">
        <f>resultClassif!E20</f>
        <v>0.076923076923076927</v>
      </c>
      <c r="N20" s="16">
        <f>INT(resultClassif!F20/1000)</f>
        <v>0</v>
      </c>
      <c r="O20" s="16">
        <f>(resultClassif!F20-N20*1000)</f>
        <v>33</v>
      </c>
      <c r="Q20" s="31">
        <f>resultClassif!G20</f>
        <v>0</v>
      </c>
      <c r="T20" s="16">
        <f>INT(resultClassif!H20/1000)</f>
        <v>0</v>
      </c>
      <c r="U20" s="16">
        <f>(resultClassif!H20-T20*1000)</f>
        <v>441</v>
      </c>
      <c r="W20" s="31">
        <f>resultClassif!I20</f>
        <v>0.14739229024943309</v>
      </c>
      <c r="Z20" s="16">
        <f>INT(resultClassif!J20/1000)</f>
        <v>0</v>
      </c>
      <c r="AA20" s="16">
        <f>(resultClassif!J20-Z20*1000)</f>
        <v>330</v>
      </c>
      <c r="AC20" s="31">
        <f>resultClassif!K20</f>
        <v>0.33333333333333331</v>
      </c>
      <c r="AF20" s="16">
        <f>INT(resultClassif!L20/1000)</f>
        <v>0</v>
      </c>
      <c r="AG20" s="16">
        <f>(resultClassif!L20-AF20*1000)</f>
        <v>219</v>
      </c>
      <c r="AI20" s="31">
        <f>resultClassif!M20</f>
        <v>0.26940639269406391</v>
      </c>
      <c r="AL20" s="16">
        <f>INT(resultClassif!N20/1000)</f>
        <v>0</v>
      </c>
      <c r="AM20" s="16">
        <f>(resultClassif!N20-AL20*1000)</f>
        <v>214</v>
      </c>
      <c r="AO20" s="31">
        <f>resultClassif!O20</f>
        <v>0.079439252336448593</v>
      </c>
      <c r="AQ20" s="16"/>
      <c r="AR20" s="16">
        <f>INT(resultClassif!P20/1000)</f>
        <v>0</v>
      </c>
      <c r="AS20" s="16">
        <f>(resultClassif!P20-AR20*1000)</f>
        <v>55</v>
      </c>
      <c r="AU20" s="31">
        <f>resultClassif!Q20</f>
        <v>0.36363636363636365</v>
      </c>
    </row>
    <row r="21" spans="1:50" ht="13.5">
      <c r="A21" s="6" t="s">
        <v>58</v>
      </c>
      <c r="B21" s="16">
        <f>INT(resultClassif!B21/1000)</f>
        <v>0</v>
      </c>
      <c r="C21" s="16">
        <f>(resultClassif!B21-B21*1000)</f>
        <v>760</v>
      </c>
      <c r="E21" s="30">
        <f>resultClassif!C21</f>
        <v>0.14473684210526316</v>
      </c>
      <c r="H21" s="16">
        <f>INT(resultClassif!D21/1000)</f>
        <v>0</v>
      </c>
      <c r="I21" s="16">
        <f>(resultClassif!D21-H21*1000)</f>
        <v>42</v>
      </c>
      <c r="K21" s="31">
        <f>resultClassif!E21</f>
        <v>0.047619047619047616</v>
      </c>
      <c r="N21" s="16">
        <f>INT(resultClassif!F21/1000)</f>
        <v>0</v>
      </c>
      <c r="O21" s="16">
        <f>(resultClassif!F21-N21*1000)</f>
        <v>10</v>
      </c>
      <c r="Q21" s="31">
        <f>resultClassif!G21</f>
        <v>0</v>
      </c>
      <c r="T21" s="16">
        <f>INT(resultClassif!H21/1000)</f>
        <v>0</v>
      </c>
      <c r="U21" s="16">
        <f>(resultClassif!H21-T21*1000)</f>
        <v>263</v>
      </c>
      <c r="W21" s="31">
        <f>resultClassif!I21</f>
        <v>0.13307984790874525</v>
      </c>
      <c r="Z21" s="16">
        <f>INT(resultClassif!J21/1000)</f>
        <v>0</v>
      </c>
      <c r="AA21" s="16">
        <f>(resultClassif!J21-Z21*1000)</f>
        <v>52</v>
      </c>
      <c r="AC21" s="31">
        <f>resultClassif!K21</f>
        <v>0.36538461538461536</v>
      </c>
      <c r="AF21" s="16">
        <f>INT(resultClassif!L21/1000)</f>
        <v>0</v>
      </c>
      <c r="AG21" s="16">
        <f>(resultClassif!L21-AF21*1000)</f>
        <v>95</v>
      </c>
      <c r="AI21" s="31">
        <f>resultClassif!M21</f>
        <v>0.21052631578947367</v>
      </c>
      <c r="AL21" s="16">
        <f>INT(resultClassif!N21/1000)</f>
        <v>0</v>
      </c>
      <c r="AM21" s="16">
        <f>(resultClassif!N21-AL21*1000)</f>
        <v>222</v>
      </c>
      <c r="AO21" s="31">
        <f>resultClassif!O21</f>
        <v>0.072072072072072071</v>
      </c>
      <c r="AQ21" s="16"/>
      <c r="AR21" s="16">
        <f>INT(resultClassif!P21/1000)</f>
        <v>0</v>
      </c>
      <c r="AS21" s="16">
        <f>(resultClassif!P21-AR21*1000)</f>
        <v>76</v>
      </c>
      <c r="AU21" s="31">
        <f>resultClassif!Q21</f>
        <v>0.23684210526315788</v>
      </c>
    </row>
    <row r="22" spans="1:50" ht="13.5">
      <c r="A22" s="6" t="s">
        <v>59</v>
      </c>
      <c r="B22" s="16">
        <f>INT(resultClassif!B22/1000)</f>
        <v>1</v>
      </c>
      <c r="C22" s="16">
        <f>(resultClassif!B22-B22*1000)</f>
        <v>409</v>
      </c>
      <c r="E22" s="30">
        <f>resultClassif!C22</f>
        <v>0.42796309439318664</v>
      </c>
      <c r="H22" s="16">
        <f>INT(resultClassif!D22/1000)</f>
        <v>0</v>
      </c>
      <c r="I22" s="16">
        <f>(resultClassif!D22-H22*1000)</f>
        <v>29</v>
      </c>
      <c r="K22" s="31">
        <f>resultClassif!E22</f>
        <v>0.17241379310344829</v>
      </c>
      <c r="N22" s="16">
        <f>INT(resultClassif!F22/1000)</f>
        <v>0</v>
      </c>
      <c r="O22" s="16">
        <f>(resultClassif!F22-N22*1000)</f>
        <v>1</v>
      </c>
      <c r="Q22" s="31">
        <f>resultClassif!G22</f>
        <v>0</v>
      </c>
      <c r="T22" s="16">
        <f>INT(resultClassif!H22/1000)</f>
        <v>0</v>
      </c>
      <c r="U22" s="16">
        <f>(resultClassif!H22-T22*1000)</f>
        <v>91</v>
      </c>
      <c r="W22" s="31">
        <f>resultClassif!I22</f>
        <v>0.25274725274725274</v>
      </c>
      <c r="Z22" s="16">
        <f>INT(resultClassif!J22/1000)</f>
        <v>0</v>
      </c>
      <c r="AA22" s="16">
        <f>(resultClassif!J22-Z22*1000)</f>
        <v>933</v>
      </c>
      <c r="AC22" s="31">
        <f>resultClassif!K22</f>
        <v>0.5187566988210075</v>
      </c>
      <c r="AF22" s="16">
        <f>INT(resultClassif!L22/1000)</f>
        <v>0</v>
      </c>
      <c r="AG22" s="16">
        <f>(resultClassif!L22-AF22*1000)</f>
        <v>311</v>
      </c>
      <c r="AI22" s="31">
        <f>resultClassif!M22</f>
        <v>0.27331189710610931</v>
      </c>
      <c r="AL22" s="16">
        <f>INT(resultClassif!N22/1000)</f>
        <v>0</v>
      </c>
      <c r="AM22" s="16">
        <f>(resultClassif!N22-AL22*1000)</f>
        <v>32</v>
      </c>
      <c r="AO22" s="31">
        <f>resultClassif!O22</f>
        <v>0.0625</v>
      </c>
      <c r="AQ22" s="16"/>
      <c r="AR22" s="16">
        <f>INT(resultClassif!P22/1000)</f>
        <v>0</v>
      </c>
      <c r="AS22" s="16">
        <f>(resultClassif!P22-AR22*1000)</f>
        <v>12</v>
      </c>
      <c r="AU22" s="31">
        <f>resultClassif!Q22</f>
        <v>0.33333333333333331</v>
      </c>
    </row>
    <row r="23" spans="1:50" ht="13.5">
      <c r="A23" s="6" t="s">
        <v>60</v>
      </c>
      <c r="B23" s="16">
        <f>INT(resultClassif!B23/1000)</f>
        <v>0</v>
      </c>
      <c r="C23" s="16">
        <f>(resultClassif!B23-B23*1000)</f>
        <v>473</v>
      </c>
      <c r="E23" s="30">
        <f>resultClassif!C23</f>
        <v>0.20084566596194503</v>
      </c>
      <c r="H23" s="16">
        <f>INT(resultClassif!D23/1000)</f>
        <v>0</v>
      </c>
      <c r="I23" s="16">
        <f>(resultClassif!D23-H23*1000)</f>
        <v>14</v>
      </c>
      <c r="K23" s="31">
        <f>resultClassif!E23</f>
        <v>0</v>
      </c>
      <c r="N23" s="16">
        <f>INT(resultClassif!F23/1000)</f>
        <v>0</v>
      </c>
      <c r="O23" s="16">
        <f>(resultClassif!F23-N23*1000)</f>
        <v>54</v>
      </c>
      <c r="Q23" s="31">
        <f>resultClassif!G23</f>
        <v>0</v>
      </c>
      <c r="T23" s="16">
        <f>INT(resultClassif!H23/1000)</f>
        <v>0</v>
      </c>
      <c r="U23" s="16">
        <f>(resultClassif!H23-T23*1000)</f>
        <v>176</v>
      </c>
      <c r="W23" s="31">
        <f>resultClassif!I23</f>
        <v>0.38068181818181818</v>
      </c>
      <c r="Z23" s="16">
        <f>INT(resultClassif!J23/1000)</f>
        <v>0</v>
      </c>
      <c r="AA23" s="16">
        <f>(resultClassif!J23-Z23*1000)</f>
        <v>22</v>
      </c>
      <c r="AC23" s="31">
        <f>resultClassif!K23</f>
        <v>0.090909090909090912</v>
      </c>
      <c r="AF23" s="16">
        <f>INT(resultClassif!L23/1000)</f>
        <v>0</v>
      </c>
      <c r="AG23" s="16">
        <f>(resultClassif!L23-AF23*1000)</f>
        <v>8</v>
      </c>
      <c r="AI23" s="31">
        <f>resultClassif!M23</f>
        <v>0</v>
      </c>
      <c r="AL23" s="16">
        <f>INT(resultClassif!N23/1000)</f>
        <v>0</v>
      </c>
      <c r="AM23" s="16">
        <f>(resultClassif!N23-AL23*1000)</f>
        <v>143</v>
      </c>
      <c r="AO23" s="31">
        <f>resultClassif!O23</f>
        <v>0.097902097902097904</v>
      </c>
      <c r="AQ23" s="16"/>
      <c r="AR23" s="16">
        <f>INT(resultClassif!P23/1000)</f>
        <v>0</v>
      </c>
      <c r="AS23" s="16">
        <f>(resultClassif!P23-AR23*1000)</f>
        <v>56</v>
      </c>
      <c r="AU23" s="31">
        <f>resultClassif!Q23</f>
        <v>0.21428571428571427</v>
      </c>
    </row>
    <row r="24" spans="1:50" ht="13.5">
      <c r="A24" s="6"/>
      <c r="B24" s="16"/>
      <c r="C24" s="16"/>
      <c r="E24" s="30"/>
      <c r="H24" s="16"/>
      <c r="I24" s="16"/>
      <c r="K24" s="31"/>
      <c r="N24" s="16"/>
      <c r="O24" s="16"/>
      <c r="Q24" s="31"/>
      <c r="T24" s="16"/>
      <c r="U24" s="16"/>
      <c r="W24" s="31"/>
      <c r="Z24" s="16"/>
      <c r="AA24" s="16"/>
      <c r="AC24" s="31"/>
      <c r="AF24" s="16"/>
      <c r="AG24" s="16"/>
      <c r="AI24" s="30"/>
      <c r="AK24" s="16"/>
      <c r="AL24" s="32"/>
      <c r="AM24" s="16"/>
      <c r="AO24" s="30"/>
    </row>
    <row r="25" spans="1:50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S49"/>
  <sheetViews>
    <sheetView workbookViewId="0" tabSelected="1">
      <selection activeCell="E20" sqref="E20"/>
    </sheetView>
  </sheetViews>
  <sheetFormatPr defaultRowHeight="12.75"/>
  <cols>
    <col min="1" max="1" style="1" width="9.142307692307693"/>
    <col min="2" max="2" style="1" width="4.285456730769231" customWidth="1"/>
    <col min="3" max="3" style="1" width="7.856670673076924" customWidth="1"/>
    <col min="4" max="4" style="1" width="4.1426081730769235" customWidth="1"/>
    <col min="5" max="5" style="1" width="6.428185096153847" customWidth="1"/>
    <col min="6" max="6" style="1" width="3.856911057692308" customWidth="1"/>
    <col min="7" max="7" style="1" width="6.713882211538462" customWidth="1"/>
    <col min="8" max="8" style="1" width="4.285456730769231" customWidth="1"/>
    <col min="9" max="9" style="1" width="5.57109375" customWidth="1"/>
    <col min="10" max="10" style="1" width="4.285456730769231" customWidth="1"/>
    <col min="11" max="11" style="1" width="6.571033653846155" customWidth="1"/>
    <col min="12" max="12" style="1" width="3.5712139423076925" customWidth="1"/>
    <col min="13" max="13" style="1" width="5.57109375" customWidth="1"/>
    <col min="14" max="14" style="1" width="3.7140625000000003" customWidth="1"/>
    <col min="15" max="15" style="1" width="6.571033653846155" customWidth="1"/>
    <col min="16" max="16" style="1" width="3.5712139423076925" customWidth="1"/>
    <col min="17" max="17" style="1" width="6.8567307692307695" customWidth="1"/>
    <col min="18" max="18" style="1" width="3.5712139423076925" customWidth="1"/>
    <col min="19" max="256" style="1" width="9.142307692307693"/>
  </cols>
  <sheetData>
    <row r="1" spans="1:19" ht="13.5">
      <c r="A1" t="s">
        <v>62</v>
      </c>
      <c r="C1" s="4"/>
      <c r="D1" s="4"/>
      <c r="I1" s="4"/>
      <c r="J1" s="4"/>
    </row>
    <row r="2" spans="1:19" ht="13.5">
      <c r="B2" s="12" t="s">
        <v>19</v>
      </c>
      <c r="C2" s="28" t="s">
        <v>71</v>
      </c>
      <c r="D2" s="12" t="s">
        <v>19</v>
      </c>
      <c r="E2" s="28" t="s">
        <v>75</v>
      </c>
      <c r="F2" s="12" t="s">
        <v>19</v>
      </c>
      <c r="G2" s="28" t="s">
        <v>77</v>
      </c>
      <c r="H2" s="12" t="s">
        <v>19</v>
      </c>
      <c r="I2" s="28" t="s">
        <v>82</v>
      </c>
      <c r="J2" s="12" t="s">
        <v>19</v>
      </c>
      <c r="K2" s="28" t="s">
        <v>84</v>
      </c>
      <c r="L2" s="12" t="s">
        <v>19</v>
      </c>
      <c r="M2" s="28" t="s">
        <v>87</v>
      </c>
      <c r="N2" s="12" t="s">
        <v>19</v>
      </c>
      <c r="O2" s="28" t="s">
        <v>90</v>
      </c>
      <c r="P2" s="12" t="s">
        <v>19</v>
      </c>
      <c r="Q2" s="28" t="s">
        <v>91</v>
      </c>
      <c r="R2" t="s">
        <v>22</v>
      </c>
    </row>
    <row r="3" spans="1:19" ht="13.5">
      <c r="A3" t="s">
        <v>18</v>
      </c>
      <c r="B3" s="12"/>
      <c r="C3" s="28"/>
      <c r="D3" s="12"/>
      <c r="E3" s="28"/>
      <c r="F3" s="12"/>
      <c r="G3" s="28"/>
      <c r="H3" s="12"/>
      <c r="I3" s="28"/>
      <c r="J3" s="12"/>
      <c r="K3" s="28"/>
      <c r="L3" s="12"/>
      <c r="M3" s="28"/>
      <c r="N3" s="12"/>
      <c r="O3" s="28"/>
      <c r="P3" s="12"/>
      <c r="Q3" s="28"/>
    </row>
    <row r="4" spans="1:19" ht="13.5">
      <c r="A4" s="8" t="s">
        <v>93</v>
      </c>
      <c r="B4" s="4" t="s">
        <v>94</v>
      </c>
      <c r="C4" s="33" t="s">
        <f>TEXT(INDIRECT(ADDRESS(B24,C24+3,1,TRUE,"ltx-LiteralTypes"))*10,"0.0\\%")</f>
        <v>95</v>
      </c>
      <c r="D4" s="4" t="s">
        <v>94</v>
      </c>
      <c r="E4" s="12" t="s">
        <f>TEXT(INDIRECT(ADDRESS(D24,E24+3,1,TRUE,"ltx-LiteralTypes"))*10,"0.0\\%")</f>
        <v>96</v>
      </c>
      <c r="F4" s="4" t="s">
        <v>94</v>
      </c>
      <c r="G4" s="12" t="s">
        <f>TEXT(INDIRECT(ADDRESS(F24,G24+3,1,TRUE,"ltx-LiteralTypes"))*10,"0.0\\%")</f>
        <v>97</v>
      </c>
      <c r="H4" s="4" t="s">
        <v>94</v>
      </c>
      <c r="I4" s="12" t="s">
        <f>TEXT(INDIRECT(ADDRESS(H24,I24+3,1,TRUE,"ltx-LiteralTypes"))*10,"0.0\\%")</f>
        <v>96</v>
      </c>
      <c r="J4" s="4" t="s">
        <v>94</v>
      </c>
      <c r="K4" s="12" t="str">
        <f>TEXT(INDIRECT(ADDRESS(J24,K24+3,1,TRUE,"ltx-LiteralTypes"))*10,"0.0\\%")</f>
        <v>7.7\%</v>
      </c>
      <c r="L4" s="4" t="s">
        <v>94</v>
      </c>
      <c r="M4" s="12" t="s">
        <f>TEXT(INDIRECT(ADDRESS(L24,M24+3,1,TRUE,"ltx-LiteralTypes"))*10,"0.0\\%")</f>
        <v>98</v>
      </c>
      <c r="N4" s="4" t="s">
        <v>94</v>
      </c>
      <c r="O4" s="12" t="str">
        <f>TEXT(INDIRECT(ADDRESS(N24,O24+3,1,TRUE,"ltx-LiteralTypes"))*10,"0.0\\%")</f>
        <v>17.2\%</v>
      </c>
      <c r="P4" s="4" t="s">
        <v>94</v>
      </c>
      <c r="Q4" s="12" t="s">
        <f>TEXT(INDIRECT(ADDRESS(P24,Q24+3,1,TRUE,"ltx-LiteralTypes"))*10,"0.0\\%")</f>
        <v>96</v>
      </c>
      <c r="R4" s="12" t="s">
        <v>22</v>
      </c>
      <c r="S4" s="13"/>
    </row>
    <row r="5" spans="1:19" ht="13.5">
      <c r="B5" s="4" t="s">
        <v>94</v>
      </c>
      <c r="C5" s="12" t="str">
        <f>CONCAT("(",IF(B36&lt;1,C36,CONCAT(B36,"\,",TEXT(C36,"000"))),")")</f>
        <v>(242)</v>
      </c>
      <c r="D5" s="4" t="s">
        <v>94</v>
      </c>
      <c r="E5" s="12" t="str">
        <f>CONCAT("(",IF(D36&lt;1,E36,CONCAT(D36,"\,",TEXT(E36,"000"))),")")</f>
        <v>(36)</v>
      </c>
      <c r="F5" s="4" t="s">
        <v>94</v>
      </c>
      <c r="G5" s="12" t="str">
        <f>CONCAT("(",IF(F36&lt;1,G36,CONCAT(F36,"\,",TEXT(G36,"000"))),")")</f>
        <v>(99)</v>
      </c>
      <c r="H5" s="4" t="s">
        <v>94</v>
      </c>
      <c r="I5" s="12" t="s">
        <f>CONCAT("(",IF(H36&lt;1,I36,CONCAT(H36,"\,",TEXT(I36,"000"))),")")</f>
        <v>99</v>
      </c>
      <c r="J5" s="4" t="s">
        <v>94</v>
      </c>
      <c r="K5" s="12" t="str">
        <f>CONCAT("(",IF(J36&lt;1,K36,CONCAT(J36,"\,",TEXT(K36,"000"))),")")</f>
        <v>(26)</v>
      </c>
      <c r="L5" s="4" t="s">
        <v>94</v>
      </c>
      <c r="M5" s="12" t="str">
        <f>CONCAT("(",IF(L36&lt;1,M36,CONCAT(L36,"\,",TEXT(M36,"000"))),")")</f>
        <v>(42)</v>
      </c>
      <c r="N5" s="4" t="s">
        <v>94</v>
      </c>
      <c r="O5" s="12" t="str">
        <f>CONCAT("(",IF(N36&lt;1,O36,CONCAT(N36,"\,",TEXT(O36,"000"))),")")</f>
        <v>(29)</v>
      </c>
      <c r="P5" s="4" t="s">
        <v>94</v>
      </c>
      <c r="Q5" s="12" t="str">
        <f>CONCAT("(",IF(P36&lt;1,Q36,CONCAT(P36,"\,",TEXT(Q36,"000"))),")")</f>
        <v>(14)</v>
      </c>
      <c r="R5" s="12" t="s">
        <v>92</v>
      </c>
      <c r="S5" s="13"/>
    </row>
    <row r="6" spans="1:19" ht="13.5">
      <c r="A6" s="8" t="s">
        <v>100</v>
      </c>
      <c r="B6" s="4" t="s">
        <v>94</v>
      </c>
      <c r="C6" s="12" t="str">
        <f>TEXT(INDIRECT(ADDRESS(B25,C25+3,1,TRUE,"ltx-LiteralTypes"))*10,"0.0\\%")</f>
        <v>21.9\%</v>
      </c>
      <c r="D6" s="4" t="s">
        <v>94</v>
      </c>
      <c r="E6" s="12" t="str">
        <f>TEXT(INDIRECT(ADDRESS(D25,E25+3,1,TRUE,"ltx-LiteralTypes"))*10,"0.0\\%")</f>
        <v>0.5\%</v>
      </c>
      <c r="F6" s="4" t="s">
        <v>94</v>
      </c>
      <c r="G6" s="12" t="s">
        <f>TEXT(INDIRECT(ADDRESS(F25,G25+3,1,TRUE,"ltx-LiteralTypes"))*10,"0.0\\%")</f>
        <v>96</v>
      </c>
      <c r="H6" s="4" t="s">
        <v>94</v>
      </c>
      <c r="I6" s="12" t="s">
        <f>TEXT(INDIRECT(ADDRESS(H25,I25+3,1,TRUE,"ltx-LiteralTypes"))*10,"0.0\\%")</f>
        <v>96</v>
      </c>
      <c r="J6" s="4" t="s">
        <v>94</v>
      </c>
      <c r="K6" s="12" t="s">
        <f>TEXT(INDIRECT(ADDRESS(J25,K25+3,1,TRUE,"ltx-LiteralTypes"))*10,"0.0\\%")</f>
        <v>96</v>
      </c>
      <c r="L6" s="4" t="s">
        <v>94</v>
      </c>
      <c r="M6" s="12" t="s">
        <f>TEXT(INDIRECT(ADDRESS(L25,M25+3,1,TRUE,"ltx-LiteralTypes"))*10,"0.0\\%")</f>
        <v>96</v>
      </c>
      <c r="N6" s="4" t="s">
        <v>94</v>
      </c>
      <c r="O6" s="12" t="s">
        <f>TEXT(INDIRECT(ADDRESS(N25,O25+3,1,TRUE,"ltx-LiteralTypes"))*10,"0.0\\%")</f>
        <v>96</v>
      </c>
      <c r="P6" s="4" t="s">
        <v>94</v>
      </c>
      <c r="Q6" s="12" t="s">
        <f>TEXT(INDIRECT(ADDRESS(P25,Q25+3,1,TRUE,"ltx-LiteralTypes"))*10,"0.0\\%")</f>
        <v>96</v>
      </c>
      <c r="R6" s="12" t="s">
        <v>22</v>
      </c>
      <c r="S6" s="13"/>
    </row>
    <row r="7" spans="1:19" ht="13.5">
      <c r="B7" s="4" t="s">
        <v>94</v>
      </c>
      <c r="C7" s="12" t="str">
        <f>CONCAT("(",IF(B37&lt;1,C37,CONCAT(B37,"\,",TEXT(C37,"000"))),")")</f>
        <v>(96)</v>
      </c>
      <c r="D7" s="4" t="s">
        <v>94</v>
      </c>
      <c r="E7" s="12" t="str">
        <f>CONCAT("(",IF(D37&lt;1,E37,CONCAT(D37,"\,",TEXT(E37,"000"))),")")</f>
        <v>(196)</v>
      </c>
      <c r="F7" s="4" t="s">
        <v>94</v>
      </c>
      <c r="G7" s="12" t="str">
        <f>CONCAT("(",IF(F37&lt;1,G37,CONCAT(F37,"\,",TEXT(G37,"000"))),")")</f>
        <v>(74)</v>
      </c>
      <c r="H7" s="4" t="s">
        <v>94</v>
      </c>
      <c r="I7" s="12" t="str">
        <f>CONCAT("(",IF(H37&lt;1,I37,CONCAT(H37,"\,",TEXT(I37,"000"))),")")</f>
        <v>(25)</v>
      </c>
      <c r="J7" s="4" t="s">
        <v>94</v>
      </c>
      <c r="K7" s="12" t="str">
        <f>CONCAT("(",IF(J37&lt;1,K37,CONCAT(J37,"\,",TEXT(K37,"000"))),")")</f>
        <v>(33)</v>
      </c>
      <c r="L7" s="4" t="s">
        <v>94</v>
      </c>
      <c r="M7" s="12" t="str">
        <f>CONCAT("(",IF(L37&lt;1,M37,CONCAT(L37,"\,",TEXT(M37,"000"))),")")</f>
        <v>(10)</v>
      </c>
      <c r="N7" s="4" t="s">
        <v>94</v>
      </c>
      <c r="O7" s="12" t="str">
        <f>CONCAT("(",IF(N37&lt;1,O37,CONCAT(N37,"\,",TEXT(O37,"000"))),")")</f>
        <v>(1)</v>
      </c>
      <c r="P7" s="4" t="s">
        <v>94</v>
      </c>
      <c r="Q7" s="12" t="str">
        <f>CONCAT("(",IF(P37&lt;1,Q37,CONCAT(P37,"\,",TEXT(Q37,"000"))),")")</f>
        <v>(54)</v>
      </c>
      <c r="R7" s="12" t="s">
        <v>92</v>
      </c>
      <c r="S7" s="13"/>
    </row>
    <row r="8" spans="1:19" ht="13.5">
      <c r="A8" s="8" t="s">
        <v>101</v>
      </c>
      <c r="B8" s="4" t="s">
        <v>94</v>
      </c>
      <c r="C8" s="12" t="s">
        <f>TEXT(INDIRECT(ADDRESS(B26,C26+3,1,TRUE,"ltx-LiteralTypes"))*10,"0.0\\%")</f>
        <v>102</v>
      </c>
      <c r="D8" s="4" t="s">
        <v>94</v>
      </c>
      <c r="E8" s="12" t="str">
        <f>TEXT(INDIRECT(ADDRESS(D26,E26+3,1,TRUE,"ltx-LiteralTypes"))*10,"0.0\\%")</f>
        <v>6.5\%</v>
      </c>
      <c r="F8" s="4" t="s">
        <v>94</v>
      </c>
      <c r="G8" s="12" t="str">
        <f>TEXT(INDIRECT(ADDRESS(F26,G26+3,1,TRUE,"ltx-LiteralTypes"))*10,"0.0\\%")</f>
        <v>6.1\%</v>
      </c>
      <c r="H8" s="4" t="s">
        <v>94</v>
      </c>
      <c r="I8" s="12" t="str">
        <f>TEXT(INDIRECT(ADDRESS(H26,I26+3,1,TRUE,"ltx-LiteralTypes"))*10,"0.0\\%")</f>
        <v>5.6\%</v>
      </c>
      <c r="J8" s="4" t="s">
        <v>94</v>
      </c>
      <c r="K8" s="12" t="str">
        <f>TEXT(INDIRECT(ADDRESS(J26,K26+3,1,TRUE,"ltx-LiteralTypes"))*10,"0.0\\%")</f>
        <v>14.7\%</v>
      </c>
      <c r="L8" s="4" t="s">
        <v>94</v>
      </c>
      <c r="M8" s="12" t="str">
        <f>TEXT(INDIRECT(ADDRESS(L26,M26+3,1,TRUE,"ltx-LiteralTypes"))*10,"0.0\\%")</f>
        <v>13.3\%</v>
      </c>
      <c r="N8" s="4" t="s">
        <v>94</v>
      </c>
      <c r="O8" s="12" t="str">
        <f>TEXT(INDIRECT(ADDRESS(N26,O26+3,1,TRUE,"ltx-LiteralTypes"))*10,"0.0\\%")</f>
        <v>25.3\%</v>
      </c>
      <c r="P8" s="4" t="s">
        <v>94</v>
      </c>
      <c r="Q8" s="12" t="str">
        <f>TEXT(INDIRECT(ADDRESS(P26,Q26+3,1,TRUE,"ltx-LiteralTypes"))*10,"0.0\\%")</f>
        <v>38.1\%</v>
      </c>
      <c r="R8" s="12" t="s">
        <v>22</v>
      </c>
      <c r="S8" s="13"/>
    </row>
    <row r="9" spans="1:19" ht="13.5">
      <c r="A9" s="8"/>
      <c r="B9" s="4" t="s">
        <v>94</v>
      </c>
      <c r="C9" s="12" t="str">
        <f>CONCAT("(",IF(B38&lt;1,C38,CONCAT(B38,"\,",TEXT(C38,"000"))),")")</f>
        <v>(3\,239)</v>
      </c>
      <c r="D9" s="4" t="s">
        <v>94</v>
      </c>
      <c r="E9" s="12" t="str">
        <f>CONCAT("(",IF(D38&lt;1,E38,CONCAT(D38,"\,",TEXT(E38,"000"))),")")</f>
        <v>(874)</v>
      </c>
      <c r="F9" s="4" t="s">
        <v>94</v>
      </c>
      <c r="G9" s="12" t="str">
        <f>CONCAT("(",IF(F38&lt;1,G38,CONCAT(F38,"\,",TEXT(G38,"000"))),")")</f>
        <v>(792)</v>
      </c>
      <c r="H9" s="4" t="s">
        <v>94</v>
      </c>
      <c r="I9" s="12" t="str">
        <f>CONCAT("(",IF(H38&lt;1,I38,CONCAT(H38,"\,",TEXT(I38,"000"))),")")</f>
        <v>(234)</v>
      </c>
      <c r="J9" s="4" t="s">
        <v>94</v>
      </c>
      <c r="K9" s="12" t="str">
        <f>CONCAT("(",IF(J38&lt;1,K38,CONCAT(J38,"\,",TEXT(K38,"000"))),")")</f>
        <v>(441)</v>
      </c>
      <c r="L9" s="4" t="s">
        <v>94</v>
      </c>
      <c r="M9" s="12" t="str">
        <f>CONCAT("(",IF(L38&lt;1,M38,CONCAT(L38,"\,",TEXT(M38,"000"))),")")</f>
        <v>(263)</v>
      </c>
      <c r="N9" s="4" t="s">
        <v>94</v>
      </c>
      <c r="O9" s="12" t="s">
        <f>CONCAT("(",IF(N38&lt;1,O38,CONCAT(N38,"\,",TEXT(O38,"000"))),")")</f>
        <v>103</v>
      </c>
      <c r="P9" s="4" t="s">
        <v>94</v>
      </c>
      <c r="Q9" s="12" t="str">
        <f>CONCAT("(",IF(P38&lt;1,Q38,CONCAT(P38,"\,",TEXT(Q38,"000"))),")")</f>
        <v>(176)</v>
      </c>
      <c r="R9" s="12" t="s">
        <v>92</v>
      </c>
      <c r="S9" s="13"/>
    </row>
    <row r="10" spans="1:19" ht="13.5">
      <c r="A10" s="8" t="s">
        <v>104</v>
      </c>
      <c r="B10" s="4" t="s">
        <v>94</v>
      </c>
      <c r="C10" s="12" t="str">
        <f>TEXT(INDIRECT(ADDRESS(B27,C27+3,1,TRUE,"ltx-LiteralTypes"))*10,"0.0\\%")</f>
        <v>35.5\%</v>
      </c>
      <c r="D10" s="4" t="s">
        <v>94</v>
      </c>
      <c r="E10" s="12" t="str">
        <f>TEXT(INDIRECT(ADDRESS(D27,E27+3,1,TRUE,"ltx-LiteralTypes"))*10,"0.0\\%")</f>
        <v>12.8\%</v>
      </c>
      <c r="F10" s="4" t="s">
        <v>94</v>
      </c>
      <c r="G10" s="12" t="str">
        <f>TEXT(INDIRECT(ADDRESS(F27,G27+3,1,TRUE,"ltx-LiteralTypes"))*10,"0.0\\%")</f>
        <v>4.4\%</v>
      </c>
      <c r="H10" s="4" t="s">
        <v>94</v>
      </c>
      <c r="I10" s="12" t="str">
        <f>TEXT(INDIRECT(ADDRESS(H27,I27+3,1,TRUE,"ltx-LiteralTypes"))*10,"0.0\\%")</f>
        <v>23.9\%</v>
      </c>
      <c r="J10" s="4" t="s">
        <v>94</v>
      </c>
      <c r="K10" s="12" t="s">
        <f>TEXT(INDIRECT(ADDRESS(J27,K27+3,1,TRUE,"ltx-LiteralTypes"))*10,"0.0\\%")</f>
        <v>105</v>
      </c>
      <c r="L10" s="4" t="s">
        <v>94</v>
      </c>
      <c r="M10" s="12" t="str">
        <f>TEXT(INDIRECT(ADDRESS(L27,M27+3,1,TRUE,"ltx-LiteralTypes"))*10,"0.0\\%")</f>
        <v>36.5\%</v>
      </c>
      <c r="N10" s="4" t="s">
        <v>94</v>
      </c>
      <c r="O10" s="12" t="str">
        <f>TEXT(INDIRECT(ADDRESS(N27,O27+3,1,TRUE,"ltx-LiteralTypes"))*10,"0.0\\%")</f>
        <v>51.9\%</v>
      </c>
      <c r="P10" s="4" t="s">
        <v>94</v>
      </c>
      <c r="Q10" s="12" t="str">
        <f>TEXT(INDIRECT(ADDRESS(P27,Q27+3,1,TRUE,"ltx-LiteralTypes"))*10,"0.0\\%")</f>
        <v>9.1\%</v>
      </c>
      <c r="R10" s="12" t="s">
        <v>22</v>
      </c>
      <c r="S10" s="13"/>
    </row>
    <row r="11" spans="1:19" ht="13.5">
      <c r="A11" s="8"/>
      <c r="B11" s="4" t="s">
        <v>94</v>
      </c>
      <c r="C11" s="12" t="str">
        <f>CONCAT("(",IF(B39&lt;1,C39,CONCAT(B39,"\,",TEXT(C39,"000"))),")")</f>
        <v>(3\,469)</v>
      </c>
      <c r="D11" s="4" t="s">
        <v>94</v>
      </c>
      <c r="E11" s="12" t="str">
        <f>CONCAT("(",IF(D39&lt;1,E39,CONCAT(D39,"\,",TEXT(E39,"000"))),")")</f>
        <v>(156)</v>
      </c>
      <c r="F11" s="4" t="s">
        <v>94</v>
      </c>
      <c r="G11" s="12" t="str">
        <f>CONCAT("(",IF(F39&lt;1,G39,CONCAT(F39,"\,",TEXT(G39,"000"))),")")</f>
        <v>(68)</v>
      </c>
      <c r="H11" s="4" t="s">
        <v>94</v>
      </c>
      <c r="I11" s="12" t="str">
        <f>CONCAT("(",IF(H39&lt;1,I39,CONCAT(H39,"\,",TEXT(I39,"000"))),")")</f>
        <v>(46)</v>
      </c>
      <c r="J11" s="4" t="s">
        <v>94</v>
      </c>
      <c r="K11" s="12" t="str">
        <f>CONCAT("(",IF(J39&lt;1,K39,CONCAT(J39,"\,",TEXT(K39,"000"))),")")</f>
        <v>(330)</v>
      </c>
      <c r="L11" s="4" t="s">
        <v>94</v>
      </c>
      <c r="M11" s="12" t="str">
        <f>CONCAT("(",IF(L39&lt;1,M39,CONCAT(L39,"\,",TEXT(M39,"000"))),")")</f>
        <v>(52)</v>
      </c>
      <c r="N11" s="4" t="s">
        <v>94</v>
      </c>
      <c r="O11" s="12" t="str">
        <f>CONCAT("(",IF(N39&lt;1,O39,CONCAT(N39,"\,",TEXT(O39,"000"))),")")</f>
        <v>(933)</v>
      </c>
      <c r="P11" s="4" t="s">
        <v>94</v>
      </c>
      <c r="Q11" s="12" t="str">
        <f>CONCAT("(",IF(P39&lt;1,Q39,CONCAT(P39,"\,",TEXT(Q39,"000"))),")")</f>
        <v>(22)</v>
      </c>
      <c r="R11" s="12" t="s">
        <v>92</v>
      </c>
      <c r="S11" s="13"/>
    </row>
    <row r="12" spans="1:19" ht="13.5">
      <c r="A12" s="8" t="s">
        <v>106</v>
      </c>
      <c r="B12" s="4" t="s">
        <v>94</v>
      </c>
      <c r="C12" s="12" t="s">
        <f>TEXT(INDIRECT(ADDRESS(B28,C28+3,1,TRUE,"ltx-LiteralTypes"))*10,"0.0\\%")</f>
        <v>102</v>
      </c>
      <c r="D12" s="4" t="s">
        <v>94</v>
      </c>
      <c r="E12" s="12" t="str">
        <f>TEXT(INDIRECT(ADDRESS(D28,E28+3,1,TRUE,"ltx-LiteralTypes"))*10,"0.0\\%")</f>
        <v>26.2\%</v>
      </c>
      <c r="F12" s="4" t="s">
        <v>94</v>
      </c>
      <c r="G12" s="12" t="s">
        <f>TEXT(INDIRECT(ADDRESS(F28,G28+3,1,TRUE,"ltx-LiteralTypes"))*10,"0.0\\%")</f>
        <v>95</v>
      </c>
      <c r="H12" s="4" t="s">
        <v>94</v>
      </c>
      <c r="I12" s="12" t="str">
        <f>TEXT(INDIRECT(ADDRESS(H28,I28+3,1,TRUE,"ltx-LiteralTypes"))*10,"0.0\\%")</f>
        <v>17.6\%</v>
      </c>
      <c r="J12" s="4" t="s">
        <v>94</v>
      </c>
      <c r="K12" s="12" t="str">
        <f>TEXT(INDIRECT(ADDRESS(J28,K28+3,1,TRUE,"ltx-LiteralTypes"))*10,"0.0\\%")</f>
        <v>26.9\%</v>
      </c>
      <c r="L12" s="4" t="s">
        <v>94</v>
      </c>
      <c r="M12" s="12" t="str">
        <f>TEXT(INDIRECT(ADDRESS(L28,M28+3,1,TRUE,"ltx-LiteralTypes"))*10,"0.0\\%")</f>
        <v>21.1\%</v>
      </c>
      <c r="N12" s="4" t="s">
        <v>94</v>
      </c>
      <c r="O12" s="12" t="str">
        <f>TEXT(INDIRECT(ADDRESS(N28,O28+3,1,TRUE,"ltx-LiteralTypes"))*10,"0.0\\%")</f>
        <v>27.3\%</v>
      </c>
      <c r="P12" s="4" t="s">
        <v>94</v>
      </c>
      <c r="Q12" s="12" t="s">
        <f>TEXT(INDIRECT(ADDRESS(P28,Q28+3,1,TRUE,"ltx-LiteralTypes"))*10,"0.0\\%")</f>
        <v>96</v>
      </c>
      <c r="R12" s="12" t="s">
        <v>22</v>
      </c>
      <c r="S12" s="13"/>
    </row>
    <row r="13" spans="1:19" ht="13.5">
      <c r="A13" s="8"/>
      <c r="B13" s="4" t="s">
        <v>94</v>
      </c>
      <c r="C13" s="12" t="str">
        <f>CONCAT("(",IF(B40&lt;1,C40,CONCAT(B40,"\,",TEXT(C40,"000"))),")")</f>
        <v>(2\,764)</v>
      </c>
      <c r="D13" s="4" t="s">
        <v>94</v>
      </c>
      <c r="E13" s="12" t="str">
        <f>CONCAT("(",IF(D40&lt;1,E40,CONCAT(D40,"\,",TEXT(E40,"000"))),")")</f>
        <v>(351)</v>
      </c>
      <c r="F13" s="4" t="s">
        <v>94</v>
      </c>
      <c r="G13" s="12" t="str">
        <f>CONCAT("(",IF(F40&lt;1,G40,CONCAT(F40,"\,",TEXT(G40,"000"))),")")</f>
        <v>(269)</v>
      </c>
      <c r="H13" s="4" t="s">
        <v>94</v>
      </c>
      <c r="I13" s="12" t="s">
        <f>CONCAT("(",IF(H40&lt;1,I40,CONCAT(H40,"\,",TEXT(I40,"000"))),")")</f>
        <v>103</v>
      </c>
      <c r="J13" s="4" t="s">
        <v>94</v>
      </c>
      <c r="K13" s="12" t="str">
        <f>CONCAT("(",IF(J40&lt;1,K40,CONCAT(J40,"\,",TEXT(K40,"000"))),")")</f>
        <v>(219)</v>
      </c>
      <c r="L13" s="4" t="s">
        <v>94</v>
      </c>
      <c r="M13" s="12" t="str">
        <f>CONCAT("(",IF(L40&lt;1,M40,CONCAT(L40,"\,",TEXT(M40,"000"))),")")</f>
        <v>(95)</v>
      </c>
      <c r="N13" s="4" t="s">
        <v>94</v>
      </c>
      <c r="O13" s="12" t="str">
        <f>CONCAT("(",IF(N40&lt;1,O40,CONCAT(N40,"\,",TEXT(O40,"000"))),")")</f>
        <v>(311)</v>
      </c>
      <c r="P13" s="4" t="s">
        <v>94</v>
      </c>
      <c r="Q13" s="12" t="str">
        <f>CONCAT("(",IF(P40&lt;1,Q40,CONCAT(P40,"\,",TEXT(Q40,"000"))),")")</f>
        <v>(8)</v>
      </c>
      <c r="R13" s="12" t="s">
        <v>92</v>
      </c>
      <c r="S13" s="13"/>
    </row>
    <row r="14" spans="1:19" ht="13.5">
      <c r="A14" s="8" t="s">
        <v>107</v>
      </c>
      <c r="B14" s="4" t="s">
        <v>94</v>
      </c>
      <c r="C14" s="12" t="str">
        <f>TEXT(INDIRECT(ADDRESS(B29,C29+3,1,TRUE,"ltx-LiteralTypes"))*10,"0.0\\%")</f>
        <v>18.4\%</v>
      </c>
      <c r="D14" s="4" t="s">
        <v>94</v>
      </c>
      <c r="E14" s="12" t="str">
        <f>TEXT(INDIRECT(ADDRESS(D29,E29+3,1,TRUE,"ltx-LiteralTypes"))*10,"0.0\\%")</f>
        <v>9.9\%</v>
      </c>
      <c r="F14" s="4" t="s">
        <v>94</v>
      </c>
      <c r="G14" s="12" t="str">
        <f>TEXT(INDIRECT(ADDRESS(F29,G29+3,1,TRUE,"ltx-LiteralTypes"))*10,"0.0\\%")</f>
        <v>7.0\%</v>
      </c>
      <c r="H14" s="4" t="s">
        <v>94</v>
      </c>
      <c r="I14" s="12" t="s">
        <f>TEXT(INDIRECT(ADDRESS(H29,I29+3,1,TRUE,"ltx-LiteralTypes"))*10,"0.0\\%")</f>
        <v>108</v>
      </c>
      <c r="J14" s="4" t="s">
        <v>94</v>
      </c>
      <c r="K14" s="12" t="str">
        <f>TEXT(INDIRECT(ADDRESS(J29,K29+3,1,TRUE,"ltx-LiteralTypes"))*10,"0.0\\%")</f>
        <v>7.9\%</v>
      </c>
      <c r="L14" s="4" t="s">
        <v>94</v>
      </c>
      <c r="M14" s="12" t="str">
        <f>TEXT(INDIRECT(ADDRESS(L29,M29+3,1,TRUE,"ltx-LiteralTypes"))*10,"0.0\\%")</f>
        <v>7.2\%</v>
      </c>
      <c r="N14" s="4" t="s">
        <v>94</v>
      </c>
      <c r="O14" s="12" t="s">
        <f>TEXT(INDIRECT(ADDRESS(N29,O29+3,1,TRUE,"ltx-LiteralTypes"))*10,"0.0\\%")</f>
        <v>109</v>
      </c>
      <c r="P14" s="4" t="s">
        <v>94</v>
      </c>
      <c r="Q14" s="12" t="str">
        <f>TEXT(INDIRECT(ADDRESS(P29,Q29+3,1,TRUE,"ltx-LiteralTypes"))*10,"0.0\\%")</f>
        <v>9.8\%</v>
      </c>
      <c r="R14" s="12" t="s">
        <v>22</v>
      </c>
      <c r="S14" s="13"/>
    </row>
    <row r="15" spans="1:19" ht="13.5">
      <c r="A15" s="8"/>
      <c r="B15" s="4" t="s">
        <v>94</v>
      </c>
      <c r="C15" s="12" t="str">
        <f>CONCAT("(",IF(B41&lt;1,C41,CONCAT(B41,"\,",TEXT(C41,"000"))),")")</f>
        <v>(1\,315)</v>
      </c>
      <c r="D15" s="4" t="s">
        <v>94</v>
      </c>
      <c r="E15" s="12" t="str">
        <f>CONCAT("(",IF(D41&lt;1,E41,CONCAT(D41,"\,",TEXT(E41,"000"))),")")</f>
        <v>(1\,231)</v>
      </c>
      <c r="F15" s="4" t="s">
        <v>94</v>
      </c>
      <c r="G15" s="12" t="str">
        <f>CONCAT("(",IF(F41&lt;1,G41,CONCAT(F41,"\,",TEXT(G41,"000"))),")")</f>
        <v>(171)</v>
      </c>
      <c r="H15" s="4" t="s">
        <v>94</v>
      </c>
      <c r="I15" s="12" t="str">
        <f>CONCAT("(",IF(H41&lt;1,I41,CONCAT(H41,"\,",TEXT(I41,"000"))),")")</f>
        <v>(159)</v>
      </c>
      <c r="J15" s="4" t="s">
        <v>94</v>
      </c>
      <c r="K15" s="12" t="str">
        <f>CONCAT("(",IF(J41&lt;1,K41,CONCAT(J41,"\,",TEXT(K41,"000"))),")")</f>
        <v>(214)</v>
      </c>
      <c r="L15" s="4" t="s">
        <v>94</v>
      </c>
      <c r="M15" s="12" t="str">
        <f>CONCAT("(",IF(L41&lt;1,M41,CONCAT(L41,"\,",TEXT(M41,"000"))),")")</f>
        <v>(222)</v>
      </c>
      <c r="N15" s="4" t="s">
        <v>94</v>
      </c>
      <c r="O15" s="12" t="str">
        <f>CONCAT("(",IF(N41&lt;1,O41,CONCAT(N41,"\,",TEXT(O41,"000"))),")")</f>
        <v>(32)</v>
      </c>
      <c r="P15" s="4" t="s">
        <v>94</v>
      </c>
      <c r="Q15" s="12" t="str">
        <f>CONCAT("(",IF(P41&lt;1,Q41,CONCAT(P41,"\,",TEXT(Q41,"000"))),")")</f>
        <v>(143)</v>
      </c>
      <c r="R15" s="12" t="s">
        <v>92</v>
      </c>
      <c r="S15" s="13"/>
    </row>
    <row r="16" spans="1:19" ht="13.5">
      <c r="A16" s="8" t="s">
        <v>110</v>
      </c>
      <c r="B16" s="4" t="s">
        <v>94</v>
      </c>
      <c r="C16" s="12" t="str">
        <f>TEXT(INDIRECT(ADDRESS(B30,C30+3,1,TRUE,"ltx-LiteralTypes"))*10,"0.0\\%")</f>
        <v>43.7\%</v>
      </c>
      <c r="D16" s="4" t="s">
        <v>94</v>
      </c>
      <c r="E16" s="12" t="str">
        <f>TEXT(INDIRECT(ADDRESS(D30,E30+3,1,TRUE,"ltx-LiteralTypes"))*10,"0.0\\%")</f>
        <v>10.5\%</v>
      </c>
      <c r="F16" s="4" t="s">
        <v>94</v>
      </c>
      <c r="G16" s="12" t="s">
        <f>TEXT(INDIRECT(ADDRESS(F30,G30+3,1,TRUE,"ltx-LiteralTypes"))*10,"0.0\\%")</f>
        <v>111</v>
      </c>
      <c r="H16" s="4" t="s">
        <v>94</v>
      </c>
      <c r="I16" s="12" t="str">
        <f>TEXT(INDIRECT(ADDRESS(H30,I30+3,1,TRUE,"ltx-LiteralTypes"))*10,"0.0\\%")</f>
        <v>14.0\%</v>
      </c>
      <c r="J16" s="4" t="s">
        <v>94</v>
      </c>
      <c r="K16" s="12" t="str">
        <f>TEXT(INDIRECT(ADDRESS(J30,K30+3,1,TRUE,"ltx-LiteralTypes"))*10,"0.0\\%")</f>
        <v>36.4\%</v>
      </c>
      <c r="L16" s="4" t="s">
        <v>94</v>
      </c>
      <c r="M16" s="12" t="str">
        <f>TEXT(INDIRECT(ADDRESS(L30,M30+3,1,TRUE,"ltx-LiteralTypes"))*10,"0.0\\%")</f>
        <v>23.7\%</v>
      </c>
      <c r="N16" s="4" t="s">
        <v>94</v>
      </c>
      <c r="O16" s="12" t="s">
        <f>TEXT(INDIRECT(ADDRESS(N30,O30+3,1,TRUE,"ltx-LiteralTypes"))*10,"0.0\\%")</f>
        <v>105</v>
      </c>
      <c r="P16" s="4" t="s">
        <v>94</v>
      </c>
      <c r="Q16" s="12" t="str">
        <f>TEXT(INDIRECT(ADDRESS(P30,Q30+3,1,TRUE,"ltx-LiteralTypes"))*10,"0.0\\%")</f>
        <v>21.4\%</v>
      </c>
      <c r="R16" s="12" t="s">
        <v>22</v>
      </c>
      <c r="S16" s="13"/>
    </row>
    <row r="17" spans="1:19" ht="13.5">
      <c r="B17" s="4" t="s">
        <v>94</v>
      </c>
      <c r="C17" s="12" t="str">
        <f>CONCAT("(",IF(B42&lt;1,C42,CONCAT(B42,"\,",TEXT(C42,"000"))),")")</f>
        <v>(2\,929)</v>
      </c>
      <c r="D17" s="4" t="s">
        <v>94</v>
      </c>
      <c r="E17" s="12" t="str">
        <f>CONCAT("(",IF(D42&lt;1,E42,CONCAT(D42,"\,",TEXT(E42,"000"))),")")</f>
        <v>(408)</v>
      </c>
      <c r="F17" s="4" t="s">
        <v>94</v>
      </c>
      <c r="G17" s="12" t="str">
        <f>CONCAT("(",IF(F42&lt;1,G42,CONCAT(F42,"\,",TEXT(G42,"000"))),")")</f>
        <v>(536)</v>
      </c>
      <c r="H17" s="4" t="s">
        <v>94</v>
      </c>
      <c r="I17" s="12" t="str">
        <f>CONCAT("(",IF(H42&lt;1,I42,CONCAT(H42,"\,",TEXT(I42,"000"))),")")</f>
        <v>(321)</v>
      </c>
      <c r="J17" s="4" t="s">
        <v>94</v>
      </c>
      <c r="K17" s="12" t="str">
        <f>CONCAT("(",IF(J42&lt;1,K42,CONCAT(J42,"\,",TEXT(K42,"000"))),")")</f>
        <v>(55)</v>
      </c>
      <c r="L17" s="4" t="s">
        <v>94</v>
      </c>
      <c r="M17" s="12" t="str">
        <f>CONCAT("(",IF(L42&lt;1,M42,CONCAT(L42,"\,",TEXT(M42,"000"))),")")</f>
        <v>(76)</v>
      </c>
      <c r="N17" s="4" t="s">
        <v>94</v>
      </c>
      <c r="O17" s="12" t="str">
        <f>CONCAT("(",IF(N42&lt;1,O42,CONCAT(N42,"\,",TEXT(O42,"000"))),")")</f>
        <v>(12)</v>
      </c>
      <c r="P17" s="4" t="s">
        <v>94</v>
      </c>
      <c r="Q17" s="12" t="s">
        <f>CONCAT("(",IF(P42&lt;1,Q42,CONCAT(P42,"\,",TEXT(Q42,"000"))),")")</f>
        <v>99</v>
      </c>
      <c r="R17" s="12" t="s">
        <v>92</v>
      </c>
      <c r="S17" s="13"/>
    </row>
    <row r="18" spans="1:19" ht="13.5">
      <c r="A18" s="8" t="s">
        <v>112</v>
      </c>
      <c r="B18" s="4" t="s">
        <v>94</v>
      </c>
      <c r="C18" s="12" t="str">
        <f>TEXT(INDIRECT(ADDRESS(B31,C31+3,1,TRUE,"ltx-LiteralTypes"))*10,"0.0\\%")</f>
        <v>31.6\%</v>
      </c>
      <c r="D18" s="4" t="s">
        <v>94</v>
      </c>
      <c r="E18" s="12" t="str">
        <f>TEXT(INDIRECT(ADDRESS(D31,E31+3,1,TRUE,"ltx-LiteralTypes"))*10,"0.0\\%")</f>
        <v>10.3\%</v>
      </c>
      <c r="F18" s="4" t="s">
        <v>94</v>
      </c>
      <c r="G18" s="12" t="s">
        <f>TEXT(INDIRECT(ADDRESS(F31,G31+3,1,TRUE,"ltx-LiteralTypes"))*10,"0.0\\%")</f>
        <v>109</v>
      </c>
      <c r="H18" s="4" t="s">
        <v>94</v>
      </c>
      <c r="I18" s="12" t="str">
        <f>TEXT(INDIRECT(ADDRESS(H31,I31+3,1,TRUE,"ltx-LiteralTypes"))*10,"0.0\\%")</f>
        <v>9.7\%</v>
      </c>
      <c r="J18" s="4" t="s">
        <v>94</v>
      </c>
      <c r="K18" s="12" t="str">
        <f>TEXT(INDIRECT(ADDRESS(J31,K31+3,1,TRUE,"ltx-LiteralTypes"))*10,"0.0\\%")</f>
        <v>20.7\%</v>
      </c>
      <c r="L18" s="4" t="s">
        <v>94</v>
      </c>
      <c r="M18" s="12" t="str">
        <f>TEXT(INDIRECT(ADDRESS(L31,M31+3,1,TRUE,"ltx-LiteralTypes"))*10,"0.0\\%")</f>
        <v>14.5\%</v>
      </c>
      <c r="N18" s="4" t="s">
        <v>94</v>
      </c>
      <c r="O18" s="12" t="str">
        <f>TEXT(INDIRECT(ADDRESS(N31,O31+3,1,TRUE,"ltx-LiteralTypes"))*10,"0.0\\%")</f>
        <v>42.8\%</v>
      </c>
      <c r="P18" s="4" t="s">
        <v>94</v>
      </c>
      <c r="Q18" s="12" t="str">
        <f>TEXT(INDIRECT(ADDRESS(P31,Q31+3,1,TRUE,"ltx-LiteralTypes"))*10,"0.0\\%")</f>
        <v>20.1\%</v>
      </c>
      <c r="R18" s="12" t="s">
        <v>22</v>
      </c>
      <c r="S18" s="13"/>
    </row>
    <row r="19" spans="1:19" ht="13.5">
      <c r="A19" s="8"/>
      <c r="B19" s="4" t="s">
        <v>94</v>
      </c>
      <c r="C19" s="12" t="str">
        <f>CONCAT("(",IF(B43&lt;1,C43,CONCAT(B43,"\,",TEXT(C43,"000"))),")")</f>
        <v>(14\,054)</v>
      </c>
      <c r="D19" s="4" t="s">
        <v>94</v>
      </c>
      <c r="E19" s="12" t="str">
        <f>CONCAT("(",IF(D43&lt;1,E43,CONCAT(D43,"\,",TEXT(E43,"000"))),")")</f>
        <v>(3\,252)</v>
      </c>
      <c r="F19" s="4" t="s">
        <v>94</v>
      </c>
      <c r="G19" s="12" t="str">
        <f>CONCAT("(",IF(F43&lt;1,G43,CONCAT(F43,"\,",TEXT(G43,"000"))),")")</f>
        <v>(2\,009)</v>
      </c>
      <c r="H19" s="4" t="s">
        <v>94</v>
      </c>
      <c r="I19" s="12" t="str">
        <f>CONCAT("(",IF(H43&lt;1,I43,CONCAT(H43,"\,",TEXT(I43,"000"))),")")</f>
        <v>(932)</v>
      </c>
      <c r="J19" s="4" t="s">
        <v>94</v>
      </c>
      <c r="K19" s="12" t="str">
        <f>CONCAT("(",IF(J43&lt;1,K43,CONCAT(J43,"\,",TEXT(K43,"000"))),")")</f>
        <v>(1\,318)</v>
      </c>
      <c r="L19" s="4" t="s">
        <v>94</v>
      </c>
      <c r="M19" s="12" t="str">
        <f>CONCAT("(",IF(L43&lt;1,M43,CONCAT(L43,"\,",TEXT(M43,"000"))),")")</f>
        <v>(760)</v>
      </c>
      <c r="N19" s="4" t="s">
        <v>94</v>
      </c>
      <c r="O19" s="12" t="str">
        <f>CONCAT("(",IF(N43&lt;1,O43,CONCAT(N43,"\,",TEXT(O43,"000"))),")")</f>
        <v>(1\,409)</v>
      </c>
      <c r="P19" s="4" t="s">
        <v>94</v>
      </c>
      <c r="Q19" s="12" t="str">
        <f>CONCAT("(",IF(P43&lt;1,Q43,CONCAT(P43,"\,",TEXT(Q43,"000"))),")")</f>
        <v>(473)</v>
      </c>
      <c r="R19" s="12" t="s">
        <v>22</v>
      </c>
      <c r="S19" s="13"/>
    </row>
    <row r="20" spans="1:19" ht="13.5">
      <c r="A20" t="s">
        <v>18</v>
      </c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3.5">
      <c r="A21" s="8"/>
      <c r="B21" s="4"/>
      <c r="C21" s="12"/>
      <c r="D21" s="12"/>
      <c r="E21" s="34"/>
      <c r="F21" s="12"/>
      <c r="G21" s="13"/>
      <c r="H21" s="12"/>
      <c r="I21" s="12"/>
      <c r="J21" s="12"/>
      <c r="K21" s="34"/>
      <c r="L21" s="12"/>
      <c r="M21" s="13"/>
      <c r="N21" s="12"/>
      <c r="O21" s="12"/>
      <c r="P21" s="12"/>
      <c r="Q21" s="34"/>
      <c r="R21" s="12"/>
      <c r="S21" s="13"/>
    </row>
    <row r="22" spans="1:19" ht="13.5">
      <c r="A22" s="35" t="inlineStr">
        <is>
          <t>transposition mapping ltx-literalTypes-&gt;ltx-types-transposed</t>
        </is>
      </c>
    </row>
    <row r="23" spans="1:19" ht="13.5">
      <c r="A23" s="20"/>
      <c r="B23" s="36" t="s">
        <v>113</v>
      </c>
      <c r="C23" s="15" t="s">
        <v>114</v>
      </c>
      <c r="D23" s="36" t="s">
        <v>113</v>
      </c>
      <c r="E23" s="15" t="s">
        <v>114</v>
      </c>
      <c r="F23" s="36" t="s">
        <v>113</v>
      </c>
      <c r="G23" s="15" t="s">
        <v>114</v>
      </c>
      <c r="H23" s="36" t="s">
        <v>113</v>
      </c>
      <c r="I23" s="15" t="s">
        <v>114</v>
      </c>
      <c r="J23" s="36" t="s">
        <v>113</v>
      </c>
      <c r="K23" s="15" t="s">
        <v>114</v>
      </c>
      <c r="L23" s="36" t="s">
        <v>113</v>
      </c>
      <c r="M23" s="15" t="s">
        <v>114</v>
      </c>
      <c r="N23" s="36" t="s">
        <v>113</v>
      </c>
      <c r="O23" s="15" t="s">
        <v>114</v>
      </c>
      <c r="P23" s="36" t="s">
        <v>113</v>
      </c>
      <c r="Q23" s="15" t="s">
        <v>114</v>
      </c>
      <c r="R23" s="36"/>
      <c r="S23" s="15"/>
    </row>
    <row r="24" spans="1:19" ht="13.5">
      <c r="A24" s="7" t="s">
        <v>64</v>
      </c>
      <c r="B24" s="4">
        <v>16</v>
      </c>
      <c r="C24" s="37">
        <f>C31+6</f>
        <v>8</v>
      </c>
      <c r="D24" s="12">
        <f>B24+1</f>
        <v>17</v>
      </c>
      <c r="E24" s="37">
        <f>E31+6</f>
        <v>8</v>
      </c>
      <c r="F24" s="12">
        <f>D24+1</f>
        <v>18</v>
      </c>
      <c r="G24" s="37">
        <f>G31+6</f>
        <v>8</v>
      </c>
      <c r="H24" s="12">
        <f>F24+1</f>
        <v>19</v>
      </c>
      <c r="I24" s="37">
        <f>I31+6</f>
        <v>8</v>
      </c>
      <c r="J24" s="12">
        <f>H24+1</f>
        <v>20</v>
      </c>
      <c r="K24" s="37">
        <f>K31+6</f>
        <v>8</v>
      </c>
      <c r="L24" s="12">
        <f>J24+1</f>
        <v>21</v>
      </c>
      <c r="M24" s="37">
        <f>M31+6</f>
        <v>8</v>
      </c>
      <c r="N24" s="12">
        <f>L24+1</f>
        <v>22</v>
      </c>
      <c r="O24" s="37">
        <f>O31+6</f>
        <v>8</v>
      </c>
      <c r="P24" s="12">
        <f>N24+1</f>
        <v>23</v>
      </c>
      <c r="Q24" s="37">
        <f>Q31+6</f>
        <v>8</v>
      </c>
      <c r="R24" s="12"/>
      <c r="S24" s="37"/>
    </row>
    <row r="25" spans="1:19" ht="13.5">
      <c r="A25" s="7" t="s">
        <v>11</v>
      </c>
      <c r="B25" s="4">
        <v>16</v>
      </c>
      <c r="C25" s="37">
        <f>C24+6</f>
        <v>14</v>
      </c>
      <c r="D25" s="12">
        <f>B25+1</f>
        <v>17</v>
      </c>
      <c r="E25" s="37">
        <f>E24+6</f>
        <v>14</v>
      </c>
      <c r="F25" s="12">
        <f>D25+1</f>
        <v>18</v>
      </c>
      <c r="G25" s="37">
        <f>G24+6</f>
        <v>14</v>
      </c>
      <c r="H25" s="12">
        <f>F25+1</f>
        <v>19</v>
      </c>
      <c r="I25" s="37">
        <f>I24+6</f>
        <v>14</v>
      </c>
      <c r="J25" s="12">
        <f>H25+1</f>
        <v>20</v>
      </c>
      <c r="K25" s="37">
        <f>K24+6</f>
        <v>14</v>
      </c>
      <c r="L25" s="12">
        <f>J25+1</f>
        <v>21</v>
      </c>
      <c r="M25" s="37">
        <f>M24+6</f>
        <v>14</v>
      </c>
      <c r="N25" s="12">
        <f>L25+1</f>
        <v>22</v>
      </c>
      <c r="O25" s="37">
        <f>O24+6</f>
        <v>14</v>
      </c>
      <c r="P25" s="12">
        <f>N25+1</f>
        <v>23</v>
      </c>
      <c r="Q25" s="37">
        <f>Q24+6</f>
        <v>14</v>
      </c>
      <c r="R25" s="12"/>
      <c r="S25" s="37"/>
    </row>
    <row r="26" spans="1:19" ht="13.5">
      <c r="A26" s="7" t="s">
        <v>65</v>
      </c>
      <c r="B26" s="4">
        <f>B24</f>
        <v>16</v>
      </c>
      <c r="C26" s="37">
        <f>C25+6</f>
        <v>20</v>
      </c>
      <c r="D26" s="4">
        <f>D24</f>
        <v>17</v>
      </c>
      <c r="E26" s="37">
        <f>E25+6</f>
        <v>20</v>
      </c>
      <c r="F26" s="4">
        <f>F24</f>
        <v>18</v>
      </c>
      <c r="G26" s="37">
        <f>G25+6</f>
        <v>20</v>
      </c>
      <c r="H26" s="4">
        <f>H24</f>
        <v>19</v>
      </c>
      <c r="I26" s="37">
        <f>I25+6</f>
        <v>20</v>
      </c>
      <c r="J26" s="4">
        <f>J24</f>
        <v>20</v>
      </c>
      <c r="K26" s="37">
        <f>K25+6</f>
        <v>20</v>
      </c>
      <c r="L26" s="4">
        <f>L24</f>
        <v>21</v>
      </c>
      <c r="M26" s="37">
        <f>M25+6</f>
        <v>20</v>
      </c>
      <c r="N26" s="4">
        <f>N24</f>
        <v>22</v>
      </c>
      <c r="O26" s="37">
        <f>O25+6</f>
        <v>20</v>
      </c>
      <c r="P26" s="4">
        <f>P24</f>
        <v>23</v>
      </c>
      <c r="Q26" s="37">
        <f>Q25+6</f>
        <v>20</v>
      </c>
      <c r="R26" s="4"/>
      <c r="S26" s="37"/>
    </row>
    <row r="27" spans="1:19" ht="13.5">
      <c r="A27" s="7" t="s">
        <v>66</v>
      </c>
      <c r="B27" s="4">
        <f>B26</f>
        <v>16</v>
      </c>
      <c r="C27" s="37">
        <f>C26+6</f>
        <v>26</v>
      </c>
      <c r="D27" s="4">
        <f>D26</f>
        <v>17</v>
      </c>
      <c r="E27" s="37">
        <f>E26+6</f>
        <v>26</v>
      </c>
      <c r="F27" s="4">
        <f>F26</f>
        <v>18</v>
      </c>
      <c r="G27" s="37">
        <f>G26+6</f>
        <v>26</v>
      </c>
      <c r="H27" s="4">
        <f>H26</f>
        <v>19</v>
      </c>
      <c r="I27" s="37">
        <f>I26+6</f>
        <v>26</v>
      </c>
      <c r="J27" s="4">
        <f>J26</f>
        <v>20</v>
      </c>
      <c r="K27" s="37">
        <f>K26+6</f>
        <v>26</v>
      </c>
      <c r="L27" s="4">
        <f>L26</f>
        <v>21</v>
      </c>
      <c r="M27" s="37">
        <f>M26+6</f>
        <v>26</v>
      </c>
      <c r="N27" s="4">
        <f>N26</f>
        <v>22</v>
      </c>
      <c r="O27" s="37">
        <f>O26+6</f>
        <v>26</v>
      </c>
      <c r="P27" s="4">
        <f>P26</f>
        <v>23</v>
      </c>
      <c r="Q27" s="37">
        <f>Q26+6</f>
        <v>26</v>
      </c>
      <c r="R27" s="4"/>
      <c r="S27" s="37"/>
    </row>
    <row r="28" spans="1:19" ht="13.5">
      <c r="A28" s="7" t="s">
        <v>67</v>
      </c>
      <c r="B28" s="4">
        <f>B27</f>
        <v>16</v>
      </c>
      <c r="C28" s="37">
        <f>C27+6</f>
        <v>32</v>
      </c>
      <c r="D28" s="4">
        <f>D27</f>
        <v>17</v>
      </c>
      <c r="E28" s="37">
        <f>E27+6</f>
        <v>32</v>
      </c>
      <c r="F28" s="4">
        <f>F27</f>
        <v>18</v>
      </c>
      <c r="G28" s="37">
        <f>G27+6</f>
        <v>32</v>
      </c>
      <c r="H28" s="4">
        <f>H27</f>
        <v>19</v>
      </c>
      <c r="I28" s="37">
        <f>I27+6</f>
        <v>32</v>
      </c>
      <c r="J28" s="4">
        <f>J27</f>
        <v>20</v>
      </c>
      <c r="K28" s="37">
        <f>K27+6</f>
        <v>32</v>
      </c>
      <c r="L28" s="4">
        <f>L27</f>
        <v>21</v>
      </c>
      <c r="M28" s="37">
        <f>M27+6</f>
        <v>32</v>
      </c>
      <c r="N28" s="4">
        <f>N27</f>
        <v>22</v>
      </c>
      <c r="O28" s="37">
        <f>O27+6</f>
        <v>32</v>
      </c>
      <c r="P28" s="4">
        <f>P27</f>
        <v>23</v>
      </c>
      <c r="Q28" s="37">
        <f>Q27+6</f>
        <v>32</v>
      </c>
      <c r="R28" s="4"/>
      <c r="S28" s="37"/>
    </row>
    <row r="29" spans="1:19" ht="13.5">
      <c r="A29" s="7" t="s">
        <v>68</v>
      </c>
      <c r="B29" s="4">
        <f>B28</f>
        <v>16</v>
      </c>
      <c r="C29" s="37">
        <f>C28+6</f>
        <v>38</v>
      </c>
      <c r="D29" s="4">
        <f>D28</f>
        <v>17</v>
      </c>
      <c r="E29" s="37">
        <f>E28+6</f>
        <v>38</v>
      </c>
      <c r="F29" s="4">
        <f>F28</f>
        <v>18</v>
      </c>
      <c r="G29" s="37">
        <f>G28+6</f>
        <v>38</v>
      </c>
      <c r="H29" s="4">
        <f>H28</f>
        <v>19</v>
      </c>
      <c r="I29" s="37">
        <f>I28+6</f>
        <v>38</v>
      </c>
      <c r="J29" s="4">
        <f>J28</f>
        <v>20</v>
      </c>
      <c r="K29" s="37">
        <f>K28+6</f>
        <v>38</v>
      </c>
      <c r="L29" s="4">
        <f>L28</f>
        <v>21</v>
      </c>
      <c r="M29" s="37">
        <f>M28+6</f>
        <v>38</v>
      </c>
      <c r="N29" s="4">
        <f>N28</f>
        <v>22</v>
      </c>
      <c r="O29" s="37">
        <f>O28+6</f>
        <v>38</v>
      </c>
      <c r="P29" s="4">
        <f>P28</f>
        <v>23</v>
      </c>
      <c r="Q29" s="37">
        <f>Q28+6</f>
        <v>38</v>
      </c>
      <c r="R29" s="4"/>
      <c r="S29" s="37"/>
    </row>
    <row r="30" spans="1:19" ht="13.5">
      <c r="A30" s="7" t="s">
        <v>16</v>
      </c>
      <c r="B30" s="4">
        <f>B29</f>
        <v>16</v>
      </c>
      <c r="C30" s="37">
        <f>C29+6</f>
        <v>44</v>
      </c>
      <c r="D30" s="4">
        <f>D29</f>
        <v>17</v>
      </c>
      <c r="E30" s="37">
        <f>E29+6</f>
        <v>44</v>
      </c>
      <c r="F30" s="4">
        <f>F29</f>
        <v>18</v>
      </c>
      <c r="G30" s="37">
        <f>G29+6</f>
        <v>44</v>
      </c>
      <c r="H30" s="4">
        <f>H29</f>
        <v>19</v>
      </c>
      <c r="I30" s="37">
        <f>I29+6</f>
        <v>44</v>
      </c>
      <c r="J30" s="4">
        <f>J29</f>
        <v>20</v>
      </c>
      <c r="K30" s="37">
        <f>K29+6</f>
        <v>44</v>
      </c>
      <c r="L30" s="4">
        <f>L29</f>
        <v>21</v>
      </c>
      <c r="M30" s="37">
        <f>M29+6</f>
        <v>44</v>
      </c>
      <c r="N30" s="4">
        <f>N29</f>
        <v>22</v>
      </c>
      <c r="O30" s="37">
        <f>O29+6</f>
        <v>44</v>
      </c>
      <c r="P30" s="4">
        <f>P29</f>
        <v>23</v>
      </c>
      <c r="Q30" s="37">
        <f>Q29+6</f>
        <v>44</v>
      </c>
      <c r="R30" s="4"/>
      <c r="S30" s="37"/>
    </row>
    <row r="31" spans="1:19" ht="13.5">
      <c r="A31" s="6" t="s">
        <v>50</v>
      </c>
      <c r="B31" s="4">
        <f>B30</f>
        <v>16</v>
      </c>
      <c r="C31" s="37">
        <v>2</v>
      </c>
      <c r="D31" s="4">
        <f>D30</f>
        <v>17</v>
      </c>
      <c r="E31" s="37">
        <v>2</v>
      </c>
      <c r="F31" s="4">
        <f>F30</f>
        <v>18</v>
      </c>
      <c r="G31" s="37">
        <v>2</v>
      </c>
      <c r="H31" s="4">
        <f>H30</f>
        <v>19</v>
      </c>
      <c r="I31" s="37">
        <v>2</v>
      </c>
      <c r="J31" s="4">
        <f>J30</f>
        <v>20</v>
      </c>
      <c r="K31" s="37">
        <v>2</v>
      </c>
      <c r="L31" s="4">
        <f>L30</f>
        <v>21</v>
      </c>
      <c r="M31" s="37">
        <v>2</v>
      </c>
      <c r="N31" s="4">
        <f>N30</f>
        <v>22</v>
      </c>
      <c r="O31" s="37">
        <v>2</v>
      </c>
      <c r="P31" s="4">
        <f>P30</f>
        <v>23</v>
      </c>
      <c r="Q31" s="37">
        <v>2</v>
      </c>
      <c r="R31" s="4"/>
      <c r="S31" s="37"/>
    </row>
    <row r="32" spans="1:19" ht="13.5">
      <c r="A32" s="8"/>
      <c r="B32" s="4"/>
      <c r="C32" s="12"/>
      <c r="D32" s="12"/>
      <c r="E32" s="29"/>
      <c r="F32" s="12"/>
      <c r="G32" s="13"/>
      <c r="H32" s="12"/>
      <c r="I32" s="12"/>
      <c r="J32" s="12"/>
      <c r="K32" s="29"/>
      <c r="L32" s="12"/>
      <c r="M32" s="13"/>
      <c r="N32" s="12"/>
      <c r="O32" s="12"/>
      <c r="P32" s="12"/>
      <c r="Q32" s="12"/>
      <c r="R32" s="12"/>
      <c r="S32" s="12"/>
    </row>
    <row r="33" spans="1:19" ht="13.5">
      <c r="D33" s="12"/>
    </row>
    <row r="34" spans="1:19" ht="13.5">
      <c r="A34" s="3" t="s">
        <v>46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9" ht="13.5">
      <c r="A35" s="4"/>
      <c r="B35" s="6" t="s">
        <v>53</v>
      </c>
      <c r="D35" s="6" t="s">
        <v>54</v>
      </c>
      <c r="F35" s="6" t="s">
        <v>55</v>
      </c>
      <c r="H35" s="6" t="s">
        <v>56</v>
      </c>
      <c r="J35" s="6" t="s">
        <v>57</v>
      </c>
      <c r="L35" s="6" t="s">
        <v>58</v>
      </c>
      <c r="N35" s="6" t="s">
        <v>59</v>
      </c>
      <c r="P35" s="6" t="s">
        <v>60</v>
      </c>
      <c r="Q35" s="8"/>
    </row>
    <row r="36" spans="1:19" ht="13.5">
      <c r="A36" s="7" t="s">
        <v>64</v>
      </c>
      <c r="B36" s="16">
        <f>INDIRECT(ADDRESS(B24,C24,1,TRUE,"ltx-LiteralTypes"))</f>
        <v>0</v>
      </c>
      <c r="C36" s="16">
        <f>INDIRECT(ADDRESS(B24,C24+1,1,TRUE,"ltx-LiteralTypes"))</f>
        <v>242</v>
      </c>
      <c r="D36" s="16">
        <f>INDIRECT(ADDRESS(D24,E24,1,TRUE,"ltx-LiteralTypes"))</f>
        <v>0</v>
      </c>
      <c r="E36" s="16">
        <f>INDIRECT(ADDRESS(D24,E24+1,1,TRUE,"ltx-LiteralTypes"))</f>
        <v>36</v>
      </c>
      <c r="F36" s="16">
        <f>INDIRECT(ADDRESS(F24,G24,1,TRUE,"ltx-LiteralTypes"))</f>
        <v>0</v>
      </c>
      <c r="G36" s="16">
        <f>INDIRECT(ADDRESS(F24,G24+1,1,TRUE,"ltx-LiteralTypes"))</f>
        <v>99</v>
      </c>
      <c r="H36" s="16">
        <f>INDIRECT(ADDRESS(H24,I24,1,TRUE,"ltx-LiteralTypes"))</f>
        <v>0</v>
      </c>
      <c r="I36" s="16">
        <f>INDIRECT(ADDRESS(H24,I24+1,1,TRUE,"ltx-LiteralTypes"))</f>
        <v>56</v>
      </c>
      <c r="J36" s="16">
        <f>INDIRECT(ADDRESS(J24,K24,1,TRUE,"ltx-LiteralTypes"))</f>
        <v>0</v>
      </c>
      <c r="K36" s="16">
        <f>INDIRECT(ADDRESS(J24,K24+1,1,TRUE,"ltx-LiteralTypes"))</f>
        <v>26</v>
      </c>
      <c r="L36" s="16">
        <f>INDIRECT(ADDRESS(L24,M24,1,TRUE,"ltx-LiteralTypes"))</f>
        <v>0</v>
      </c>
      <c r="M36" s="16">
        <f>INDIRECT(ADDRESS(L24,M24+1,1,TRUE,"ltx-LiteralTypes"))</f>
        <v>42</v>
      </c>
      <c r="N36" s="16">
        <f>INDIRECT(ADDRESS(N24,O24,1,TRUE,"ltx-LiteralTypes"))</f>
        <v>0</v>
      </c>
      <c r="O36" s="16">
        <f>INDIRECT(ADDRESS(N24,O24+1,1,TRUE,"ltx-LiteralTypes"))</f>
        <v>29</v>
      </c>
      <c r="P36" s="16">
        <f>INDIRECT(ADDRESS(P24,Q24,1,TRUE,"ltx-LiteralTypes"))</f>
        <v>0</v>
      </c>
      <c r="Q36" s="16">
        <f>INDIRECT(ADDRESS(P24,Q24+1,1,TRUE,"ltx-LiteralTypes"))</f>
        <v>14</v>
      </c>
      <c r="R36" s="38"/>
      <c r="S36" s="38"/>
    </row>
    <row r="37" spans="1:19" ht="13.5">
      <c r="A37" s="7" t="s">
        <v>11</v>
      </c>
      <c r="B37" s="16">
        <f>INDIRECT(ADDRESS(B25,C25,1,TRUE,"ltx-LiteralTypes"))</f>
        <v>0</v>
      </c>
      <c r="C37" s="16">
        <f>INDIRECT(ADDRESS(B25,C25+1,1,TRUE,"ltx-LiteralTypes"))</f>
        <v>96</v>
      </c>
      <c r="D37" s="16">
        <f>INDIRECT(ADDRESS(D25,E25,1,TRUE,"ltx-LiteralTypes"))</f>
        <v>0</v>
      </c>
      <c r="E37" s="16">
        <f>INDIRECT(ADDRESS(D25,E25+1,1,TRUE,"ltx-LiteralTypes"))</f>
        <v>196</v>
      </c>
      <c r="F37" s="16">
        <f>INDIRECT(ADDRESS(F25,G25,1,TRUE,"ltx-LiteralTypes"))</f>
        <v>0</v>
      </c>
      <c r="G37" s="16">
        <f>INDIRECT(ADDRESS(F25,G25+1,1,TRUE,"ltx-LiteralTypes"))</f>
        <v>74</v>
      </c>
      <c r="H37" s="16">
        <f>INDIRECT(ADDRESS(H25,I25,1,TRUE,"ltx-LiteralTypes"))</f>
        <v>0</v>
      </c>
      <c r="I37" s="16">
        <f>INDIRECT(ADDRESS(H25,I25+1,1,TRUE,"ltx-LiteralTypes"))</f>
        <v>25</v>
      </c>
      <c r="J37" s="16">
        <f>INDIRECT(ADDRESS(J25,K25,1,TRUE,"ltx-LiteralTypes"))</f>
        <v>0</v>
      </c>
      <c r="K37" s="16">
        <f>INDIRECT(ADDRESS(J25,K25+1,1,TRUE,"ltx-LiteralTypes"))</f>
        <v>33</v>
      </c>
      <c r="L37" s="16">
        <f>INDIRECT(ADDRESS(L25,M25,1,TRUE,"ltx-LiteralTypes"))</f>
        <v>0</v>
      </c>
      <c r="M37" s="16">
        <f>INDIRECT(ADDRESS(L25,M25+1,1,TRUE,"ltx-LiteralTypes"))</f>
        <v>10</v>
      </c>
      <c r="N37" s="16">
        <f>INDIRECT(ADDRESS(N25,O25,1,TRUE,"ltx-LiteralTypes"))</f>
        <v>0</v>
      </c>
      <c r="O37" s="16">
        <f>INDIRECT(ADDRESS(N25,O25+1,1,TRUE,"ltx-LiteralTypes"))</f>
        <v>1</v>
      </c>
      <c r="P37" s="16">
        <f>INDIRECT(ADDRESS(P25,Q25,1,TRUE,"ltx-LiteralTypes"))</f>
        <v>0</v>
      </c>
      <c r="Q37" s="16">
        <f>INDIRECT(ADDRESS(P25,Q25+1,1,TRUE,"ltx-LiteralTypes"))</f>
        <v>54</v>
      </c>
      <c r="R37" s="38"/>
      <c r="S37" s="38"/>
    </row>
    <row r="38" spans="1:19" ht="13.5">
      <c r="A38" s="7" t="s">
        <v>65</v>
      </c>
      <c r="B38" s="16">
        <f>INDIRECT(ADDRESS(B26,C26,1,TRUE,"ltx-LiteralTypes"))</f>
        <v>3</v>
      </c>
      <c r="C38" s="16">
        <f>INDIRECT(ADDRESS(B26,C26+1,1,TRUE,"ltx-LiteralTypes"))</f>
        <v>239</v>
      </c>
      <c r="D38" s="16">
        <f>INDIRECT(ADDRESS(D26,E26,1,TRUE,"ltx-LiteralTypes"))</f>
        <v>0</v>
      </c>
      <c r="E38" s="16">
        <f>INDIRECT(ADDRESS(D26,E26+1,1,TRUE,"ltx-LiteralTypes"))</f>
        <v>874</v>
      </c>
      <c r="F38" s="16">
        <f>INDIRECT(ADDRESS(F26,G26,1,TRUE,"ltx-LiteralTypes"))</f>
        <v>0</v>
      </c>
      <c r="G38" s="16">
        <f>INDIRECT(ADDRESS(F26,G26+1,1,TRUE,"ltx-LiteralTypes"))</f>
        <v>792</v>
      </c>
      <c r="H38" s="16">
        <f>INDIRECT(ADDRESS(H26,I26,1,TRUE,"ltx-LiteralTypes"))</f>
        <v>0</v>
      </c>
      <c r="I38" s="16">
        <f>INDIRECT(ADDRESS(H26,I26+1,1,TRUE,"ltx-LiteralTypes"))</f>
        <v>234</v>
      </c>
      <c r="J38" s="16">
        <f>INDIRECT(ADDRESS(J26,K26,1,TRUE,"ltx-LiteralTypes"))</f>
        <v>0</v>
      </c>
      <c r="K38" s="16">
        <f>INDIRECT(ADDRESS(J26,K26+1,1,TRUE,"ltx-LiteralTypes"))</f>
        <v>441</v>
      </c>
      <c r="L38" s="16">
        <f>INDIRECT(ADDRESS(L26,M26,1,TRUE,"ltx-LiteralTypes"))</f>
        <v>0</v>
      </c>
      <c r="M38" s="16">
        <f>INDIRECT(ADDRESS(L26,M26+1,1,TRUE,"ltx-LiteralTypes"))</f>
        <v>263</v>
      </c>
      <c r="N38" s="16">
        <f>INDIRECT(ADDRESS(N26,O26,1,TRUE,"ltx-LiteralTypes"))</f>
        <v>0</v>
      </c>
      <c r="O38" s="16">
        <f>INDIRECT(ADDRESS(N26,O26+1,1,TRUE,"ltx-LiteralTypes"))</f>
        <v>91</v>
      </c>
      <c r="P38" s="16">
        <f>INDIRECT(ADDRESS(P26,Q26,1,TRUE,"ltx-LiteralTypes"))</f>
        <v>0</v>
      </c>
      <c r="Q38" s="16">
        <f>INDIRECT(ADDRESS(P26,Q26+1,1,TRUE,"ltx-LiteralTypes"))</f>
        <v>176</v>
      </c>
      <c r="R38" s="38"/>
      <c r="S38" s="38"/>
    </row>
    <row r="39" spans="1:19" ht="13.5">
      <c r="A39" s="7" t="s">
        <v>66</v>
      </c>
      <c r="B39" s="16">
        <f>INDIRECT(ADDRESS(B27,C27,1,TRUE,"ltx-LiteralTypes"))</f>
        <v>3</v>
      </c>
      <c r="C39" s="16">
        <f>INDIRECT(ADDRESS(B27,C27+1,1,TRUE,"ltx-LiteralTypes"))</f>
        <v>469</v>
      </c>
      <c r="D39" s="16">
        <f>INDIRECT(ADDRESS(D27,E27,1,TRUE,"ltx-LiteralTypes"))</f>
        <v>0</v>
      </c>
      <c r="E39" s="16">
        <f>INDIRECT(ADDRESS(D27,E27+1,1,TRUE,"ltx-LiteralTypes"))</f>
        <v>156</v>
      </c>
      <c r="F39" s="16">
        <f>INDIRECT(ADDRESS(F27,G27,1,TRUE,"ltx-LiteralTypes"))</f>
        <v>0</v>
      </c>
      <c r="G39" s="16">
        <f>INDIRECT(ADDRESS(F27,G27+1,1,TRUE,"ltx-LiteralTypes"))</f>
        <v>68</v>
      </c>
      <c r="H39" s="16">
        <f>INDIRECT(ADDRESS(H27,I27,1,TRUE,"ltx-LiteralTypes"))</f>
        <v>0</v>
      </c>
      <c r="I39" s="16">
        <f>INDIRECT(ADDRESS(H27,I27+1,1,TRUE,"ltx-LiteralTypes"))</f>
        <v>46</v>
      </c>
      <c r="J39" s="16">
        <f>INDIRECT(ADDRESS(J27,K27,1,TRUE,"ltx-LiteralTypes"))</f>
        <v>0</v>
      </c>
      <c r="K39" s="16">
        <f>INDIRECT(ADDRESS(J27,K27+1,1,TRUE,"ltx-LiteralTypes"))</f>
        <v>330</v>
      </c>
      <c r="L39" s="16">
        <f>INDIRECT(ADDRESS(L27,M27,1,TRUE,"ltx-LiteralTypes"))</f>
        <v>0</v>
      </c>
      <c r="M39" s="16">
        <f>INDIRECT(ADDRESS(L27,M27+1,1,TRUE,"ltx-LiteralTypes"))</f>
        <v>52</v>
      </c>
      <c r="N39" s="16">
        <f>INDIRECT(ADDRESS(N27,O27,1,TRUE,"ltx-LiteralTypes"))</f>
        <v>0</v>
      </c>
      <c r="O39" s="16">
        <f>INDIRECT(ADDRESS(N27,O27+1,1,TRUE,"ltx-LiteralTypes"))</f>
        <v>933</v>
      </c>
      <c r="P39" s="16">
        <f>INDIRECT(ADDRESS(P27,Q27,1,TRUE,"ltx-LiteralTypes"))</f>
        <v>0</v>
      </c>
      <c r="Q39" s="16">
        <f>INDIRECT(ADDRESS(P27,Q27+1,1,TRUE,"ltx-LiteralTypes"))</f>
        <v>22</v>
      </c>
      <c r="R39" s="38"/>
      <c r="S39" s="38"/>
    </row>
    <row r="40" spans="1:19" ht="13.5">
      <c r="A40" s="7" t="s">
        <v>67</v>
      </c>
      <c r="B40" s="16">
        <f>INDIRECT(ADDRESS(B28,C28,1,TRUE,"ltx-LiteralTypes"))</f>
        <v>2</v>
      </c>
      <c r="C40" s="16">
        <f>INDIRECT(ADDRESS(B28,C28+1,1,TRUE,"ltx-LiteralTypes"))</f>
        <v>764</v>
      </c>
      <c r="D40" s="16">
        <f>INDIRECT(ADDRESS(D28,E28,1,TRUE,"ltx-LiteralTypes"))</f>
        <v>0</v>
      </c>
      <c r="E40" s="16">
        <f>INDIRECT(ADDRESS(D28,E28+1,1,TRUE,"ltx-LiteralTypes"))</f>
        <v>351</v>
      </c>
      <c r="F40" s="16">
        <f>INDIRECT(ADDRESS(F28,G28,1,TRUE,"ltx-LiteralTypes"))</f>
        <v>0</v>
      </c>
      <c r="G40" s="16">
        <f>INDIRECT(ADDRESS(F28,G28+1,1,TRUE,"ltx-LiteralTypes"))</f>
        <v>269</v>
      </c>
      <c r="H40" s="16">
        <f>INDIRECT(ADDRESS(H28,I28,1,TRUE,"ltx-LiteralTypes"))</f>
        <v>0</v>
      </c>
      <c r="I40" s="16">
        <f>INDIRECT(ADDRESS(H28,I28+1,1,TRUE,"ltx-LiteralTypes"))</f>
        <v>91</v>
      </c>
      <c r="J40" s="16">
        <f>INDIRECT(ADDRESS(J28,K28,1,TRUE,"ltx-LiteralTypes"))</f>
        <v>0</v>
      </c>
      <c r="K40" s="16">
        <f>INDIRECT(ADDRESS(J28,K28+1,1,TRUE,"ltx-LiteralTypes"))</f>
        <v>219</v>
      </c>
      <c r="L40" s="16">
        <f>INDIRECT(ADDRESS(L28,M28,1,TRUE,"ltx-LiteralTypes"))</f>
        <v>0</v>
      </c>
      <c r="M40" s="16">
        <f>INDIRECT(ADDRESS(L28,M28+1,1,TRUE,"ltx-LiteralTypes"))</f>
        <v>95</v>
      </c>
      <c r="N40" s="16">
        <f>INDIRECT(ADDRESS(N28,O28,1,TRUE,"ltx-LiteralTypes"))</f>
        <v>0</v>
      </c>
      <c r="O40" s="16">
        <f>INDIRECT(ADDRESS(N28,O28+1,1,TRUE,"ltx-LiteralTypes"))</f>
        <v>311</v>
      </c>
      <c r="P40" s="16">
        <f>INDIRECT(ADDRESS(P28,Q28,1,TRUE,"ltx-LiteralTypes"))</f>
        <v>0</v>
      </c>
      <c r="Q40" s="16">
        <f>INDIRECT(ADDRESS(P28,Q28+1,1,TRUE,"ltx-LiteralTypes"))</f>
        <v>8</v>
      </c>
      <c r="R40" s="38"/>
      <c r="S40" s="38"/>
    </row>
    <row r="41" spans="1:19" ht="13.5">
      <c r="A41" s="7" t="s">
        <v>68</v>
      </c>
      <c r="B41" s="16">
        <f>INDIRECT(ADDRESS(B29,C29,1,TRUE,"ltx-LiteralTypes"))</f>
        <v>1</v>
      </c>
      <c r="C41" s="16">
        <f>INDIRECT(ADDRESS(B29,C29+1,1,TRUE,"ltx-LiteralTypes"))</f>
        <v>315</v>
      </c>
      <c r="D41" s="16">
        <f>INDIRECT(ADDRESS(D29,E29,1,TRUE,"ltx-LiteralTypes"))</f>
        <v>1</v>
      </c>
      <c r="E41" s="16">
        <f>INDIRECT(ADDRESS(D29,E29+1,1,TRUE,"ltx-LiteralTypes"))</f>
        <v>231</v>
      </c>
      <c r="F41" s="16">
        <f>INDIRECT(ADDRESS(F29,G29,1,TRUE,"ltx-LiteralTypes"))</f>
        <v>0</v>
      </c>
      <c r="G41" s="16">
        <f>INDIRECT(ADDRESS(F29,G29+1,1,TRUE,"ltx-LiteralTypes"))</f>
        <v>171</v>
      </c>
      <c r="H41" s="16">
        <f>INDIRECT(ADDRESS(H29,I29,1,TRUE,"ltx-LiteralTypes"))</f>
        <v>0</v>
      </c>
      <c r="I41" s="16">
        <f>INDIRECT(ADDRESS(H29,I29+1,1,TRUE,"ltx-LiteralTypes"))</f>
        <v>159</v>
      </c>
      <c r="J41" s="16">
        <f>INDIRECT(ADDRESS(J29,K29,1,TRUE,"ltx-LiteralTypes"))</f>
        <v>0</v>
      </c>
      <c r="K41" s="16">
        <f>INDIRECT(ADDRESS(J29,K29+1,1,TRUE,"ltx-LiteralTypes"))</f>
        <v>214</v>
      </c>
      <c r="L41" s="16">
        <f>INDIRECT(ADDRESS(L29,M29,1,TRUE,"ltx-LiteralTypes"))</f>
        <v>0</v>
      </c>
      <c r="M41" s="16">
        <f>INDIRECT(ADDRESS(L29,M29+1,1,TRUE,"ltx-LiteralTypes"))</f>
        <v>222</v>
      </c>
      <c r="N41" s="16">
        <f>INDIRECT(ADDRESS(N29,O29,1,TRUE,"ltx-LiteralTypes"))</f>
        <v>0</v>
      </c>
      <c r="O41" s="16">
        <f>INDIRECT(ADDRESS(N29,O29+1,1,TRUE,"ltx-LiteralTypes"))</f>
        <v>32</v>
      </c>
      <c r="P41" s="16">
        <f>INDIRECT(ADDRESS(P29,Q29,1,TRUE,"ltx-LiteralTypes"))</f>
        <v>0</v>
      </c>
      <c r="Q41" s="16">
        <f>INDIRECT(ADDRESS(P29,Q29+1,1,TRUE,"ltx-LiteralTypes"))</f>
        <v>143</v>
      </c>
      <c r="R41" s="38"/>
      <c r="S41" s="38"/>
    </row>
    <row r="42" spans="1:19" ht="13.5">
      <c r="A42" s="7" t="s">
        <v>16</v>
      </c>
      <c r="B42" s="16">
        <f>INDIRECT(ADDRESS(B30,C30,1,TRUE,"ltx-LiteralTypes"))</f>
        <v>2</v>
      </c>
      <c r="C42" s="16">
        <f>INDIRECT(ADDRESS(B30,C30+1,1,TRUE,"ltx-LiteralTypes"))</f>
        <v>929</v>
      </c>
      <c r="D42" s="16">
        <f>INDIRECT(ADDRESS(D30,E30,1,TRUE,"ltx-LiteralTypes"))</f>
        <v>0</v>
      </c>
      <c r="E42" s="16">
        <f>INDIRECT(ADDRESS(D30,E30+1,1,TRUE,"ltx-LiteralTypes"))</f>
        <v>408</v>
      </c>
      <c r="F42" s="16">
        <f>INDIRECT(ADDRESS(F30,G30,1,TRUE,"ltx-LiteralTypes"))</f>
        <v>0</v>
      </c>
      <c r="G42" s="16">
        <f>INDIRECT(ADDRESS(F30,G30+1,1,TRUE,"ltx-LiteralTypes"))</f>
        <v>536</v>
      </c>
      <c r="H42" s="16">
        <f>INDIRECT(ADDRESS(H30,I30,1,TRUE,"ltx-LiteralTypes"))</f>
        <v>0</v>
      </c>
      <c r="I42" s="16">
        <f>INDIRECT(ADDRESS(H30,I30+1,1,TRUE,"ltx-LiteralTypes"))</f>
        <v>321</v>
      </c>
      <c r="J42" s="16">
        <f>INDIRECT(ADDRESS(J30,K30,1,TRUE,"ltx-LiteralTypes"))</f>
        <v>0</v>
      </c>
      <c r="K42" s="16">
        <f>INDIRECT(ADDRESS(J30,K30+1,1,TRUE,"ltx-LiteralTypes"))</f>
        <v>55</v>
      </c>
      <c r="L42" s="16">
        <f>INDIRECT(ADDRESS(L30,M30,1,TRUE,"ltx-LiteralTypes"))</f>
        <v>0</v>
      </c>
      <c r="M42" s="16">
        <f>INDIRECT(ADDRESS(L30,M30+1,1,TRUE,"ltx-LiteralTypes"))</f>
        <v>76</v>
      </c>
      <c r="N42" s="16">
        <f>INDIRECT(ADDRESS(N30,O30,1,TRUE,"ltx-LiteralTypes"))</f>
        <v>0</v>
      </c>
      <c r="O42" s="16">
        <f>INDIRECT(ADDRESS(N30,O30+1,1,TRUE,"ltx-LiteralTypes"))</f>
        <v>12</v>
      </c>
      <c r="P42" s="16">
        <f>INDIRECT(ADDRESS(P30,Q30,1,TRUE,"ltx-LiteralTypes"))</f>
        <v>0</v>
      </c>
      <c r="Q42" s="16">
        <f>INDIRECT(ADDRESS(P30,Q30+1,1,TRUE,"ltx-LiteralTypes"))</f>
        <v>56</v>
      </c>
      <c r="R42" s="38"/>
      <c r="S42" s="38"/>
    </row>
    <row r="43" spans="1:19" ht="13.5">
      <c r="A43" s="6" t="s">
        <v>50</v>
      </c>
      <c r="B43" s="16">
        <f>INDIRECT(ADDRESS(B31,C31,1,TRUE,"ltx-LiteralTypes"))</f>
        <v>14</v>
      </c>
      <c r="C43" s="16">
        <f>INDIRECT(ADDRESS(B31,C31+1,1,TRUE,"ltx-LiteralTypes"))</f>
        <v>54</v>
      </c>
      <c r="D43" s="16">
        <f>INDIRECT(ADDRESS(D31,E31,1,TRUE,"ltx-LiteralTypes"))</f>
        <v>3</v>
      </c>
      <c r="E43" s="16">
        <f>INDIRECT(ADDRESS(D31,E31+1,1,TRUE,"ltx-LiteralTypes"))</f>
        <v>252</v>
      </c>
      <c r="F43" s="16">
        <f>INDIRECT(ADDRESS(F31,G31,1,TRUE,"ltx-LiteralTypes"))</f>
        <v>2</v>
      </c>
      <c r="G43" s="16">
        <f>INDIRECT(ADDRESS(F31,G31+1,1,TRUE,"ltx-LiteralTypes"))</f>
        <v>9</v>
      </c>
      <c r="H43" s="16">
        <f>INDIRECT(ADDRESS(H31,I31,1,TRUE,"ltx-LiteralTypes"))</f>
        <v>0</v>
      </c>
      <c r="I43" s="16">
        <f>INDIRECT(ADDRESS(H31,I31+1,1,TRUE,"ltx-LiteralTypes"))</f>
        <v>932</v>
      </c>
      <c r="J43" s="16">
        <f>INDIRECT(ADDRESS(J31,K31,1,TRUE,"ltx-LiteralTypes"))</f>
        <v>1</v>
      </c>
      <c r="K43" s="16">
        <f>INDIRECT(ADDRESS(J31,K31+1,1,TRUE,"ltx-LiteralTypes"))</f>
        <v>318</v>
      </c>
      <c r="L43" s="16">
        <f>INDIRECT(ADDRESS(L31,M31,1,TRUE,"ltx-LiteralTypes"))</f>
        <v>0</v>
      </c>
      <c r="M43" s="16">
        <f>INDIRECT(ADDRESS(L31,M31+1,1,TRUE,"ltx-LiteralTypes"))</f>
        <v>760</v>
      </c>
      <c r="N43" s="16">
        <f>INDIRECT(ADDRESS(N31,O31,1,TRUE,"ltx-LiteralTypes"))</f>
        <v>1</v>
      </c>
      <c r="O43" s="16">
        <f>INDIRECT(ADDRESS(N31,O31+1,1,TRUE,"ltx-LiteralTypes"))</f>
        <v>409</v>
      </c>
      <c r="P43" s="16">
        <f>INDIRECT(ADDRESS(P31,Q31,1,TRUE,"ltx-LiteralTypes"))</f>
        <v>0</v>
      </c>
      <c r="Q43" s="16">
        <f>INDIRECT(ADDRESS(P31,Q31+1,1,TRUE,"ltx-LiteralTypes"))</f>
        <v>473</v>
      </c>
      <c r="R43" s="38"/>
      <c r="S43" s="38"/>
    </row>
    <row r="44" spans="1:19" ht="13.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38"/>
      <c r="S44" s="38"/>
    </row>
    <row r="45" spans="1:19" ht="13.5">
      <c r="B45" s="16"/>
      <c r="C45" s="16"/>
      <c r="H45" s="16"/>
      <c r="I45" s="16"/>
      <c r="N45" s="16"/>
      <c r="O45" s="16"/>
      <c r="P45" s="38"/>
      <c r="Q45" s="38"/>
      <c r="R45" s="38"/>
      <c r="S45" s="38"/>
    </row>
    <row r="46" spans="1:19" ht="13.5"/>
    <row r="47" spans="1:19" ht="13.5"/>
    <row r="48" spans="1:19" ht="13.5"/>
    <row r="49" spans="1:19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35"/>
  <sheetViews>
    <sheetView workbookViewId="0">
      <selection activeCell="A1" sqref="A1"/>
    </sheetView>
  </sheetViews>
  <sheetFormatPr defaultRowHeight="12.75"/>
  <cols>
    <col min="1" max="19" style="1" width="9.142307692307693"/>
    <col min="20" max="20" style="1" width="9.285156250000002" customWidth="1"/>
    <col min="21" max="256" style="1" width="9.142307692307693"/>
  </cols>
  <sheetData>
    <row r="1" spans="1:20" ht="13.5">
      <c r="A1" s="2" t="inlineStr">
        <is>
          <t>computed with: MLSResultsAnalysisRQ... (MLXP-allInOne image)</t>
        </is>
      </c>
      <c r="B1" s="3"/>
      <c r="C1" s="3"/>
      <c r="D1" s="3"/>
      <c r="E1" s="3"/>
      <c r="F1" s="3"/>
      <c r="G1" s="3"/>
    </row>
    <row r="2" spans="1:20" ht="13.5">
      <c r="A2" s="9" t="inlineStr">
        <is>
          <t>RQ2SelfDescriptive</t>
        </is>
      </c>
      <c r="B2" t="s">
        <v>10</v>
      </c>
      <c r="D2" t="s">
        <v>11</v>
      </c>
      <c r="F2" t="s">
        <v>12</v>
      </c>
      <c r="H2" t="s">
        <v>13</v>
      </c>
      <c r="J2" t="s">
        <v>14</v>
      </c>
      <c r="L2" t="s">
        <v>15</v>
      </c>
      <c r="N2" t="s">
        <v>16</v>
      </c>
      <c r="P2" t="inlineStr">
        <is>
          <t>hypothesis</t>
        </is>
      </c>
      <c r="R2" t="inlineStr">
        <is>
          <t>other</t>
        </is>
      </c>
      <c r="T2" t="s">
        <v>70</v>
      </c>
    </row>
    <row r="3" spans="1:20" ht="13.5">
      <c r="B3" t="s">
        <v>115</v>
      </c>
      <c r="C3" t="s">
        <v>52</v>
      </c>
      <c r="D3" t="s">
        <v>115</v>
      </c>
      <c r="E3" t="s">
        <v>52</v>
      </c>
      <c r="F3" t="s">
        <v>115</v>
      </c>
      <c r="G3" t="s">
        <v>52</v>
      </c>
      <c r="H3" t="s">
        <v>115</v>
      </c>
      <c r="I3" t="s">
        <v>52</v>
      </c>
      <c r="J3" t="s">
        <v>115</v>
      </c>
      <c r="K3" t="s">
        <v>52</v>
      </c>
      <c r="L3" t="s">
        <v>115</v>
      </c>
      <c r="M3" t="s">
        <v>52</v>
      </c>
      <c r="N3" t="s">
        <v>115</v>
      </c>
      <c r="O3" t="s">
        <v>52</v>
      </c>
      <c r="P3" t="s">
        <v>115</v>
      </c>
      <c r="Q3" t="s">
        <v>52</v>
      </c>
    </row>
    <row r="4" spans="1:20" ht="13.5">
      <c r="A4" t="inlineStr">
        <is>
          <t>boolean</t>
        </is>
      </c>
      <c r="B4">
        <v>56</v>
      </c>
      <c r="C4">
        <v>0</v>
      </c>
      <c r="D4">
        <v>25</v>
      </c>
      <c r="E4">
        <v>0</v>
      </c>
      <c r="F4">
        <v>221</v>
      </c>
      <c r="G4">
        <v>13</v>
      </c>
      <c r="H4">
        <v>35</v>
      </c>
      <c r="I4">
        <v>11</v>
      </c>
      <c r="J4">
        <v>75</v>
      </c>
      <c r="K4">
        <v>16</v>
      </c>
      <c r="L4">
        <v>154</v>
      </c>
      <c r="M4">
        <v>5</v>
      </c>
      <c r="N4">
        <v>276</v>
      </c>
      <c r="O4">
        <v>45</v>
      </c>
    </row>
    <row r="5" spans="1:20" ht="13.5">
      <c r="A5" t="inlineStr">
        <is>
          <t>nil</t>
        </is>
      </c>
      <c r="B5">
        <v>40</v>
      </c>
      <c r="C5">
        <v>2</v>
      </c>
      <c r="D5">
        <v>10</v>
      </c>
      <c r="E5">
        <v>0</v>
      </c>
      <c r="F5">
        <v>228</v>
      </c>
      <c r="G5">
        <v>35</v>
      </c>
      <c r="H5">
        <v>33</v>
      </c>
      <c r="I5">
        <v>19</v>
      </c>
      <c r="J5">
        <v>75</v>
      </c>
      <c r="K5">
        <v>20</v>
      </c>
      <c r="L5">
        <v>206</v>
      </c>
      <c r="M5">
        <v>16</v>
      </c>
      <c r="N5">
        <v>58</v>
      </c>
      <c r="O5">
        <v>18</v>
      </c>
    </row>
    <row r="6" spans="1:20" ht="13.5">
      <c r="A6" t="inlineStr">
        <is>
          <t>emptyArray</t>
        </is>
      </c>
      <c r="B6">
        <v>4</v>
      </c>
      <c r="C6">
        <v>0</v>
      </c>
      <c r="D6">
        <v>6</v>
      </c>
      <c r="E6">
        <v>0</v>
      </c>
      <c r="F6">
        <v>86</v>
      </c>
      <c r="G6">
        <v>6</v>
      </c>
      <c r="H6">
        <v>7</v>
      </c>
      <c r="I6">
        <v>1</v>
      </c>
      <c r="J6">
        <v>18</v>
      </c>
      <c r="K6">
        <v>1</v>
      </c>
      <c r="L6">
        <v>29</v>
      </c>
      <c r="M6">
        <v>1</v>
      </c>
      <c r="N6">
        <v>6</v>
      </c>
      <c r="O6">
        <v>1</v>
      </c>
    </row>
    <row r="7" spans="1:20" ht="13.5">
      <c r="A7" t="inlineStr">
        <is>
          <t>string</t>
        </is>
      </c>
      <c r="B7">
        <v>36</v>
      </c>
      <c r="C7">
        <v>0</v>
      </c>
      <c r="D7">
        <v>195</v>
      </c>
      <c r="E7">
        <v>1</v>
      </c>
      <c r="F7">
        <v>817</v>
      </c>
      <c r="G7">
        <v>57</v>
      </c>
      <c r="H7">
        <v>136</v>
      </c>
      <c r="I7">
        <v>20</v>
      </c>
      <c r="J7">
        <v>259</v>
      </c>
      <c r="K7">
        <v>92</v>
      </c>
      <c r="L7">
        <v>1109</v>
      </c>
      <c r="M7">
        <v>122</v>
      </c>
      <c r="N7">
        <v>365</v>
      </c>
      <c r="O7">
        <v>43</v>
      </c>
    </row>
    <row r="8" spans="1:20" ht="13.5">
      <c r="A8" t="inlineStr">
        <is>
          <t>symbol</t>
        </is>
      </c>
      <c r="B8">
        <v>97</v>
      </c>
      <c r="C8">
        <v>2</v>
      </c>
      <c r="D8">
        <v>74</v>
      </c>
      <c r="E8">
        <v>0</v>
      </c>
      <c r="F8">
        <v>744</v>
      </c>
      <c r="G8">
        <v>48</v>
      </c>
      <c r="H8">
        <v>65</v>
      </c>
      <c r="I8">
        <v>3</v>
      </c>
      <c r="J8">
        <v>219</v>
      </c>
      <c r="K8">
        <v>50</v>
      </c>
      <c r="L8">
        <v>159</v>
      </c>
      <c r="M8">
        <v>12</v>
      </c>
      <c r="N8">
        <v>524</v>
      </c>
      <c r="O8">
        <v>12</v>
      </c>
    </row>
    <row r="9" spans="1:20" ht="13.5">
      <c r="A9" t="s">
        <v>116</v>
      </c>
      <c r="B9">
        <f>SUM(B4:B8)</f>
        <v>233</v>
      </c>
      <c r="C9">
        <f>SUM(C4:C8)</f>
        <v>4</v>
      </c>
      <c r="D9">
        <f>SUM(D4:D8)</f>
        <v>310</v>
      </c>
      <c r="E9">
        <f>SUM(E4:E8)</f>
        <v>1</v>
      </c>
      <c r="F9">
        <f>SUM(F4:F8)</f>
        <v>2096</v>
      </c>
      <c r="G9">
        <f>SUM(G4:G8)</f>
        <v>159</v>
      </c>
      <c r="H9">
        <f>SUM(H4:H8)</f>
        <v>276</v>
      </c>
      <c r="I9">
        <f>SUM(I4:I8)</f>
        <v>54</v>
      </c>
      <c r="J9">
        <f>SUM(J4:J8)</f>
        <v>646</v>
      </c>
      <c r="K9">
        <f>SUM(K4:K8)</f>
        <v>179</v>
      </c>
      <c r="L9">
        <f>SUM(L4:L8)</f>
        <v>1657</v>
      </c>
      <c r="M9">
        <f>SUM(M4:M8)</f>
        <v>156</v>
      </c>
      <c r="N9">
        <f>SUM(N4:N8)</f>
        <v>1229</v>
      </c>
      <c r="O9">
        <f>SUM(O4:O8)</f>
        <v>119</v>
      </c>
      <c r="P9" s="39">
        <f>B9+D9+F9+H9+J9+L9+N9</f>
        <v>6447</v>
      </c>
      <c r="Q9" s="40">
        <f>C9+E9+G9+I9+K9+M9+O9</f>
        <v>672</v>
      </c>
      <c r="R9" s="41">
        <f>P$35-P9</f>
        <v>11685</v>
      </c>
      <c r="S9" s="40">
        <f>Q$35-Q9</f>
        <v>5403</v>
      </c>
      <c r="T9" s="5">
        <f>Q9/(Q9+P9)</f>
        <v>0.094395280235988199</v>
      </c>
    </row>
    <row r="10" spans="1:20" ht="13.5"/>
    <row r="11" spans="1:20" ht="13.5">
      <c r="A11" s="8" t="inlineStr">
        <is>
          <t>RQ3LggeConvention</t>
        </is>
      </c>
      <c r="B11" t="s">
        <v>10</v>
      </c>
      <c r="D11" t="s">
        <v>11</v>
      </c>
      <c r="F11" t="s">
        <v>12</v>
      </c>
      <c r="H11" t="s">
        <v>13</v>
      </c>
      <c r="J11" t="s">
        <v>14</v>
      </c>
      <c r="L11" t="s">
        <v>15</v>
      </c>
      <c r="N11" t="s">
        <v>16</v>
      </c>
    </row>
    <row r="12" spans="1:20" ht="13.5">
      <c r="B12" t="s">
        <v>115</v>
      </c>
      <c r="C12" t="s">
        <v>52</v>
      </c>
      <c r="D12" t="s">
        <v>115</v>
      </c>
      <c r="E12" t="s">
        <v>52</v>
      </c>
      <c r="F12" t="s">
        <v>115</v>
      </c>
      <c r="G12" t="s">
        <v>52</v>
      </c>
      <c r="H12" t="s">
        <v>115</v>
      </c>
      <c r="I12" t="s">
        <v>52</v>
      </c>
      <c r="J12" t="s">
        <v>115</v>
      </c>
      <c r="K12" t="s">
        <v>52</v>
      </c>
      <c r="L12" t="s">
        <v>115</v>
      </c>
      <c r="M12" t="s">
        <v>52</v>
      </c>
      <c r="N12" t="s">
        <v>115</v>
      </c>
      <c r="O12" t="s">
        <v>52</v>
      </c>
    </row>
    <row r="13" spans="1:20" ht="13.5">
      <c r="A13" t="inlineStr">
        <is>
          <t>loop</t>
        </is>
      </c>
      <c r="B13">
        <v>5</v>
      </c>
      <c r="C13">
        <v>0</v>
      </c>
      <c r="D13">
        <v>3</v>
      </c>
      <c r="E13">
        <v>0</v>
      </c>
      <c r="F13">
        <v>98</v>
      </c>
      <c r="G13">
        <v>6</v>
      </c>
      <c r="H13">
        <v>77</v>
      </c>
      <c r="I13">
        <v>4</v>
      </c>
      <c r="J13">
        <v>79</v>
      </c>
      <c r="K13">
        <v>13</v>
      </c>
      <c r="L13">
        <v>30</v>
      </c>
      <c r="M13">
        <v>0</v>
      </c>
      <c r="N13">
        <v>29</v>
      </c>
      <c r="O13">
        <v>5</v>
      </c>
    </row>
    <row r="14" spans="1:20" ht="13.5">
      <c r="A14" t="inlineStr">
        <is>
          <t>incr</t>
        </is>
      </c>
      <c r="B14">
        <v>34</v>
      </c>
      <c r="C14">
        <v>0</v>
      </c>
      <c r="D14">
        <v>17</v>
      </c>
      <c r="E14">
        <v>0</v>
      </c>
      <c r="F14">
        <v>179</v>
      </c>
      <c r="G14">
        <v>38</v>
      </c>
      <c r="H14">
        <v>130</v>
      </c>
      <c r="I14">
        <v>71</v>
      </c>
      <c r="J14">
        <v>83</v>
      </c>
      <c r="K14">
        <v>38</v>
      </c>
      <c r="L14">
        <v>86</v>
      </c>
      <c r="M14">
        <v>21</v>
      </c>
      <c r="N14">
        <v>165</v>
      </c>
      <c r="O14">
        <v>70</v>
      </c>
    </row>
    <row r="15" spans="1:20" ht="13.5">
      <c r="A15" t="inlineStr">
        <is>
          <t>output</t>
        </is>
      </c>
      <c r="B15">
        <v>11</v>
      </c>
      <c r="C15">
        <v>0</v>
      </c>
      <c r="D15">
        <v>1</v>
      </c>
      <c r="E15">
        <v>0</v>
      </c>
      <c r="F15">
        <v>72</v>
      </c>
      <c r="G15">
        <v>12</v>
      </c>
      <c r="H15">
        <v>40</v>
      </c>
      <c r="I15">
        <v>3</v>
      </c>
      <c r="J15">
        <v>24</v>
      </c>
      <c r="K15">
        <v>5</v>
      </c>
      <c r="L15">
        <v>88</v>
      </c>
      <c r="M15">
        <v>1</v>
      </c>
      <c r="N15">
        <v>30</v>
      </c>
      <c r="O15">
        <v>0</v>
      </c>
    </row>
    <row r="16" spans="1:20" ht="13.5">
      <c r="A16" t="inlineStr">
        <is>
          <t>name</t>
        </is>
      </c>
      <c r="B16">
        <v>0</v>
      </c>
      <c r="C16">
        <v>0</v>
      </c>
      <c r="D16">
        <v>0</v>
      </c>
      <c r="E16">
        <v>0</v>
      </c>
      <c r="F16">
        <v>27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</row>
    <row r="17" spans="1:20" ht="13.5">
      <c r="A17" t="s">
        <v>116</v>
      </c>
      <c r="B17">
        <f>SUM(B13:B16)</f>
        <v>50</v>
      </c>
      <c r="C17">
        <f>SUM(C13:C16)</f>
        <v>0</v>
      </c>
      <c r="D17">
        <f>SUM(D13:D16)</f>
        <v>21</v>
      </c>
      <c r="E17">
        <f>SUM(E13:E16)</f>
        <v>0</v>
      </c>
      <c r="F17">
        <f>SUM(F13:F16)</f>
        <v>376</v>
      </c>
      <c r="G17">
        <f>SUM(G13:G16)</f>
        <v>58</v>
      </c>
      <c r="H17">
        <f>SUM(H13:H16)</f>
        <v>247</v>
      </c>
      <c r="I17">
        <f>SUM(I13:I16)</f>
        <v>78</v>
      </c>
      <c r="J17">
        <f>SUM(J13:J16)</f>
        <v>186</v>
      </c>
      <c r="K17">
        <f>SUM(K13:K16)</f>
        <v>56</v>
      </c>
      <c r="L17">
        <f>SUM(L13:L16)</f>
        <v>206</v>
      </c>
      <c r="M17">
        <f>SUM(M13:M16)</f>
        <v>22</v>
      </c>
      <c r="N17">
        <f>SUM(N13:N16)</f>
        <v>224</v>
      </c>
      <c r="O17">
        <f>SUM(O13:O16)</f>
        <v>75</v>
      </c>
      <c r="P17" s="39">
        <f>B17+D17+F17+H17+J17+L17+N17</f>
        <v>1310</v>
      </c>
      <c r="Q17" s="40">
        <f>C17+E17+G17+I17+K17+M17+O17</f>
        <v>289</v>
      </c>
      <c r="R17" s="41">
        <f>P$35-P17</f>
        <v>16822</v>
      </c>
      <c r="S17" s="40">
        <f>Q$35-Q17</f>
        <v>5786</v>
      </c>
      <c r="T17" s="5">
        <f>Q17/(Q17+P17)</f>
        <v>0.1807379612257661</v>
      </c>
    </row>
    <row r="18" spans="1:20" ht="13.5"/>
    <row r="19" spans="1:20" ht="13.5">
      <c r="A19" s="8" t="inlineStr">
        <is>
          <t>RQ4Named</t>
        </is>
      </c>
      <c r="B19" t="s">
        <v>10</v>
      </c>
      <c r="D19" t="s">
        <v>11</v>
      </c>
      <c r="F19" t="s">
        <v>12</v>
      </c>
      <c r="H19" t="s">
        <v>13</v>
      </c>
      <c r="J19" t="s">
        <v>14</v>
      </c>
      <c r="L19" t="s">
        <v>15</v>
      </c>
      <c r="N19" t="s">
        <v>16</v>
      </c>
    </row>
    <row r="20" spans="1:20" ht="13.5">
      <c r="B20" t="s">
        <v>115</v>
      </c>
      <c r="C20" t="s">
        <v>52</v>
      </c>
      <c r="D20" t="s">
        <v>115</v>
      </c>
      <c r="E20" t="s">
        <v>52</v>
      </c>
      <c r="F20" t="s">
        <v>115</v>
      </c>
      <c r="G20" t="s">
        <v>52</v>
      </c>
      <c r="H20" t="s">
        <v>115</v>
      </c>
      <c r="I20" t="s">
        <v>52</v>
      </c>
      <c r="J20" t="s">
        <v>115</v>
      </c>
      <c r="K20" t="s">
        <v>52</v>
      </c>
      <c r="L20" t="s">
        <v>115</v>
      </c>
      <c r="M20" t="s">
        <v>52</v>
      </c>
      <c r="N20" t="s">
        <v>115</v>
      </c>
      <c r="O20" t="s">
        <v>52</v>
      </c>
    </row>
    <row r="21" spans="1:20" ht="13.5">
      <c r="A21" t="inlineStr">
        <is>
          <t>assigned</t>
        </is>
      </c>
      <c r="B21">
        <v>28</v>
      </c>
      <c r="C21">
        <v>5</v>
      </c>
      <c r="D21">
        <v>60</v>
      </c>
      <c r="E21">
        <v>0</v>
      </c>
      <c r="F21">
        <v>276</v>
      </c>
      <c r="G21">
        <v>36</v>
      </c>
      <c r="H21">
        <v>136</v>
      </c>
      <c r="I21">
        <v>74</v>
      </c>
      <c r="J21">
        <v>135</v>
      </c>
      <c r="K21">
        <v>48</v>
      </c>
      <c r="L21">
        <v>157</v>
      </c>
      <c r="M21">
        <v>10</v>
      </c>
      <c r="N21">
        <v>120</v>
      </c>
      <c r="O21">
        <v>62</v>
      </c>
    </row>
    <row r="22" spans="1:20" ht="13.5">
      <c r="A22" t="inlineStr">
        <is>
          <t>returned</t>
        </is>
      </c>
      <c r="B22">
        <v>35</v>
      </c>
      <c r="C22">
        <v>2</v>
      </c>
      <c r="D22">
        <v>4</v>
      </c>
      <c r="E22">
        <v>0</v>
      </c>
      <c r="F22">
        <v>123</v>
      </c>
      <c r="G22">
        <v>42</v>
      </c>
      <c r="H22">
        <v>43</v>
      </c>
      <c r="I22">
        <v>9</v>
      </c>
      <c r="J22">
        <v>47</v>
      </c>
      <c r="K22">
        <v>16</v>
      </c>
      <c r="L22">
        <v>71</v>
      </c>
      <c r="M22">
        <v>18</v>
      </c>
      <c r="N22">
        <v>80</v>
      </c>
      <c r="O22">
        <v>11</v>
      </c>
    </row>
    <row r="23" spans="1:20" ht="13.5">
      <c r="A23" t="s">
        <v>116</v>
      </c>
      <c r="B23">
        <f>SUM(B21:B22)</f>
        <v>63</v>
      </c>
      <c r="C23">
        <f>SUM(C21:C22)</f>
        <v>7</v>
      </c>
      <c r="D23">
        <f>SUM(D21:D22)</f>
        <v>64</v>
      </c>
      <c r="E23">
        <f>SUM(E21:E22)</f>
        <v>0</v>
      </c>
      <c r="F23">
        <f>SUM(F21:F22)</f>
        <v>399</v>
      </c>
      <c r="G23">
        <f>SUM(G21:G22)</f>
        <v>78</v>
      </c>
      <c r="H23">
        <f>SUM(H21:H22)</f>
        <v>179</v>
      </c>
      <c r="I23">
        <f>SUM(I21:I22)</f>
        <v>83</v>
      </c>
      <c r="J23">
        <f>SUM(J21:J22)</f>
        <v>182</v>
      </c>
      <c r="K23">
        <f>SUM(K21:K22)</f>
        <v>64</v>
      </c>
      <c r="L23">
        <f>SUM(L21:L22)</f>
        <v>228</v>
      </c>
      <c r="M23">
        <f>SUM(M21:M22)</f>
        <v>28</v>
      </c>
      <c r="N23">
        <f>SUM(N21:N22)</f>
        <v>200</v>
      </c>
      <c r="O23">
        <f>SUM(O21:O22)</f>
        <v>73</v>
      </c>
      <c r="P23" s="39">
        <f>B23+D23+F23+H23+J23+L23+N23</f>
        <v>1315</v>
      </c>
      <c r="Q23" s="40">
        <f>C23+E23+G23+I23+K23+M23+O23</f>
        <v>333</v>
      </c>
      <c r="R23" s="41">
        <f>P$35-P23</f>
        <v>16817</v>
      </c>
      <c r="S23" s="40">
        <f>Q$35-Q23</f>
        <v>5742</v>
      </c>
      <c r="T23" s="5">
        <f>Q23/(Q23+P23)</f>
        <v>0.2020631067961165</v>
      </c>
    </row>
    <row r="24" spans="1:20" ht="13.5"/>
    <row r="25" spans="1:20" ht="13.5">
      <c r="A25" s="8" t="inlineStr">
        <is>
          <t>RQ5InPragma</t>
        </is>
      </c>
      <c r="B25" t="s">
        <v>10</v>
      </c>
      <c r="D25" t="s">
        <v>11</v>
      </c>
      <c r="F25" t="s">
        <v>12</v>
      </c>
      <c r="H25" t="s">
        <v>13</v>
      </c>
      <c r="J25" t="s">
        <v>14</v>
      </c>
      <c r="L25" t="s">
        <v>15</v>
      </c>
      <c r="N25" t="s">
        <v>16</v>
      </c>
    </row>
    <row r="26" spans="1:20" ht="13.5">
      <c r="B26" t="s">
        <v>115</v>
      </c>
      <c r="C26" t="s">
        <v>52</v>
      </c>
      <c r="D26" t="s">
        <v>115</v>
      </c>
      <c r="E26" t="s">
        <v>52</v>
      </c>
      <c r="F26" t="s">
        <v>115</v>
      </c>
      <c r="G26" t="s">
        <v>52</v>
      </c>
      <c r="H26" t="s">
        <v>115</v>
      </c>
      <c r="I26" t="s">
        <v>52</v>
      </c>
      <c r="J26" t="s">
        <v>115</v>
      </c>
      <c r="K26" t="s">
        <v>52</v>
      </c>
      <c r="L26" t="s">
        <v>115</v>
      </c>
      <c r="M26" t="s">
        <v>52</v>
      </c>
      <c r="N26" t="s">
        <v>115</v>
      </c>
      <c r="O26" t="s">
        <v>52</v>
      </c>
    </row>
    <row r="27" spans="1:20" ht="13.5">
      <c r="A27" t="inlineStr">
        <is>
          <t>inPragma</t>
        </is>
      </c>
      <c r="B27">
        <v>2</v>
      </c>
      <c r="C27">
        <v>3</v>
      </c>
      <c r="D27">
        <v>0</v>
      </c>
      <c r="E27">
        <v>0</v>
      </c>
      <c r="F27">
        <v>79</v>
      </c>
      <c r="G27">
        <v>19</v>
      </c>
      <c r="H27">
        <v>30</v>
      </c>
      <c r="I27">
        <v>6</v>
      </c>
      <c r="J27">
        <v>68</v>
      </c>
      <c r="K27">
        <v>8</v>
      </c>
      <c r="L27">
        <v>6</v>
      </c>
      <c r="M27">
        <v>0</v>
      </c>
      <c r="N27">
        <v>610</v>
      </c>
      <c r="O27">
        <v>38</v>
      </c>
      <c r="P27" s="39">
        <f>B27+D27+F27+H27+J27+L27+N27</f>
        <v>795</v>
      </c>
      <c r="Q27" s="40">
        <f>C27+E27+G27+I27+K27+M27+O27</f>
        <v>74</v>
      </c>
      <c r="R27" s="41">
        <f>P$35-P27</f>
        <v>17337</v>
      </c>
      <c r="S27" s="40">
        <f>Q$35-Q27</f>
        <v>6001</v>
      </c>
      <c r="T27" s="5">
        <f>Q27/(Q27+P27)</f>
        <v>0.085155350978135785</v>
      </c>
    </row>
    <row r="28" spans="1:20" ht="13.5"/>
    <row r="29" spans="1:20" ht="13.5">
      <c r="A29" s="8" t="inlineStr">
        <is>
          <t>RQ6TestOrExampleMethod</t>
        </is>
      </c>
      <c r="B29" t="s">
        <v>10</v>
      </c>
      <c r="D29" t="s">
        <v>11</v>
      </c>
      <c r="F29" t="s">
        <v>12</v>
      </c>
      <c r="H29" t="s">
        <v>13</v>
      </c>
      <c r="J29" t="s">
        <v>14</v>
      </c>
      <c r="L29" t="s">
        <v>15</v>
      </c>
      <c r="N29" t="s">
        <v>16</v>
      </c>
    </row>
    <row r="30" spans="1:20" ht="13.5">
      <c r="B30" t="s">
        <v>115</v>
      </c>
      <c r="C30" t="s">
        <v>52</v>
      </c>
      <c r="D30" t="s">
        <v>115</v>
      </c>
      <c r="E30" t="s">
        <v>52</v>
      </c>
      <c r="F30" t="s">
        <v>115</v>
      </c>
      <c r="G30" t="s">
        <v>52</v>
      </c>
      <c r="H30" t="s">
        <v>115</v>
      </c>
      <c r="I30" t="s">
        <v>52</v>
      </c>
      <c r="J30" t="s">
        <v>115</v>
      </c>
      <c r="K30" t="s">
        <v>52</v>
      </c>
      <c r="L30" t="s">
        <v>115</v>
      </c>
      <c r="M30" t="s">
        <v>52</v>
      </c>
      <c r="N30" t="s">
        <v>115</v>
      </c>
      <c r="O30" t="s">
        <v>52</v>
      </c>
    </row>
    <row r="31" spans="1:20" ht="13.5">
      <c r="A31" t="s">
        <v>117</v>
      </c>
      <c r="B31">
        <v>69</v>
      </c>
      <c r="C31">
        <v>4</v>
      </c>
      <c r="D31">
        <v>243</v>
      </c>
      <c r="E31">
        <v>5</v>
      </c>
      <c r="F31">
        <v>2444</v>
      </c>
      <c r="G31">
        <v>272</v>
      </c>
      <c r="H31">
        <v>2162</v>
      </c>
      <c r="I31">
        <v>1387</v>
      </c>
      <c r="J31">
        <v>806</v>
      </c>
      <c r="K31">
        <v>157</v>
      </c>
      <c r="L31">
        <v>1786</v>
      </c>
      <c r="M31">
        <v>199</v>
      </c>
      <c r="N31">
        <v>561</v>
      </c>
      <c r="O31">
        <v>407</v>
      </c>
    </row>
    <row r="32" spans="1:20">
      <c r="A32" t="inlineStr">
        <is>
          <t>example</t>
        </is>
      </c>
      <c r="B32">
        <v>0</v>
      </c>
      <c r="C32">
        <v>0</v>
      </c>
      <c r="D32">
        <v>0</v>
      </c>
      <c r="E32">
        <v>0</v>
      </c>
      <c r="F32">
        <v>206</v>
      </c>
      <c r="G32">
        <v>63</v>
      </c>
      <c r="H32">
        <v>0</v>
      </c>
      <c r="I32">
        <v>0</v>
      </c>
      <c r="J32">
        <v>1182</v>
      </c>
      <c r="K32">
        <v>444</v>
      </c>
      <c r="L32">
        <v>0</v>
      </c>
      <c r="M32">
        <v>0</v>
      </c>
      <c r="N32">
        <v>0</v>
      </c>
      <c r="O32">
        <v>0</v>
      </c>
    </row>
    <row r="33" spans="1:20">
      <c r="A33" t="s">
        <v>116</v>
      </c>
      <c r="B33">
        <f>SUM(B31:B32)</f>
        <v>69</v>
      </c>
      <c r="C33">
        <f>SUM(C31:C32)</f>
        <v>4</v>
      </c>
      <c r="D33">
        <f>SUM(D31:D32)</f>
        <v>243</v>
      </c>
      <c r="E33">
        <f>SUM(E31:E32)</f>
        <v>5</v>
      </c>
      <c r="F33">
        <f>SUM(F31:F32)</f>
        <v>2650</v>
      </c>
      <c r="G33">
        <f>SUM(G31:G32)</f>
        <v>335</v>
      </c>
      <c r="H33">
        <f>SUM(H31:H32)</f>
        <v>2162</v>
      </c>
      <c r="I33">
        <f>SUM(I31:I32)</f>
        <v>1387</v>
      </c>
      <c r="J33">
        <f>SUM(J31:J32)</f>
        <v>1988</v>
      </c>
      <c r="K33">
        <f>SUM(K31:K32)</f>
        <v>601</v>
      </c>
      <c r="L33">
        <f>SUM(L31:L32)</f>
        <v>1786</v>
      </c>
      <c r="M33">
        <f>SUM(M31:M32)</f>
        <v>199</v>
      </c>
      <c r="N33">
        <f>SUM(N31:N32)</f>
        <v>561</v>
      </c>
      <c r="O33">
        <f>SUM(O31:O32)</f>
        <v>407</v>
      </c>
      <c r="P33" s="39">
        <f>B33+D33+F33+H33+J33+L33+N33</f>
        <v>9459</v>
      </c>
      <c r="Q33" s="40">
        <f>C33+E33+G33+I33+K33+M33+O33</f>
        <v>2938</v>
      </c>
      <c r="R33" s="41">
        <f>P$35-P33</f>
        <v>8673</v>
      </c>
      <c r="S33" s="40">
        <f>Q$35-Q33</f>
        <v>3137</v>
      </c>
      <c r="T33" s="5">
        <f>Q33/(Q33+P33)</f>
        <v>0.23699282084375253</v>
      </c>
    </row>
    <row r="35" spans="1:20">
      <c r="O35" s="42" t="inlineStr">
        <is>
          <t>whole experiment</t>
        </is>
      </c>
      <c r="P35" s="39">
        <f>resultClassif!P12</f>
        <v>18132</v>
      </c>
      <c r="Q35" s="40">
        <f>resultClassif!Q12</f>
        <v>6075</v>
      </c>
      <c r="T35" s="5">
        <f>Q35/(Q35+P35)</f>
        <v>0.25096046598091459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O36"/>
  <sheetViews>
    <sheetView workbookViewId="0">
      <selection activeCell="A5" sqref="A5:H16"/>
    </sheetView>
  </sheetViews>
  <sheetFormatPr defaultRowHeight="12.75"/>
  <cols>
    <col min="1" max="1" style="1" width="9.142307692307693"/>
    <col min="2" max="2" style="1" width="2.999819711538462" customWidth="1"/>
    <col min="3" max="3" style="1" width="9.142307692307693"/>
    <col min="4" max="4" style="1" width="2.999819711538462" customWidth="1"/>
    <col min="5" max="5" style="1" width="9.142307692307693"/>
    <col min="6" max="6" style="1" width="2.5712740384615387" customWidth="1"/>
    <col min="7" max="7" style="1" width="6.285336538461539" customWidth="1"/>
    <col min="8" max="8" style="1" width="2.7141225961538464" customWidth="1"/>
    <col min="9" max="14" style="1" width="9.142307692307693"/>
    <col min="15" max="15" style="1" width="9.285156250000002" customWidth="1"/>
    <col min="16" max="256" style="1" width="9.142307692307693"/>
  </cols>
  <sheetData>
    <row r="2" spans="1:15" ht="13.5">
      <c r="A2" t="s">
        <v>18</v>
      </c>
    </row>
    <row r="3" spans="1:15" ht="13.5">
      <c r="B3" t="inlineStr">
        <is>
          <t>&amp; &amp;</t>
        </is>
      </c>
      <c r="C3" t="inlineStr">
        <is>
          <t>\# hypothesis</t>
        </is>
      </c>
      <c r="D3" t="s">
        <v>19</v>
      </c>
      <c r="E3" t="inlineStr">
        <is>
          <t>\# other</t>
        </is>
      </c>
      <c r="F3" t="s">
        <v>19</v>
      </c>
      <c r="G3" t="inlineStr">
        <is>
          <t>\% magic</t>
        </is>
      </c>
      <c r="H3" t="s">
        <v>22</v>
      </c>
    </row>
    <row r="4" spans="1:15" ht="13.5">
      <c r="A4" t="s">
        <v>18</v>
      </c>
    </row>
    <row r="5" spans="1:15" ht="13.5">
      <c r="A5" t="inlineStr">
        <is>
          <t>\raisebox{-0.5em}[0pt][0pt]{Overall}</t>
        </is>
      </c>
      <c r="B5" t="s">
        <v>118</v>
      </c>
      <c r="C5" t="str">
        <f>IF(B20&lt;1,C20,CONCAT(B20,"\,",TEXT(C20,"000")))</f>
        <v>6\,075</v>
      </c>
      <c r="D5" t="s">
        <v>19</v>
      </c>
      <c r="E5" t="s">
        <v>119</v>
      </c>
      <c r="F5" t="s">
        <v>120</v>
      </c>
      <c r="G5" t="str">
        <f>TEXT(G20*100*10,"0.0")</f>
        <v>25.1</v>
      </c>
      <c r="H5" t="s">
        <v>121</v>
      </c>
    </row>
    <row r="6" spans="1:15" ht="13.5">
      <c r="B6" t="s">
        <v>122</v>
      </c>
      <c r="C6" t="str">
        <f>IF(B21&lt;1,C21,CONCAT(B21,"\,",TEXT(C21,"000")))</f>
        <v>18\,132</v>
      </c>
      <c r="D6" t="s">
        <v>19</v>
      </c>
      <c r="E6" t="s">
        <v>119</v>
      </c>
      <c r="F6" t="s">
        <v>19</v>
      </c>
      <c r="H6" t="s">
        <v>92</v>
      </c>
    </row>
    <row r="7" spans="1:15" ht="13.5">
      <c r="A7" t="inlineStr">
        <is>
          <t>Hypothesis \ref{hyp:self-describing}</t>
        </is>
      </c>
      <c r="B7" t="s">
        <v>118</v>
      </c>
      <c r="C7">
        <f>IF(B22&lt;1,C22,CONCAT(B22,"\,",TEXT(C22,"000")))</f>
        <v>672</v>
      </c>
      <c r="D7" t="s">
        <v>19</v>
      </c>
      <c r="E7" t="str">
        <f>IF(D22&lt;1,E22,CONCAT(D22,"\,",TEXT(E22,"000")))</f>
        <v>5\,403</v>
      </c>
      <c r="F7" t="s">
        <v>120</v>
      </c>
      <c r="G7" t="str">
        <f>TEXT(G22*100*10,"0.0")</f>
        <v>9.4</v>
      </c>
      <c r="H7" t="s">
        <v>121</v>
      </c>
    </row>
    <row r="8" spans="1:15" ht="13.5">
      <c r="A8" t="inlineStr">
        <is>
          <t>(self describing)</t>
        </is>
      </c>
      <c r="B8" t="s">
        <v>122</v>
      </c>
      <c r="C8" t="str">
        <f>IF(B23&lt;1,C23,CONCAT(B23,"\,",TEXT(C23,"000")))</f>
        <v>6\,447</v>
      </c>
      <c r="D8" t="s">
        <v>19</v>
      </c>
      <c r="E8" t="str">
        <f>IF(D23&lt;1,E23,CONCAT(D23,"\,",TEXT(E23,"000")))</f>
        <v>11\,685</v>
      </c>
      <c r="F8" t="s">
        <v>19</v>
      </c>
      <c r="H8" t="s">
        <v>92</v>
      </c>
    </row>
    <row r="9" spans="1:15" ht="13.5">
      <c r="A9" t="inlineStr">
        <is>
          <t>Hypothesis \ref{hyp:lgge-convention}</t>
        </is>
      </c>
      <c r="B9" t="s">
        <v>118</v>
      </c>
      <c r="C9">
        <f>IF(B24&lt;1,C24,CONCAT(B24,"\,",TEXT(C24,"000")))</f>
        <v>289</v>
      </c>
      <c r="D9" t="s">
        <v>19</v>
      </c>
      <c r="E9" t="str">
        <f>IF(D24&lt;1,E24,CONCAT(D24,"\,",TEXT(E24,"000")))</f>
        <v>5\,786</v>
      </c>
      <c r="F9" t="s">
        <v>120</v>
      </c>
      <c r="G9" t="s">
        <f>TEXT(G24*100*10,"0.0")</f>
        <v>123</v>
      </c>
      <c r="H9" t="s">
        <v>121</v>
      </c>
    </row>
    <row r="10" spans="1:15" ht="13.5">
      <c r="A10" t="inlineStr">
        <is>
          <t>(lgge convention)</t>
        </is>
      </c>
      <c r="B10" t="s">
        <v>122</v>
      </c>
      <c r="C10" t="str">
        <f>IF(B25&lt;1,C25,CONCAT(B25,"\,",TEXT(C25,"000")))</f>
        <v>1\,310</v>
      </c>
      <c r="D10" t="s">
        <v>19</v>
      </c>
      <c r="E10" t="str">
        <f>IF(D25&lt;1,E25,CONCAT(D25,"\,",TEXT(E25,"000")))</f>
        <v>16\,822</v>
      </c>
      <c r="F10" t="s">
        <v>19</v>
      </c>
      <c r="H10" t="s">
        <v>92</v>
      </c>
    </row>
    <row r="11" spans="1:15" ht="13.5">
      <c r="A11" t="inlineStr">
        <is>
          <t>Hypothesis \ref{hyp:var-return}</t>
        </is>
      </c>
      <c r="B11" t="s">
        <v>118</v>
      </c>
      <c r="C11">
        <f>IF(B26&lt;1,C26,CONCAT(B26,"\,",TEXT(C26,"000")))</f>
        <v>333</v>
      </c>
      <c r="D11" t="s">
        <v>19</v>
      </c>
      <c r="E11" t="str">
        <f>IF(D26&lt;1,E26,CONCAT(D26,"\,",TEXT(E26,"000")))</f>
        <v>5\,742</v>
      </c>
      <c r="F11" t="s">
        <v>120</v>
      </c>
      <c r="G11" t="str">
        <f>TEXT(G26*100*10,"0.0")</f>
        <v>20.2</v>
      </c>
      <c r="H11" t="s">
        <v>121</v>
      </c>
    </row>
    <row r="12" spans="1:15" ht="13.5">
      <c r="A12" t="inlineStr">
        <is>
          <t>(named literals)</t>
        </is>
      </c>
      <c r="B12" t="s">
        <v>122</v>
      </c>
      <c r="C12" t="s">
        <f>IF(B27&lt;1,C27,CONCAT(B27,"\,",TEXT(C27,"000")))</f>
        <v>74</v>
      </c>
      <c r="D12" t="s">
        <v>19</v>
      </c>
      <c r="E12" t="str">
        <f>IF(D27&lt;1,E27,CONCAT(D27,"\,",TEXT(E27,"000")))</f>
        <v>16\,817</v>
      </c>
      <c r="F12" t="s">
        <v>19</v>
      </c>
      <c r="H12" t="s">
        <v>92</v>
      </c>
    </row>
    <row r="13" spans="1:15" ht="13.5">
      <c r="A13" t="inlineStr">
        <is>
          <t>Hypothesis \ref{hyp:pragma}</t>
        </is>
      </c>
      <c r="B13" t="s">
        <v>118</v>
      </c>
      <c r="C13">
        <f>IF(B28&lt;1,C28,CONCAT(B28,"\,",TEXT(C28,"000")))</f>
        <v>74</v>
      </c>
      <c r="D13" t="s">
        <v>19</v>
      </c>
      <c r="E13" t="str">
        <f>IF(D28&lt;1,E28,CONCAT(D28,"\,",TEXT(E28,"000")))</f>
        <v>6\,001</v>
      </c>
      <c r="F13" t="s">
        <v>120</v>
      </c>
      <c r="G13" t="str">
        <f>TEXT(G28*100*10,"0.0")</f>
        <v>8.5</v>
      </c>
      <c r="H13" t="s">
        <v>121</v>
      </c>
    </row>
    <row r="14" spans="1:15" ht="13.5">
      <c r="A14" t="inlineStr">
        <is>
          <t>(pragma arg.)</t>
        </is>
      </c>
      <c r="B14" t="s">
        <v>122</v>
      </c>
      <c r="C14">
        <f>IF(B29&lt;1,C29,CONCAT(B29,"\,",TEXT(C29,"000")))</f>
        <v>795</v>
      </c>
      <c r="D14" t="s">
        <v>19</v>
      </c>
      <c r="E14" t="str">
        <f>IF(D29&lt;1,E29,CONCAT(D29,"\,",TEXT(E29,"000")))</f>
        <v>17\,337</v>
      </c>
      <c r="F14" t="s">
        <v>19</v>
      </c>
      <c r="H14" t="s">
        <v>92</v>
      </c>
    </row>
    <row r="15" spans="1:15" ht="13.5">
      <c r="A15" t="inlineStr">
        <is>
          <t>Hypothesis \ref{hyp:example-test}</t>
        </is>
      </c>
      <c r="B15" t="s">
        <v>118</v>
      </c>
      <c r="C15" t="str">
        <f>IF(B30&lt;1,C30,CONCAT(B30,"\,",TEXT(C30,"000")))</f>
        <v>2\,938</v>
      </c>
      <c r="D15" t="s">
        <v>19</v>
      </c>
      <c r="E15" t="str">
        <f>IF(D30&lt;1,E30,CONCAT(D30,"\,",TEXT(E30,"000")))</f>
        <v>3\,137</v>
      </c>
      <c r="F15" t="s">
        <v>120</v>
      </c>
      <c r="G15" t="s">
        <f>TEXT(G30*100*10,"0.0")</f>
        <v>89</v>
      </c>
      <c r="H15" t="s">
        <v>121</v>
      </c>
    </row>
    <row r="16" spans="1:15" ht="13.5">
      <c r="A16" t="inlineStr">
        <is>
          <t>(tests/examples)</t>
        </is>
      </c>
      <c r="B16" t="s">
        <v>122</v>
      </c>
      <c r="C16" t="str">
        <f>IF(B31&lt;1,C31,CONCAT(B31,"\,",TEXT(C31,"000")))</f>
        <v>9\,459</v>
      </c>
      <c r="D16" t="s">
        <v>19</v>
      </c>
      <c r="E16" t="str">
        <f>IF(D31&lt;1,E31,CONCAT(D31,"\,",TEXT(E31,"000")))</f>
        <v>8\,673</v>
      </c>
      <c r="F16" t="s">
        <v>19</v>
      </c>
      <c r="H16" t="s">
        <v>22</v>
      </c>
    </row>
    <row r="17" spans="1:15" ht="13.5">
      <c r="A17" t="s">
        <v>18</v>
      </c>
    </row>
    <row r="18" spans="1:15" ht="13.5"/>
    <row r="19" spans="1:15" ht="13.5">
      <c r="A19" s="3" t="s">
        <v>46</v>
      </c>
      <c r="B19" s="43"/>
      <c r="C19" s="43"/>
      <c r="D19" s="43"/>
      <c r="E19" s="43"/>
      <c r="F19" s="43"/>
      <c r="G19" s="3"/>
      <c r="H19" s="3"/>
      <c r="I19" s="3"/>
    </row>
    <row r="20" spans="1:15" ht="13.5">
      <c r="A20" s="44"/>
      <c r="B20" s="44">
        <f>INT(hypotheses!Q35/1000)</f>
        <v>6</v>
      </c>
      <c r="C20" s="44">
        <f>hypotheses!Q35-B20*1000</f>
        <v>75</v>
      </c>
      <c r="D20" s="44"/>
      <c r="E20" s="44"/>
      <c r="F20" s="44"/>
      <c r="G20" s="45">
        <f>hypotheses!T35</f>
        <v>0.25096046598091459</v>
      </c>
      <c r="O20" s="5"/>
    </row>
    <row r="21" spans="1:15" ht="13.5">
      <c r="A21" s="44"/>
      <c r="B21" s="44">
        <f>INT(hypotheses!P35/1000)</f>
        <v>18</v>
      </c>
      <c r="C21" s="44">
        <f>hypotheses!P35-B21*1000</f>
        <v>132</v>
      </c>
      <c r="D21" s="44"/>
      <c r="E21" s="44"/>
      <c r="F21" s="44"/>
      <c r="G21" s="45"/>
      <c r="O21" s="5"/>
    </row>
    <row r="22" spans="1:15" ht="13.5">
      <c r="A22" s="44" t="inlineStr">
        <is>
          <t>RQ2</t>
        </is>
      </c>
      <c r="B22" s="44">
        <f>INT(hypotheses!Q9/1000)</f>
        <v>0</v>
      </c>
      <c r="C22" s="44">
        <f>hypotheses!Q9-B22*1000</f>
        <v>672</v>
      </c>
      <c r="D22" s="44">
        <f>INT(hypotheses!S9/1000)</f>
        <v>5</v>
      </c>
      <c r="E22" s="44">
        <f>hypotheses!S9-D22*1000</f>
        <v>403</v>
      </c>
      <c r="F22" s="44"/>
      <c r="G22" s="45">
        <f>hypotheses!T9</f>
        <v>0.094395280235988199</v>
      </c>
      <c r="O22" s="5"/>
    </row>
    <row r="23" spans="1:15" ht="13.5">
      <c r="A23" s="44"/>
      <c r="B23" s="44">
        <f>INT(hypotheses!P9/1000)</f>
        <v>6</v>
      </c>
      <c r="C23" s="44">
        <f>hypotheses!P9-B23*1000</f>
        <v>447</v>
      </c>
      <c r="D23" s="44">
        <f>INT(hypotheses!R9/1000)</f>
        <v>11</v>
      </c>
      <c r="E23" s="44">
        <f>hypotheses!R9-D23*1000</f>
        <v>685</v>
      </c>
      <c r="F23" s="44"/>
      <c r="G23" s="45"/>
      <c r="O23" s="5"/>
    </row>
    <row r="24" spans="1:15" ht="13.5">
      <c r="A24" s="44" t="inlineStr">
        <is>
          <t>RQ3</t>
        </is>
      </c>
      <c r="B24" s="44">
        <f>INT(hypotheses!Q17/1000)</f>
        <v>0</v>
      </c>
      <c r="C24" s="44">
        <f>hypotheses!Q17-B24*1000</f>
        <v>289</v>
      </c>
      <c r="D24" s="44">
        <f>INT(hypotheses!S17/1000)</f>
        <v>5</v>
      </c>
      <c r="E24" s="44">
        <f>hypotheses!S17-D24*1000</f>
        <v>786</v>
      </c>
      <c r="F24" s="44"/>
      <c r="G24" s="45">
        <f>hypotheses!T17</f>
        <v>0.1807379612257661</v>
      </c>
      <c r="O24" s="5"/>
    </row>
    <row r="25" spans="1:15" ht="13.5">
      <c r="A25" s="44"/>
      <c r="B25" s="44">
        <f>INT(hypotheses!P17/1000)</f>
        <v>1</v>
      </c>
      <c r="C25" s="44">
        <f>hypotheses!P17-B25*1000</f>
        <v>310</v>
      </c>
      <c r="D25" s="44">
        <f>INT(hypotheses!R17/1000)</f>
        <v>16</v>
      </c>
      <c r="E25" s="44">
        <f>hypotheses!R17-D25*1000</f>
        <v>822</v>
      </c>
      <c r="F25" s="44"/>
      <c r="G25" s="45"/>
      <c r="O25" s="5"/>
    </row>
    <row r="26" spans="1:15" ht="13.5">
      <c r="A26" s="44" t="inlineStr">
        <is>
          <t>RQ4</t>
        </is>
      </c>
      <c r="B26" s="44">
        <f>INT(hypotheses!Q23/1000)</f>
        <v>0</v>
      </c>
      <c r="C26" s="44">
        <f>hypotheses!Q23-B26*1000</f>
        <v>333</v>
      </c>
      <c r="D26" s="44">
        <f>INT(hypotheses!S23/1000)</f>
        <v>5</v>
      </c>
      <c r="E26" s="44">
        <f>hypotheses!S23-D26*1000</f>
        <v>742</v>
      </c>
      <c r="F26" s="44"/>
      <c r="G26" s="45">
        <f>hypotheses!T23</f>
        <v>0.2020631067961165</v>
      </c>
      <c r="O26" s="5"/>
    </row>
    <row r="27" spans="1:15" ht="13.5">
      <c r="A27" s="44"/>
      <c r="B27" s="44">
        <f>INT(hypotheses!P23/1000)</f>
        <v>1</v>
      </c>
      <c r="C27" s="44">
        <f>hypotheses!P23-B27*1000</f>
        <v>315</v>
      </c>
      <c r="D27" s="44">
        <f>INT(hypotheses!R23/1000)</f>
        <v>16</v>
      </c>
      <c r="E27" s="44">
        <f>hypotheses!R23-D27*1000</f>
        <v>817</v>
      </c>
      <c r="F27" s="44"/>
      <c r="G27" s="45"/>
      <c r="O27" s="5"/>
    </row>
    <row r="28" spans="1:15" ht="13.5">
      <c r="A28" s="44" t="inlineStr">
        <is>
          <t>RQ5</t>
        </is>
      </c>
      <c r="B28" s="44">
        <f>INT(hypotheses!Q27/1000)</f>
        <v>0</v>
      </c>
      <c r="C28" s="44">
        <f>hypotheses!Q27-B28*1000</f>
        <v>74</v>
      </c>
      <c r="D28" s="44">
        <f>INT(hypotheses!S27/1000)</f>
        <v>6</v>
      </c>
      <c r="E28" s="44">
        <f>hypotheses!S27-D28*1000</f>
        <v>1</v>
      </c>
      <c r="F28" s="44"/>
      <c r="G28" s="45">
        <f>hypotheses!T27</f>
        <v>0.085155350978135785</v>
      </c>
      <c r="O28" s="5"/>
    </row>
    <row r="29" spans="1:15" ht="13.5">
      <c r="A29" s="44"/>
      <c r="B29" s="44">
        <f>INT(hypotheses!P27/1000)</f>
        <v>0</v>
      </c>
      <c r="C29" s="44">
        <f>hypotheses!P27-B29*1000</f>
        <v>795</v>
      </c>
      <c r="D29" s="44">
        <f>INT(hypotheses!R27/1000)</f>
        <v>17</v>
      </c>
      <c r="E29" s="44">
        <f>hypotheses!R27-D29*1000</f>
        <v>337</v>
      </c>
      <c r="F29" s="44"/>
      <c r="G29" s="45"/>
      <c r="O29" s="5"/>
    </row>
    <row r="30" spans="1:15" ht="13.5">
      <c r="A30" s="44" t="inlineStr">
        <is>
          <t>RQ6</t>
        </is>
      </c>
      <c r="B30" s="44">
        <f>INT(hypotheses!Q33/1000)</f>
        <v>2</v>
      </c>
      <c r="C30" s="44">
        <f>hypotheses!Q33-B30*1000</f>
        <v>938</v>
      </c>
      <c r="D30" s="44">
        <f>INT(hypotheses!S33/1000)</f>
        <v>3</v>
      </c>
      <c r="E30" s="44">
        <f>hypotheses!S33-D30*1000</f>
        <v>137</v>
      </c>
      <c r="F30" s="44"/>
      <c r="G30" s="45">
        <f>hypotheses!T33</f>
        <v>0.23699282084375253</v>
      </c>
      <c r="O30" s="5"/>
    </row>
    <row r="31" spans="1:15" ht="13.5">
      <c r="A31" s="44"/>
      <c r="B31" s="44">
        <f>INT(hypotheses!P33/1000)</f>
        <v>9</v>
      </c>
      <c r="C31" s="44">
        <f>hypotheses!P33-B31*1000</f>
        <v>459</v>
      </c>
      <c r="D31" s="44">
        <f>INT(hypotheses!R33/1000)</f>
        <v>8</v>
      </c>
      <c r="E31" s="44">
        <f>hypotheses!R33-D31*1000</f>
        <v>673</v>
      </c>
      <c r="F31" s="44"/>
    </row>
    <row r="32" spans="1:15" ht="13.5"/>
    <row r="33" spans="1:15" ht="13.5"/>
    <row r="34" spans="1:15" ht="13.5"/>
    <row r="35" spans="1:15" ht="13.5"/>
    <row r="36" spans="1:1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2022-01-20T16:41:47Z</dcterms:modified>
  <dcterms:created xsi:type="dcterms:W3CDTF">2020-08-20T17:23:56Z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