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iris\Desktop\GitHub\LGC_motiv\LGC_Motiv_results\study1\nutrition\archives\"/>
    </mc:Choice>
  </mc:AlternateContent>
  <xr:revisionPtr revIDLastSave="0" documentId="13_ncr:1_{B4B5FFBF-040F-4A71-AA08-7D769DA3F0CA}" xr6:coauthVersionLast="36" xr6:coauthVersionMax="47" xr10:uidLastSave="{00000000-0000-0000-0000-000000000000}"/>
  <bookViews>
    <workbookView xWindow="-120" yWindow="-120" windowWidth="29040" windowHeight="15840" activeTab="1" xr2:uid="{1707A41E-2127-944B-9530-FAB8E43081B2}"/>
  </bookViews>
  <sheets>
    <sheet name="AFTER CONV" sheetId="2" r:id="rId1"/>
    <sheet name="BEFORE CONV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2" i="1" l="1"/>
  <c r="G2" i="1" l="1"/>
  <c r="G78" i="1"/>
  <c r="G77" i="1"/>
  <c r="G85" i="1"/>
  <c r="B57" i="2"/>
  <c r="C57" i="2"/>
  <c r="D57" i="2"/>
  <c r="E57" i="2"/>
  <c r="F57" i="2"/>
  <c r="B8" i="2"/>
  <c r="B15" i="2"/>
  <c r="B16" i="2"/>
  <c r="B17" i="2"/>
  <c r="B18" i="2"/>
  <c r="B22" i="2"/>
  <c r="B31" i="2"/>
  <c r="B32" i="2"/>
  <c r="B33" i="2"/>
  <c r="B34" i="2"/>
  <c r="B35" i="2"/>
  <c r="B37" i="2"/>
  <c r="B38" i="2"/>
  <c r="B39" i="2"/>
  <c r="B48" i="2"/>
  <c r="B49" i="2"/>
  <c r="B53" i="2"/>
  <c r="B55" i="2"/>
  <c r="B59" i="2"/>
  <c r="B62" i="2"/>
  <c r="B65" i="2"/>
  <c r="B66" i="2"/>
  <c r="B70" i="2"/>
  <c r="B77" i="2"/>
  <c r="B78" i="2"/>
  <c r="B85" i="2"/>
  <c r="B86" i="2"/>
  <c r="F8" i="2"/>
  <c r="F15" i="2"/>
  <c r="F16" i="2"/>
  <c r="F17" i="2"/>
  <c r="F18" i="2"/>
  <c r="F19" i="2"/>
  <c r="F22" i="2"/>
  <c r="F23" i="2"/>
  <c r="F24" i="2"/>
  <c r="F28" i="2"/>
  <c r="F31" i="2"/>
  <c r="F32" i="2"/>
  <c r="F33" i="2"/>
  <c r="F34" i="2"/>
  <c r="F35" i="2"/>
  <c r="F36" i="2"/>
  <c r="F38" i="2"/>
  <c r="F39" i="2"/>
  <c r="F43" i="2"/>
  <c r="F47" i="2"/>
  <c r="F48" i="2"/>
  <c r="F49" i="2"/>
  <c r="F55" i="2"/>
  <c r="F59" i="2"/>
  <c r="F62" i="2"/>
  <c r="F65" i="2"/>
  <c r="F66" i="2"/>
  <c r="F67" i="2"/>
  <c r="F70" i="2"/>
  <c r="F73" i="2"/>
  <c r="F77" i="2"/>
  <c r="F78" i="2"/>
  <c r="F81" i="2"/>
  <c r="F83" i="2"/>
  <c r="F85" i="2"/>
  <c r="E3" i="2"/>
  <c r="E5" i="2"/>
  <c r="E8" i="2"/>
  <c r="E10" i="2"/>
  <c r="E11" i="2"/>
  <c r="E15" i="2"/>
  <c r="E16" i="2"/>
  <c r="E17" i="2"/>
  <c r="E18" i="2"/>
  <c r="E19" i="2"/>
  <c r="E22" i="2"/>
  <c r="E23" i="2"/>
  <c r="E27" i="2"/>
  <c r="E31" i="2"/>
  <c r="E32" i="2"/>
  <c r="E33" i="2"/>
  <c r="E34" i="2"/>
  <c r="E35" i="2"/>
  <c r="E37" i="2"/>
  <c r="E38" i="2"/>
  <c r="E39" i="2"/>
  <c r="E43" i="2"/>
  <c r="E47" i="2"/>
  <c r="E48" i="2"/>
  <c r="E49" i="2"/>
  <c r="E51" i="2"/>
  <c r="E53" i="2"/>
  <c r="E55" i="2"/>
  <c r="E59" i="2"/>
  <c r="E60" i="2"/>
  <c r="E62" i="2"/>
  <c r="E65" i="2"/>
  <c r="E66" i="2"/>
  <c r="E67" i="2"/>
  <c r="E70" i="2"/>
  <c r="E72" i="2"/>
  <c r="E77" i="2"/>
  <c r="E78" i="2"/>
  <c r="E80" i="2"/>
  <c r="E81" i="2"/>
  <c r="E83" i="2"/>
  <c r="E84" i="2"/>
  <c r="E86" i="2"/>
  <c r="D5" i="2"/>
  <c r="D8" i="2"/>
  <c r="D10" i="2"/>
  <c r="D13" i="2"/>
  <c r="D14" i="2"/>
  <c r="D15" i="2"/>
  <c r="D16" i="2"/>
  <c r="D17" i="2"/>
  <c r="D18" i="2"/>
  <c r="D19" i="2"/>
  <c r="D22" i="2"/>
  <c r="D24" i="2"/>
  <c r="D26" i="2"/>
  <c r="D30" i="2"/>
  <c r="D31" i="2"/>
  <c r="D32" i="2"/>
  <c r="D33" i="2"/>
  <c r="D34" i="2"/>
  <c r="D35" i="2"/>
  <c r="D37" i="2"/>
  <c r="D38" i="2"/>
  <c r="D39" i="2"/>
  <c r="D42" i="2"/>
  <c r="D43" i="2"/>
  <c r="D46" i="2"/>
  <c r="D48" i="2"/>
  <c r="D49" i="2"/>
  <c r="D53" i="2"/>
  <c r="D55" i="2"/>
  <c r="D58" i="2"/>
  <c r="D59" i="2"/>
  <c r="D62" i="2"/>
  <c r="D63" i="2"/>
  <c r="D65" i="2"/>
  <c r="D66" i="2"/>
  <c r="D67" i="2"/>
  <c r="D70" i="2"/>
  <c r="D71" i="2"/>
  <c r="D73" i="2"/>
  <c r="D75" i="2"/>
  <c r="D77" i="2"/>
  <c r="D78" i="2"/>
  <c r="D79" i="2"/>
  <c r="D81" i="2"/>
  <c r="D83" i="2"/>
  <c r="D86" i="2"/>
  <c r="C86" i="2"/>
  <c r="C65" i="2"/>
  <c r="C66" i="2"/>
  <c r="C67" i="2"/>
  <c r="C70" i="2"/>
  <c r="C71" i="2"/>
  <c r="C72" i="2"/>
  <c r="C76" i="2"/>
  <c r="C77" i="2"/>
  <c r="C78" i="2"/>
  <c r="C80" i="2"/>
  <c r="C81" i="2"/>
  <c r="C83" i="2"/>
  <c r="C84" i="2"/>
  <c r="C43" i="2"/>
  <c r="C45" i="2"/>
  <c r="C48" i="2"/>
  <c r="C49" i="2"/>
  <c r="C51" i="2"/>
  <c r="C53" i="2"/>
  <c r="C55" i="2"/>
  <c r="C58" i="2"/>
  <c r="C59" i="2"/>
  <c r="C60" i="2"/>
  <c r="C62" i="2"/>
  <c r="C26" i="2"/>
  <c r="C28" i="2"/>
  <c r="C30" i="2"/>
  <c r="C31" i="2"/>
  <c r="C32" i="2"/>
  <c r="C33" i="2"/>
  <c r="C34" i="2"/>
  <c r="C35" i="2"/>
  <c r="C36" i="2"/>
  <c r="C37" i="2"/>
  <c r="C38" i="2"/>
  <c r="C39" i="2"/>
  <c r="C41" i="2"/>
  <c r="C42" i="2"/>
  <c r="C5" i="2"/>
  <c r="C8" i="2"/>
  <c r="C10" i="2"/>
  <c r="C14" i="2"/>
  <c r="C15" i="2"/>
  <c r="C16" i="2"/>
  <c r="C17" i="2"/>
  <c r="C18" i="2"/>
  <c r="C22" i="2"/>
  <c r="D72" i="2"/>
  <c r="G87" i="1"/>
  <c r="B87" i="2" s="1"/>
  <c r="G83" i="1"/>
  <c r="B83" i="2" s="1"/>
  <c r="G75" i="1"/>
  <c r="F75" i="2" s="1"/>
  <c r="G74" i="1"/>
  <c r="F74" i="2" s="1"/>
  <c r="G7" i="1"/>
  <c r="D7" i="2" s="1"/>
  <c r="G86" i="1"/>
  <c r="F86" i="2" s="1"/>
  <c r="E85" i="2"/>
  <c r="G84" i="1"/>
  <c r="F84" i="2" s="1"/>
  <c r="G82" i="1"/>
  <c r="F82" i="2" s="1"/>
  <c r="G81" i="1"/>
  <c r="B81" i="2" s="1"/>
  <c r="G80" i="1"/>
  <c r="D80" i="2" s="1"/>
  <c r="G79" i="1"/>
  <c r="B79" i="2" s="1"/>
  <c r="G76" i="1"/>
  <c r="F76" i="2" s="1"/>
  <c r="G73" i="1"/>
  <c r="B73" i="2" s="1"/>
  <c r="G71" i="1"/>
  <c r="B71" i="2" s="1"/>
  <c r="G69" i="1"/>
  <c r="E69" i="2" s="1"/>
  <c r="G68" i="1"/>
  <c r="F68" i="2" s="1"/>
  <c r="G67" i="1"/>
  <c r="B67" i="2" s="1"/>
  <c r="G64" i="1"/>
  <c r="D64" i="2" s="1"/>
  <c r="G63" i="1"/>
  <c r="B63" i="2" s="1"/>
  <c r="G61" i="1"/>
  <c r="E61" i="2" s="1"/>
  <c r="G60" i="1"/>
  <c r="F60" i="2" s="1"/>
  <c r="G58" i="1"/>
  <c r="F58" i="2" s="1"/>
  <c r="G56" i="1"/>
  <c r="D56" i="2" s="1"/>
  <c r="G54" i="1"/>
  <c r="B54" i="2" s="1"/>
  <c r="G53" i="1"/>
  <c r="F53" i="2" s="1"/>
  <c r="G52" i="1"/>
  <c r="E52" i="2" s="1"/>
  <c r="G51" i="1"/>
  <c r="F51" i="2" s="1"/>
  <c r="G50" i="1"/>
  <c r="C50" i="2" s="1"/>
  <c r="G47" i="1"/>
  <c r="D47" i="2" s="1"/>
  <c r="G46" i="1"/>
  <c r="B46" i="2" s="1"/>
  <c r="G45" i="1"/>
  <c r="E45" i="2" s="1"/>
  <c r="G44" i="1"/>
  <c r="E44" i="2" s="1"/>
  <c r="G43" i="1"/>
  <c r="B43" i="2" s="1"/>
  <c r="G42" i="1"/>
  <c r="F42" i="2" s="1"/>
  <c r="G41" i="1"/>
  <c r="F41" i="2" s="1"/>
  <c r="G40" i="1"/>
  <c r="D40" i="2" s="1"/>
  <c r="G37" i="1"/>
  <c r="F37" i="2" s="1"/>
  <c r="G36" i="1"/>
  <c r="E36" i="2" s="1"/>
  <c r="G30" i="1"/>
  <c r="B30" i="2" s="1"/>
  <c r="G29" i="1"/>
  <c r="E29" i="2" s="1"/>
  <c r="G28" i="1"/>
  <c r="E28" i="2" s="1"/>
  <c r="G27" i="1"/>
  <c r="C27" i="2" s="1"/>
  <c r="G26" i="1"/>
  <c r="F26" i="2" s="1"/>
  <c r="G25" i="1"/>
  <c r="F25" i="2" s="1"/>
  <c r="G24" i="1"/>
  <c r="B24" i="2" s="1"/>
  <c r="G23" i="1"/>
  <c r="D23" i="2" s="1"/>
  <c r="G21" i="1"/>
  <c r="E21" i="2" s="1"/>
  <c r="G20" i="1"/>
  <c r="E20" i="2" s="1"/>
  <c r="G19" i="1"/>
  <c r="C19" i="2" s="1"/>
  <c r="G14" i="1"/>
  <c r="B14" i="2" s="1"/>
  <c r="G13" i="1"/>
  <c r="E13" i="2" s="1"/>
  <c r="G12" i="1"/>
  <c r="E12" i="2" s="1"/>
  <c r="G11" i="1"/>
  <c r="C11" i="2" s="1"/>
  <c r="G10" i="1"/>
  <c r="F10" i="2" s="1"/>
  <c r="G9" i="1"/>
  <c r="F9" i="2" s="1"/>
  <c r="G6" i="1"/>
  <c r="B6" i="2" s="1"/>
  <c r="G5" i="1"/>
  <c r="F5" i="2" s="1"/>
  <c r="G4" i="1"/>
  <c r="E4" i="2" s="1"/>
  <c r="G3" i="1"/>
  <c r="C3" i="2" s="1"/>
  <c r="D2" i="2"/>
  <c r="D6" i="2" l="1"/>
  <c r="F56" i="2"/>
  <c r="F40" i="2"/>
  <c r="B45" i="2"/>
  <c r="B29" i="2"/>
  <c r="B21" i="2"/>
  <c r="B13" i="2"/>
  <c r="B5" i="2"/>
  <c r="E26" i="2"/>
  <c r="F2" i="2"/>
  <c r="F80" i="2"/>
  <c r="F72" i="2"/>
  <c r="F64" i="2"/>
  <c r="F7" i="2"/>
  <c r="B69" i="2"/>
  <c r="B61" i="2"/>
  <c r="B52" i="2"/>
  <c r="B44" i="2"/>
  <c r="B36" i="2"/>
  <c r="B28" i="2"/>
  <c r="B20" i="2"/>
  <c r="B12" i="2"/>
  <c r="B4" i="2"/>
  <c r="D87" i="2"/>
  <c r="D54" i="2"/>
  <c r="E76" i="2"/>
  <c r="E68" i="2"/>
  <c r="C25" i="2"/>
  <c r="C75" i="2"/>
  <c r="D45" i="2"/>
  <c r="D29" i="2"/>
  <c r="E75" i="2"/>
  <c r="E50" i="2"/>
  <c r="C2" i="2"/>
  <c r="C40" i="2"/>
  <c r="C24" i="2"/>
  <c r="C47" i="2"/>
  <c r="C82" i="2"/>
  <c r="C74" i="2"/>
  <c r="D85" i="2"/>
  <c r="D69" i="2"/>
  <c r="D61" i="2"/>
  <c r="D52" i="2"/>
  <c r="D44" i="2"/>
  <c r="D36" i="2"/>
  <c r="D28" i="2"/>
  <c r="D20" i="2"/>
  <c r="D12" i="2"/>
  <c r="D4" i="2"/>
  <c r="E82" i="2"/>
  <c r="E74" i="2"/>
  <c r="E58" i="2"/>
  <c r="E41" i="2"/>
  <c r="E25" i="2"/>
  <c r="E9" i="2"/>
  <c r="F87" i="2"/>
  <c r="F79" i="2"/>
  <c r="F71" i="2"/>
  <c r="F63" i="2"/>
  <c r="F54" i="2"/>
  <c r="F46" i="2"/>
  <c r="F30" i="2"/>
  <c r="F14" i="2"/>
  <c r="F6" i="2"/>
  <c r="B84" i="2"/>
  <c r="B76" i="2"/>
  <c r="B68" i="2"/>
  <c r="B60" i="2"/>
  <c r="B51" i="2"/>
  <c r="B27" i="2"/>
  <c r="B19" i="2"/>
  <c r="B11" i="2"/>
  <c r="B3" i="2"/>
  <c r="C68" i="2"/>
  <c r="C9" i="2"/>
  <c r="C56" i="2"/>
  <c r="D21" i="2"/>
  <c r="E42" i="2"/>
  <c r="C23" i="2"/>
  <c r="C7" i="2"/>
  <c r="C63" i="2"/>
  <c r="C54" i="2"/>
  <c r="C46" i="2"/>
  <c r="C73" i="2"/>
  <c r="D84" i="2"/>
  <c r="D76" i="2"/>
  <c r="D68" i="2"/>
  <c r="D60" i="2"/>
  <c r="D51" i="2"/>
  <c r="D27" i="2"/>
  <c r="D11" i="2"/>
  <c r="D3" i="2"/>
  <c r="E73" i="2"/>
  <c r="E56" i="2"/>
  <c r="E40" i="2"/>
  <c r="E24" i="2"/>
  <c r="F45" i="2"/>
  <c r="F29" i="2"/>
  <c r="F21" i="2"/>
  <c r="F13" i="2"/>
  <c r="B75" i="2"/>
  <c r="B50" i="2"/>
  <c r="B42" i="2"/>
  <c r="B26" i="2"/>
  <c r="B10" i="2"/>
  <c r="E7" i="2"/>
  <c r="F69" i="2"/>
  <c r="F61" i="2"/>
  <c r="F52" i="2"/>
  <c r="F44" i="2"/>
  <c r="F20" i="2"/>
  <c r="F12" i="2"/>
  <c r="F4" i="2"/>
  <c r="B82" i="2"/>
  <c r="B74" i="2"/>
  <c r="B58" i="2"/>
  <c r="B41" i="2"/>
  <c r="B25" i="2"/>
  <c r="B9" i="2"/>
  <c r="C6" i="2"/>
  <c r="C64" i="2"/>
  <c r="D50" i="2"/>
  <c r="E2" i="2"/>
  <c r="E64" i="2"/>
  <c r="C21" i="2"/>
  <c r="C13" i="2"/>
  <c r="C29" i="2"/>
  <c r="C61" i="2"/>
  <c r="C52" i="2"/>
  <c r="C44" i="2"/>
  <c r="C79" i="2"/>
  <c r="C87" i="2"/>
  <c r="D82" i="2"/>
  <c r="D74" i="2"/>
  <c r="D41" i="2"/>
  <c r="D25" i="2"/>
  <c r="D9" i="2"/>
  <c r="E87" i="2"/>
  <c r="E79" i="2"/>
  <c r="E71" i="2"/>
  <c r="E63" i="2"/>
  <c r="E54" i="2"/>
  <c r="E46" i="2"/>
  <c r="E30" i="2"/>
  <c r="E14" i="2"/>
  <c r="E6" i="2"/>
  <c r="F27" i="2"/>
  <c r="F11" i="2"/>
  <c r="F3" i="2"/>
  <c r="B56" i="2"/>
  <c r="B40" i="2"/>
  <c r="B2" i="2"/>
  <c r="B72" i="2"/>
  <c r="B23" i="2"/>
  <c r="B7" i="2"/>
  <c r="C20" i="2"/>
  <c r="C12" i="2"/>
  <c r="C4" i="2"/>
  <c r="F50" i="2"/>
  <c r="B80" i="2"/>
  <c r="B64" i="2"/>
  <c r="B47" i="2"/>
  <c r="C85" i="2"/>
  <c r="C69" i="2"/>
</calcChain>
</file>

<file path=xl/sharedStrings.xml><?xml version="1.0" encoding="utf-8"?>
<sst xmlns="http://schemas.openxmlformats.org/spreadsheetml/2006/main" count="185" uniqueCount="99">
  <si>
    <t>Question</t>
  </si>
  <si>
    <t>Full cream milk 0.25 l = 275,5 g</t>
  </si>
  <si>
    <t>Skim milk 0.25 l = 255,5 g</t>
  </si>
  <si>
    <t>Yoghurt 125 g</t>
  </si>
  <si>
    <t>Curd 100 g</t>
  </si>
  <si>
    <t>Cheese 100 g</t>
  </si>
  <si>
    <t>Crème 20 g</t>
  </si>
  <si>
    <t>Grapes 100 g</t>
  </si>
  <si>
    <t>Apples 1 portion = 240 g</t>
  </si>
  <si>
    <t>Peaches or apricots 1 portion = 150 g</t>
  </si>
  <si>
    <t>Oranges 1 portion = 140 g</t>
  </si>
  <si>
    <t>Citrons 1 portion =  60 g</t>
  </si>
  <si>
    <t>Water melon 1 tranche = 200 g</t>
  </si>
  <si>
    <t>Sugar melon 1/4 = 200 g</t>
  </si>
  <si>
    <t xml:space="preserve">Strawberries 100 g </t>
  </si>
  <si>
    <t>Blackberries 100 g</t>
  </si>
  <si>
    <t>Prune (dried) 100 g</t>
  </si>
  <si>
    <t>Pineapple 1 tranche = 100 g</t>
  </si>
  <si>
    <t>Mango 1 portion = 165 g</t>
  </si>
  <si>
    <t>Cherry 50 g</t>
  </si>
  <si>
    <t>Banana 1 portion = 120 g</t>
  </si>
  <si>
    <t>Tomato 1 portion = 100 g</t>
  </si>
  <si>
    <t>Tomato sauce 1 portion = 200 g</t>
  </si>
  <si>
    <t>Cucumber 125 g</t>
  </si>
  <si>
    <t>Salad 125 g</t>
  </si>
  <si>
    <t>Cabbage (white) 125 g</t>
  </si>
  <si>
    <t>Broccoli 125 g</t>
  </si>
  <si>
    <t>Cauliflower 125 g</t>
  </si>
  <si>
    <t>Carrots 1 portion = 60 g</t>
  </si>
  <si>
    <t>Turnips (red) 125 g</t>
  </si>
  <si>
    <t>Peas (green) 100 g</t>
  </si>
  <si>
    <t>Kidney beans 100 g</t>
  </si>
  <si>
    <t>Lentils 100 g</t>
  </si>
  <si>
    <t>Spinach, uncooked (pas d'unité?)</t>
  </si>
  <si>
    <t>Spinach, cooked (pas d'unité?)</t>
  </si>
  <si>
    <t>Celeriac 1 portion = 160 g</t>
  </si>
  <si>
    <t>Garlic 1 gousse = 10 g</t>
  </si>
  <si>
    <t>Mushrooms 100 g</t>
  </si>
  <si>
    <t>Wheat germs (pas d'unité?)</t>
  </si>
  <si>
    <t>Eggs 1 pièce = 50 g</t>
  </si>
  <si>
    <t>Poultry 125 g</t>
  </si>
  <si>
    <t>Beef or veal (steak) 125 g</t>
  </si>
  <si>
    <t>Pork 135 g</t>
  </si>
  <si>
    <t>Game 225 g</t>
  </si>
  <si>
    <t>Lamb, mutton and fawn-meat 175 g</t>
  </si>
  <si>
    <t>Sausages (mortadella, wiener, chorizo) 125 g</t>
  </si>
  <si>
    <t>Smoked ham 75 g</t>
  </si>
  <si>
    <t>Innards (chicken, pork, beef) (pas d'unités?)</t>
  </si>
  <si>
    <t>Tuna (pas d'unités?)</t>
  </si>
  <si>
    <t>Freshwater fish (trout) 225 g</t>
  </si>
  <si>
    <t>Saltwater fish (salmon) 250 g</t>
  </si>
  <si>
    <t>Soybean (protein) 1 portion = 170 g</t>
  </si>
  <si>
    <t>Nuts 50 g</t>
  </si>
  <si>
    <t>Chocolate 1 barre 110 g</t>
  </si>
  <si>
    <t>Confection of pastry 1 portion = 100 g</t>
  </si>
  <si>
    <t>Ice 2 boules = 140 g</t>
  </si>
  <si>
    <t>Goodies and candies (pas d'unités?)</t>
  </si>
  <si>
    <t>Honey 25 g</t>
  </si>
  <si>
    <t>Cookies (pas d'unités?)</t>
  </si>
  <si>
    <t>White bread 1 tranche = 25 g</t>
  </si>
  <si>
    <t>Whole-grain bread 1 tranche = 30 g</t>
  </si>
  <si>
    <t>Noodles 100 g</t>
  </si>
  <si>
    <t>Cereals mixed 1 portion = 30 g</t>
  </si>
  <si>
    <t>Potatoes 125 g</t>
  </si>
  <si>
    <t>Rice 100 g</t>
  </si>
  <si>
    <t>Polenta 100 g</t>
  </si>
  <si>
    <t>Omelet 1 portion = 120 g</t>
  </si>
  <si>
    <t>Pizza dough 1 portion = 200 g</t>
  </si>
  <si>
    <t>Fries 1 portion = 120 g</t>
  </si>
  <si>
    <t>Potato chips (pas d'unites?)</t>
  </si>
  <si>
    <t>Butter 15 g</t>
  </si>
  <si>
    <t>Lard (pork) (pas d'unités?)</t>
  </si>
  <si>
    <t>Margarine 15 g</t>
  </si>
  <si>
    <t>Olive oil 1 cuillère à soupe = 15 g</t>
  </si>
  <si>
    <t>Seed oil 1 cuillère à soupe = 15 g</t>
  </si>
  <si>
    <t>Mayonnaise 1 portion = 15 g</t>
  </si>
  <si>
    <t>Cola 1 petite bouteille</t>
  </si>
  <si>
    <t>Lemonade 1 petite bouteille</t>
  </si>
  <si>
    <t>Apple juice 1 petite bouteille = 500 g</t>
  </si>
  <si>
    <t>Lemon juice 1 petite bouteille = 500 g</t>
  </si>
  <si>
    <t>Orange juice 1 petite bouteille = 500 g</t>
  </si>
  <si>
    <t>Thé 0,2 l = 200 g</t>
  </si>
  <si>
    <t>Mineral water 1/4 l = 250 g</t>
  </si>
  <si>
    <t>Red wine 1/4 l = 400 g</t>
  </si>
  <si>
    <t>White wine 1/4 l = 400 g</t>
  </si>
  <si>
    <t>Beer 0,33 l = 300 g</t>
  </si>
  <si>
    <t>Liquor, Schnapps (brandy) 2 cl</t>
  </si>
  <si>
    <t>Taux de tryptophane [mg]</t>
  </si>
  <si>
    <t>Taux de glycine [mg]</t>
  </si>
  <si>
    <t>Taux de cysteine [mg]</t>
  </si>
  <si>
    <t>Taux d'acide glutama [mg]</t>
  </si>
  <si>
    <t>Energie [kcal]</t>
  </si>
  <si>
    <t>Conversion</t>
  </si>
  <si>
    <t>Liquor, Schnapps (brandy) 2 cl = 20 g</t>
  </si>
  <si>
    <t>Taux de cysteine [mg/100g]</t>
  </si>
  <si>
    <t>Taux de tryptophane [mg/100g]</t>
  </si>
  <si>
    <t>Taux d'acide glutama [mg/100g]</t>
  </si>
  <si>
    <t>Taux de glycine [mg/100g]</t>
  </si>
  <si>
    <t>Energie [kcal/100g]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</si>
</sst>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65684-8B7E-2D4B-ABA8-2D28FB30B5F3}">
  <dimension ref="A1:F87"/>
  <sheetViews>
    <sheetView topLeftCell="A61" workbookViewId="0">
      <selection activeCell="C31" sqref="C31"/>
    </sheetView>
  </sheetViews>
  <sheetFormatPr baseColWidth="10" defaultRowHeight="15.75" x14ac:dyDescent="0.25"/>
  <cols>
    <col min="1" max="1" width="36.5" customWidth="1"/>
    <col min="2" max="2" width="23.875" customWidth="1"/>
    <col min="3" max="3" width="28.625" customWidth="1"/>
    <col min="4" max="4" width="24.875" customWidth="1"/>
    <col min="5" max="5" width="26.875" customWidth="1"/>
    <col min="6" max="6" width="23.625" customWidth="1"/>
  </cols>
  <sheetData>
    <row r="1" spans="1:6" x14ac:dyDescent="0.25">
      <c r="A1" s="1" t="s">
        <v>0</v>
      </c>
      <c r="B1" s="2" t="s">
        <v>91</v>
      </c>
      <c r="C1" s="2" t="s">
        <v>89</v>
      </c>
      <c r="D1" s="2" t="s">
        <v>87</v>
      </c>
      <c r="E1" s="2" t="s">
        <v>90</v>
      </c>
      <c r="F1" s="2" t="s">
        <v>88</v>
      </c>
    </row>
    <row r="2" spans="1:6" x14ac:dyDescent="0.25">
      <c r="A2" t="s">
        <v>1</v>
      </c>
      <c r="B2">
        <f>'BEFORE CONV'!B2*'BEFORE CONV'!G2</f>
        <v>0.17907500000000001</v>
      </c>
      <c r="C2">
        <f>'BEFORE CONV'!C2*'BEFORE CONV'!G2</f>
        <v>6.8875000000000006E-2</v>
      </c>
      <c r="D2">
        <f>'BEFORE CONV'!D2*'BEFORE CONV'!G2</f>
        <v>0.101935</v>
      </c>
      <c r="E2">
        <f>'BEFORE CONV'!E2*'BEFORE CONV'!G2</f>
        <v>1.942275</v>
      </c>
      <c r="F2">
        <f>'BEFORE CONV'!F2*'BEFORE CONV'!G2</f>
        <v>0.17632</v>
      </c>
    </row>
    <row r="3" spans="1:6" x14ac:dyDescent="0.25">
      <c r="A3" t="s">
        <v>2</v>
      </c>
      <c r="B3">
        <f>'BEFORE CONV'!B3*'BEFORE CONV'!G3</f>
        <v>8.9425000000000018E-2</v>
      </c>
      <c r="C3">
        <f>'BEFORE CONV'!C3*'BEFORE CONV'!G3</f>
        <v>6.6430000000000017E-2</v>
      </c>
      <c r="D3">
        <f>'BEFORE CONV'!D3*'BEFORE CONV'!G3</f>
        <v>9.7038900000000011E-2</v>
      </c>
      <c r="E3">
        <f>'BEFORE CONV'!E3*'BEFORE CONV'!G3</f>
        <v>1.8574850000000003</v>
      </c>
      <c r="F3">
        <f>'BEFORE CONV'!F3*'BEFORE CONV'!G3</f>
        <v>0.16863000000000003</v>
      </c>
    </row>
    <row r="4" spans="1:6" x14ac:dyDescent="0.25">
      <c r="A4" t="s">
        <v>3</v>
      </c>
      <c r="B4">
        <f>'BEFORE CONV'!B4*'BEFORE CONV'!G4</f>
        <v>0.14749999999999999</v>
      </c>
      <c r="C4">
        <f>'BEFORE CONV'!C4*'BEFORE CONV'!G4</f>
        <v>3.5000000000000003E-2</v>
      </c>
      <c r="D4">
        <f>'BEFORE CONV'!D4*'BEFORE CONV'!G4</f>
        <v>5.6250000000000001E-2</v>
      </c>
      <c r="E4">
        <f>'BEFORE CONV'!E4*'BEFORE CONV'!G4</f>
        <v>0.69000000000000006</v>
      </c>
      <c r="F4">
        <f>'BEFORE CONV'!F4*'BEFORE CONV'!G4</f>
        <v>8.1250000000000003E-2</v>
      </c>
    </row>
    <row r="5" spans="1:6" x14ac:dyDescent="0.25">
      <c r="A5" t="s">
        <v>4</v>
      </c>
      <c r="B5">
        <f>'BEFORE CONV'!B5*'BEFORE CONV'!G5</f>
        <v>7.2999999999999995E-2</v>
      </c>
      <c r="C5">
        <f>'BEFORE CONV'!C5*'BEFORE CONV'!G5</f>
        <v>0.112</v>
      </c>
      <c r="D5">
        <f>'BEFORE CONV'!D5*'BEFORE CONV'!G5</f>
        <v>0.159</v>
      </c>
      <c r="E5">
        <f>'BEFORE CONV'!E5*'BEFORE CONV'!G5</f>
        <v>2.657</v>
      </c>
      <c r="F5">
        <f>'BEFORE CONV'!F5*'BEFORE CONV'!G5</f>
        <v>0.20300000000000001</v>
      </c>
    </row>
    <row r="6" spans="1:6" x14ac:dyDescent="0.25">
      <c r="A6" t="s">
        <v>5</v>
      </c>
      <c r="B6">
        <f>'BEFORE CONV'!B6*'BEFORE CONV'!G6</f>
        <v>0.39300000000000002</v>
      </c>
      <c r="C6">
        <f>'BEFORE CONV'!C6*'BEFORE CONV'!G6</f>
        <v>0.21</v>
      </c>
      <c r="D6">
        <f>'BEFORE CONV'!D6*'BEFORE CONV'!G6</f>
        <v>0.28999999999999998</v>
      </c>
      <c r="E6">
        <f>'BEFORE CONV'!E6*'BEFORE CONV'!G6</f>
        <v>6.62</v>
      </c>
      <c r="F6">
        <f>'BEFORE CONV'!F6*'BEFORE CONV'!G6</f>
        <v>0.47000000000000003</v>
      </c>
    </row>
    <row r="7" spans="1:6" x14ac:dyDescent="0.25">
      <c r="A7" t="s">
        <v>6</v>
      </c>
      <c r="B7">
        <f>'BEFORE CONV'!B7*'BEFORE CONV'!G7</f>
        <v>6.0600000000000001E-2</v>
      </c>
      <c r="C7">
        <f>'BEFORE CONV'!C7*'BEFORE CONV'!G7</f>
        <v>4.0000000000000001E-3</v>
      </c>
      <c r="D7">
        <f>'BEFORE CONV'!D7*'BEFORE CONV'!G7</f>
        <v>6.2000000000000006E-3</v>
      </c>
      <c r="E7">
        <f>'BEFORE CONV'!E7*'BEFORE CONV'!G7</f>
        <v>9.5000000000000001E-2</v>
      </c>
      <c r="F7">
        <f>'BEFORE CONV'!F7*'BEFORE CONV'!G7</f>
        <v>9.6000000000000009E-3</v>
      </c>
    </row>
    <row r="8" spans="1:6" x14ac:dyDescent="0.25">
      <c r="A8" t="s">
        <v>7</v>
      </c>
      <c r="B8">
        <f>'BEFORE CONV'!B8*'BEFORE CONV'!G8</f>
        <v>70</v>
      </c>
      <c r="C8">
        <f>'BEFORE CONV'!C8*'BEFORE CONV'!G8</f>
        <v>14</v>
      </c>
      <c r="D8">
        <f>'BEFORE CONV'!D8*'BEFORE CONV'!G8</f>
        <v>5</v>
      </c>
      <c r="E8">
        <f>'BEFORE CONV'!E8*'BEFORE CONV'!G8</f>
        <v>185</v>
      </c>
      <c r="F8">
        <f>'BEFORE CONV'!F8*'BEFORE CONV'!G8</f>
        <v>25</v>
      </c>
    </row>
    <row r="9" spans="1:6" x14ac:dyDescent="0.25">
      <c r="A9" t="s">
        <v>8</v>
      </c>
      <c r="B9">
        <f>'BEFORE CONV'!B9*'BEFORE CONV'!G9</f>
        <v>0.14639999999999997</v>
      </c>
      <c r="C9">
        <f>'BEFORE CONV'!C9*'BEFORE CONV'!G9</f>
        <v>2.3999999999999998E-3</v>
      </c>
      <c r="D9">
        <f>'BEFORE CONV'!D9*'BEFORE CONV'!G9</f>
        <v>7.1999999999999998E-3</v>
      </c>
      <c r="E9">
        <f>'BEFORE CONV'!E9*'BEFORE CONV'!G9</f>
        <v>7.6799999999999993E-2</v>
      </c>
      <c r="F9">
        <f>'BEFORE CONV'!F9*'BEFORE CONV'!G9</f>
        <v>2.6399999999999996E-2</v>
      </c>
    </row>
    <row r="10" spans="1:6" x14ac:dyDescent="0.25">
      <c r="A10" t="s">
        <v>9</v>
      </c>
      <c r="B10">
        <f>'BEFORE CONV'!B10*'BEFORE CONV'!G10</f>
        <v>6.1499999999999999E-2</v>
      </c>
      <c r="C10">
        <f>'BEFORE CONV'!C10*'BEFORE CONV'!G10</f>
        <v>1.8000000000000002E-2</v>
      </c>
      <c r="D10">
        <f>'BEFORE CONV'!D10*'BEFORE CONV'!G10</f>
        <v>9.0000000000000011E-3</v>
      </c>
      <c r="E10">
        <f>'BEFORE CONV'!E10*'BEFORE CONV'!G10</f>
        <v>0.26550000000000001</v>
      </c>
      <c r="F10">
        <f>'BEFORE CONV'!F10*'BEFORE CONV'!G10</f>
        <v>2.8500000000000001E-2</v>
      </c>
    </row>
    <row r="11" spans="1:6" x14ac:dyDescent="0.25">
      <c r="A11" t="s">
        <v>10</v>
      </c>
      <c r="B11">
        <f>'BEFORE CONV'!B11*'BEFORE CONV'!G11</f>
        <v>6.0199999999999997E-2</v>
      </c>
      <c r="C11">
        <f>'BEFORE CONV'!C11*'BEFORE CONV'!G11</f>
        <v>5.5999999999999999E-3</v>
      </c>
      <c r="D11">
        <f>'BEFORE CONV'!D11*'BEFORE CONV'!G11</f>
        <v>1.26E-2</v>
      </c>
      <c r="E11">
        <f>'BEFORE CONV'!E11*'BEFORE CONV'!G11</f>
        <v>0.1232</v>
      </c>
      <c r="F11">
        <f>'BEFORE CONV'!F11*'BEFORE CONV'!G11</f>
        <v>4.3400000000000001E-2</v>
      </c>
    </row>
    <row r="12" spans="1:6" x14ac:dyDescent="0.25">
      <c r="A12" t="s">
        <v>11</v>
      </c>
      <c r="B12">
        <f>'BEFORE CONV'!B12*'BEFORE CONV'!G12</f>
        <v>2.1599999999999998E-2</v>
      </c>
      <c r="C12">
        <f>'BEFORE CONV'!C12*'BEFORE CONV'!G12</f>
        <v>6.5999999999999991E-3</v>
      </c>
      <c r="D12">
        <f>'BEFORE CONV'!D12*'BEFORE CONV'!G12</f>
        <v>2.9999999999999996E-3</v>
      </c>
      <c r="E12">
        <f>'BEFORE CONV'!E12*'BEFORE CONV'!G12</f>
        <v>0.06</v>
      </c>
      <c r="F12">
        <f>'BEFORE CONV'!F12*'BEFORE CONV'!G12</f>
        <v>5.0399999999999993E-2</v>
      </c>
    </row>
    <row r="13" spans="1:6" x14ac:dyDescent="0.25">
      <c r="A13" t="s">
        <v>12</v>
      </c>
      <c r="B13">
        <f>'BEFORE CONV'!B13*'BEFORE CONV'!G13</f>
        <v>7.5999999999999998E-2</v>
      </c>
      <c r="C13">
        <f>'BEFORE CONV'!C13*'BEFORE CONV'!G13</f>
        <v>6.0000000000000001E-3</v>
      </c>
      <c r="D13">
        <f>'BEFORE CONV'!D13*'BEFORE CONV'!G13</f>
        <v>0.02</v>
      </c>
      <c r="E13">
        <f>'BEFORE CONV'!E13*'BEFORE CONV'!G13</f>
        <v>0.18</v>
      </c>
      <c r="F13">
        <f>'BEFORE CONV'!F13*'BEFORE CONV'!G13</f>
        <v>0.03</v>
      </c>
    </row>
    <row r="14" spans="1:6" x14ac:dyDescent="0.25">
      <c r="A14" t="s">
        <v>13</v>
      </c>
      <c r="B14">
        <f>'BEFORE CONV'!B14*'BEFORE CONV'!G14</f>
        <v>0.11</v>
      </c>
      <c r="C14">
        <f>'BEFORE CONV'!C14*'BEFORE CONV'!G14</f>
        <v>1.2E-2</v>
      </c>
      <c r="D14">
        <f>'BEFORE CONV'!D14*'BEFORE CONV'!G14</f>
        <v>0.01</v>
      </c>
      <c r="E14">
        <f>'BEFORE CONV'!E14*'BEFORE CONV'!G14</f>
        <v>0.27200000000000002</v>
      </c>
      <c r="F14">
        <f>'BEFORE CONV'!F14*'BEFORE CONV'!G14</f>
        <v>9.6000000000000002E-2</v>
      </c>
    </row>
    <row r="15" spans="1:6" x14ac:dyDescent="0.25">
      <c r="A15" t="s">
        <v>14</v>
      </c>
      <c r="B15">
        <f>'BEFORE CONV'!B15*'BEFORE CONV'!G15</f>
        <v>32</v>
      </c>
      <c r="C15">
        <f>'BEFORE CONV'!C15*'BEFORE CONV'!G15</f>
        <v>8</v>
      </c>
      <c r="D15">
        <f>'BEFORE CONV'!D15*'BEFORE CONV'!G15</f>
        <v>17</v>
      </c>
      <c r="E15">
        <f>'BEFORE CONV'!E15*'BEFORE CONV'!G15</f>
        <v>141</v>
      </c>
      <c r="F15">
        <f>'BEFORE CONV'!F15*'BEFORE CONV'!G15</f>
        <v>38</v>
      </c>
    </row>
    <row r="16" spans="1:6" x14ac:dyDescent="0.25">
      <c r="A16" t="s">
        <v>15</v>
      </c>
      <c r="B16">
        <f>'BEFORE CONV'!B16*'BEFORE CONV'!G16</f>
        <v>36</v>
      </c>
      <c r="C16">
        <f>'BEFORE CONV'!C16*'BEFORE CONV'!G16</f>
        <v>15</v>
      </c>
      <c r="D16">
        <f>'BEFORE CONV'!D16*'BEFORE CONV'!G16</f>
        <v>15</v>
      </c>
      <c r="E16">
        <f>'BEFORE CONV'!E16*'BEFORE CONV'!G16</f>
        <v>245</v>
      </c>
      <c r="F16">
        <f>'BEFORE CONV'!F16*'BEFORE CONV'!G16</f>
        <v>61</v>
      </c>
    </row>
    <row r="17" spans="1:6" x14ac:dyDescent="0.25">
      <c r="A17" t="s">
        <v>16</v>
      </c>
      <c r="B17">
        <f>'BEFORE CONV'!B17*'BEFORE CONV'!G17</f>
        <v>45</v>
      </c>
      <c r="C17">
        <f>'BEFORE CONV'!C17*'BEFORE CONV'!G17</f>
        <v>4</v>
      </c>
      <c r="D17">
        <f>'BEFORE CONV'!D17*'BEFORE CONV'!G17</f>
        <v>0</v>
      </c>
      <c r="E17">
        <f>'BEFORE CONV'!E17*'BEFORE CONV'!G17</f>
        <v>42</v>
      </c>
      <c r="F17">
        <f>'BEFORE CONV'!F17*'BEFORE CONV'!G17</f>
        <v>13</v>
      </c>
    </row>
    <row r="18" spans="1:6" x14ac:dyDescent="0.25">
      <c r="A18" t="s">
        <v>17</v>
      </c>
      <c r="B18">
        <f>'BEFORE CONV'!B18*'BEFORE CONV'!G18</f>
        <v>56</v>
      </c>
      <c r="C18">
        <f>'BEFORE CONV'!C18*'BEFORE CONV'!G18</f>
        <v>2</v>
      </c>
      <c r="D18">
        <f>'BEFORE CONV'!D18*'BEFORE CONV'!G18</f>
        <v>7</v>
      </c>
      <c r="E18">
        <f>'BEFORE CONV'!E18*'BEFORE CONV'!G18</f>
        <v>63</v>
      </c>
      <c r="F18">
        <f>'BEFORE CONV'!F18*'BEFORE CONV'!G18</f>
        <v>24</v>
      </c>
    </row>
    <row r="19" spans="1:6" x14ac:dyDescent="0.25">
      <c r="A19" t="s">
        <v>18</v>
      </c>
      <c r="B19">
        <f>'BEFORE CONV'!B19*'BEFORE CONV'!G19</f>
        <v>9.7350000000000006E-2</v>
      </c>
      <c r="C19">
        <f>'BEFORE CONV'!C19*'BEFORE CONV'!G19</f>
        <v>0</v>
      </c>
      <c r="D19">
        <f>'BEFORE CONV'!D19*'BEFORE CONV'!G19</f>
        <v>1.9799999999999998E-2</v>
      </c>
      <c r="E19">
        <f>'BEFORE CONV'!E19*'BEFORE CONV'!G19</f>
        <v>0.1419</v>
      </c>
      <c r="F19">
        <f>'BEFORE CONV'!F19*'BEFORE CONV'!G19</f>
        <v>4.9500000000000002E-2</v>
      </c>
    </row>
    <row r="20" spans="1:6" x14ac:dyDescent="0.25">
      <c r="A20" t="s">
        <v>19</v>
      </c>
      <c r="B20">
        <f>'BEFORE CONV'!B20*'BEFORE CONV'!G20</f>
        <v>0.03</v>
      </c>
      <c r="C20">
        <f>'BEFORE CONV'!C20*'BEFORE CONV'!G20</f>
        <v>1.5E-3</v>
      </c>
      <c r="D20">
        <f>'BEFORE CONV'!D20*'BEFORE CONV'!G20</f>
        <v>4.5000000000000005E-3</v>
      </c>
      <c r="E20">
        <f>'BEFORE CONV'!E20*'BEFORE CONV'!G20</f>
        <v>1.8000000000000002E-2</v>
      </c>
      <c r="F20">
        <f>'BEFORE CONV'!F20*'BEFORE CONV'!G20</f>
        <v>1.0999999999999999E-2</v>
      </c>
    </row>
    <row r="21" spans="1:6" x14ac:dyDescent="0.25">
      <c r="A21" t="s">
        <v>20</v>
      </c>
      <c r="B21">
        <f>'BEFORE CONV'!B21*'BEFORE CONV'!G21</f>
        <v>0.10799999999999998</v>
      </c>
      <c r="C21">
        <f>'BEFORE CONV'!C21*'BEFORE CONV'!G21</f>
        <v>3.5999999999999999E-3</v>
      </c>
      <c r="D21">
        <f>'BEFORE CONV'!D21*'BEFORE CONV'!G21</f>
        <v>2.7599999999999996E-2</v>
      </c>
      <c r="E21">
        <f>'BEFORE CONV'!E21*'BEFORE CONV'!G21</f>
        <v>0.16319999999999998</v>
      </c>
      <c r="F21">
        <f>'BEFORE CONV'!F21*'BEFORE CONV'!G21</f>
        <v>6.4799999999999996E-2</v>
      </c>
    </row>
    <row r="22" spans="1:6" x14ac:dyDescent="0.25">
      <c r="A22" t="s">
        <v>21</v>
      </c>
      <c r="B22">
        <f>'BEFORE CONV'!B22*'BEFORE CONV'!G22</f>
        <v>17</v>
      </c>
      <c r="C22">
        <f>'BEFORE CONV'!C22*'BEFORE CONV'!G22</f>
        <v>1</v>
      </c>
      <c r="D22">
        <f>'BEFORE CONV'!D22*'BEFORE CONV'!G22</f>
        <v>8</v>
      </c>
      <c r="E22">
        <f>'BEFORE CONV'!E22*'BEFORE CONV'!G22</f>
        <v>424</v>
      </c>
      <c r="F22">
        <f>'BEFORE CONV'!F22*'BEFORE CONV'!G22</f>
        <v>23</v>
      </c>
    </row>
    <row r="23" spans="1:6" x14ac:dyDescent="0.25">
      <c r="A23" t="s">
        <v>22</v>
      </c>
      <c r="B23">
        <f>'BEFORE CONV'!B23*'BEFORE CONV'!G23</f>
        <v>0.12</v>
      </c>
      <c r="C23">
        <f>'BEFORE CONV'!C23*'BEFORE CONV'!G23</f>
        <v>4.5999999999999999E-2</v>
      </c>
      <c r="D23">
        <f>'BEFORE CONV'!D23*'BEFORE CONV'!G23</f>
        <v>3.4000000000000002E-2</v>
      </c>
      <c r="E23">
        <f>'BEFORE CONV'!E23*'BEFORE CONV'!G23</f>
        <v>1.1779999999999999</v>
      </c>
      <c r="F23">
        <f>'BEFORE CONV'!F23*'BEFORE CONV'!G23</f>
        <v>0.112</v>
      </c>
    </row>
    <row r="24" spans="1:6" x14ac:dyDescent="0.25">
      <c r="A24" t="s">
        <v>23</v>
      </c>
      <c r="B24">
        <f>'BEFORE CONV'!B24*'BEFORE CONV'!G24</f>
        <v>1.4999999999999999E-2</v>
      </c>
      <c r="C24">
        <f>'BEFORE CONV'!C24*'BEFORE CONV'!G24</f>
        <v>5.0000000000000001E-3</v>
      </c>
      <c r="D24">
        <f>'BEFORE CONV'!D24*'BEFORE CONV'!G24</f>
        <v>5.0000000000000001E-3</v>
      </c>
      <c r="E24">
        <f>'BEFORE CONV'!E24*'BEFORE CONV'!G24</f>
        <v>0.29499999999999998</v>
      </c>
      <c r="F24">
        <f>'BEFORE CONV'!F24*'BEFORE CONV'!G24</f>
        <v>3.6249999999999998E-2</v>
      </c>
    </row>
    <row r="25" spans="1:6" x14ac:dyDescent="0.25">
      <c r="A25" t="s">
        <v>24</v>
      </c>
      <c r="B25">
        <f>'BEFORE CONV'!B25*'BEFORE CONV'!G25</f>
        <v>0.12125</v>
      </c>
      <c r="C25">
        <f>'BEFORE CONV'!C25*'BEFORE CONV'!G25</f>
        <v>7.6249999999999998E-2</v>
      </c>
      <c r="D25">
        <f>'BEFORE CONV'!D25*'BEFORE CONV'!G25</f>
        <v>9.1249999999999998E-2</v>
      </c>
      <c r="E25">
        <f>'BEFORE CONV'!E25*'BEFORE CONV'!G25</f>
        <v>1.53125</v>
      </c>
      <c r="F25">
        <f>'BEFORE CONV'!F25*'BEFORE CONV'!G25</f>
        <v>0.27250000000000002</v>
      </c>
    </row>
    <row r="26" spans="1:6" x14ac:dyDescent="0.25">
      <c r="A26" t="s">
        <v>25</v>
      </c>
      <c r="B26">
        <f>'BEFORE CONV'!B26*'BEFORE CONV'!G26</f>
        <v>5.3749999999999999E-2</v>
      </c>
      <c r="C26">
        <f>'BEFORE CONV'!C26*'BEFORE CONV'!G26</f>
        <v>0.03</v>
      </c>
      <c r="D26">
        <f>'BEFORE CONV'!D26*'BEFORE CONV'!G26</f>
        <v>1.6250000000000001E-2</v>
      </c>
      <c r="E26">
        <f>'BEFORE CONV'!E26*'BEFORE CONV'!G26</f>
        <v>0.33124999999999999</v>
      </c>
      <c r="F26">
        <f>'BEFORE CONV'!F26*'BEFORE CONV'!G26</f>
        <v>4.2500000000000003E-2</v>
      </c>
    </row>
    <row r="27" spans="1:6" x14ac:dyDescent="0.25">
      <c r="A27" t="s">
        <v>26</v>
      </c>
      <c r="B27">
        <f>'BEFORE CONV'!B27*'BEFORE CONV'!G27</f>
        <v>3.5000000000000003E-2</v>
      </c>
      <c r="C27">
        <f>'BEFORE CONV'!C27*'BEFORE CONV'!G27</f>
        <v>0.08</v>
      </c>
      <c r="D27">
        <f>'BEFORE CONV'!D27*'BEFORE CONV'!G27</f>
        <v>5.6250000000000001E-2</v>
      </c>
      <c r="E27">
        <f>'BEFORE CONV'!E27*'BEFORE CONV'!G27</f>
        <v>1.00875</v>
      </c>
      <c r="F27">
        <f>'BEFORE CONV'!F27*'BEFORE CONV'!G27</f>
        <v>0.24625</v>
      </c>
    </row>
    <row r="28" spans="1:6" x14ac:dyDescent="0.25">
      <c r="A28" t="s">
        <v>27</v>
      </c>
      <c r="B28">
        <f>'BEFORE CONV'!B28*'BEFORE CONV'!G28</f>
        <v>2.75E-2</v>
      </c>
      <c r="C28">
        <f>'BEFORE CONV'!C28*'BEFORE CONV'!G28</f>
        <v>4.2500000000000003E-2</v>
      </c>
      <c r="D28">
        <f>'BEFORE CONV'!D28*'BEFORE CONV'!G28</f>
        <v>4.6249999999999999E-2</v>
      </c>
      <c r="E28">
        <f>'BEFORE CONV'!E28*'BEFORE CONV'!G28</f>
        <v>0.50124999999999997</v>
      </c>
      <c r="F28">
        <f>'BEFORE CONV'!F28*'BEFORE CONV'!G28</f>
        <v>0.13500000000000001</v>
      </c>
    </row>
    <row r="29" spans="1:6" x14ac:dyDescent="0.25">
      <c r="A29" t="s">
        <v>28</v>
      </c>
      <c r="B29">
        <f>'BEFORE CONV'!B29*'BEFORE CONV'!G29</f>
        <v>3.4799999999999998E-2</v>
      </c>
      <c r="C29">
        <f>'BEFORE CONV'!C29*'BEFORE CONV'!G29</f>
        <v>7.7999999999999996E-3</v>
      </c>
      <c r="D29">
        <f>'BEFORE CONV'!D29*'BEFORE CONV'!G29</f>
        <v>6.5999999999999991E-3</v>
      </c>
      <c r="E29">
        <f>'BEFORE CONV'!E29*'BEFORE CONV'!G29</f>
        <v>0.12839999999999999</v>
      </c>
      <c r="F29">
        <f>'BEFORE CONV'!F29*'BEFORE CONV'!G29</f>
        <v>1.9199999999999998E-2</v>
      </c>
    </row>
    <row r="30" spans="1:6" x14ac:dyDescent="0.25">
      <c r="A30" t="s">
        <v>29</v>
      </c>
      <c r="B30">
        <f>'BEFORE CONV'!B30*'BEFORE CONV'!G30</f>
        <v>5.2499999999999998E-2</v>
      </c>
      <c r="C30">
        <f>'BEFORE CONV'!C30*'BEFORE CONV'!G30</f>
        <v>3.2500000000000001E-2</v>
      </c>
      <c r="D30">
        <f>'BEFORE CONV'!D30*'BEFORE CONV'!G30</f>
        <v>1.8749999999999999E-2</v>
      </c>
      <c r="E30">
        <f>'BEFORE CONV'!E30*'BEFORE CONV'!G30</f>
        <v>0.77625</v>
      </c>
      <c r="F30">
        <f>'BEFORE CONV'!F30*'BEFORE CONV'!G30</f>
        <v>0.06</v>
      </c>
    </row>
    <row r="31" spans="1:6" x14ac:dyDescent="0.25">
      <c r="A31" t="s">
        <v>30</v>
      </c>
      <c r="B31">
        <f>'BEFORE CONV'!B31*'BEFORE CONV'!G31</f>
        <v>85</v>
      </c>
      <c r="C31">
        <f>'BEFORE CONV'!C31*'BEFORE CONV'!G31</f>
        <v>119</v>
      </c>
      <c r="D31">
        <f>'BEFORE CONV'!D31*'BEFORE CONV'!G31</f>
        <v>92</v>
      </c>
      <c r="E31">
        <f>'BEFORE CONV'!E31*'BEFORE CONV'!G31</f>
        <v>911</v>
      </c>
      <c r="F31">
        <f>'BEFORE CONV'!F31*'BEFORE CONV'!G31</f>
        <v>156</v>
      </c>
    </row>
    <row r="32" spans="1:6" x14ac:dyDescent="0.25">
      <c r="A32" t="s">
        <v>31</v>
      </c>
      <c r="B32">
        <f>'BEFORE CONV'!B32*'BEFORE CONV'!G32</f>
        <v>61</v>
      </c>
      <c r="C32">
        <f>'BEFORE CONV'!C32*'BEFORE CONV'!G32</f>
        <v>49</v>
      </c>
      <c r="D32">
        <f>'BEFORE CONV'!D32*'BEFORE CONV'!G32</f>
        <v>54</v>
      </c>
      <c r="E32">
        <f>'BEFORE CONV'!E32*'BEFORE CONV'!G32</f>
        <v>883</v>
      </c>
      <c r="F32">
        <f>'BEFORE CONV'!F32*'BEFORE CONV'!G32</f>
        <v>230</v>
      </c>
    </row>
    <row r="33" spans="1:6" x14ac:dyDescent="0.25">
      <c r="A33" t="s">
        <v>32</v>
      </c>
      <c r="B33">
        <f>'BEFORE CONV'!B33*'BEFORE CONV'!G33</f>
        <v>105</v>
      </c>
      <c r="C33">
        <f>'BEFORE CONV'!C33*'BEFORE CONV'!G33</f>
        <v>65</v>
      </c>
      <c r="D33">
        <f>'BEFORE CONV'!D33*'BEFORE CONV'!G33</f>
        <v>59</v>
      </c>
      <c r="E33">
        <f>'BEFORE CONV'!E33*'BEFORE CONV'!G33</f>
        <v>1162</v>
      </c>
      <c r="F33">
        <f>'BEFORE CONV'!F33*'BEFORE CONV'!G33</f>
        <v>272</v>
      </c>
    </row>
    <row r="34" spans="1:6" x14ac:dyDescent="0.25">
      <c r="A34" t="s">
        <v>33</v>
      </c>
      <c r="B34">
        <f>'BEFORE CONV'!B34*'BEFORE CONV'!G34</f>
        <v>19</v>
      </c>
      <c r="C34">
        <f>'BEFORE CONV'!C34*'BEFORE CONV'!G34</f>
        <v>38</v>
      </c>
      <c r="D34">
        <f>'BEFORE CONV'!D34*'BEFORE CONV'!G34</f>
        <v>41</v>
      </c>
      <c r="E34">
        <f>'BEFORE CONV'!E34*'BEFORE CONV'!G34</f>
        <v>369</v>
      </c>
      <c r="F34">
        <f>'BEFORE CONV'!F34*'BEFORE CONV'!G34</f>
        <v>150</v>
      </c>
    </row>
    <row r="35" spans="1:6" x14ac:dyDescent="0.25">
      <c r="A35" t="s">
        <v>34</v>
      </c>
      <c r="B35">
        <f>'BEFORE CONV'!B35*'BEFORE CONV'!G35</f>
        <v>22</v>
      </c>
      <c r="C35">
        <f>'BEFORE CONV'!C35*'BEFORE CONV'!G35</f>
        <v>52</v>
      </c>
      <c r="D35">
        <f>'BEFORE CONV'!D35*'BEFORE CONV'!G35</f>
        <v>55</v>
      </c>
      <c r="E35">
        <f>'BEFORE CONV'!E35*'BEFORE CONV'!G35</f>
        <v>500</v>
      </c>
      <c r="F35">
        <f>'BEFORE CONV'!F35*'BEFORE CONV'!G35</f>
        <v>203</v>
      </c>
    </row>
    <row r="36" spans="1:6" x14ac:dyDescent="0.25">
      <c r="A36" t="s">
        <v>35</v>
      </c>
      <c r="B36">
        <f>'BEFORE CONV'!B36*'BEFORE CONV'!G36</f>
        <v>2.7200000000000002E-2</v>
      </c>
      <c r="C36">
        <f>'BEFORE CONV'!C36*'BEFORE CONV'!G36</f>
        <v>8.0000000000000002E-3</v>
      </c>
      <c r="D36">
        <f>'BEFORE CONV'!D36*'BEFORE CONV'!G36</f>
        <v>2.4E-2</v>
      </c>
      <c r="E36">
        <f>'BEFORE CONV'!E36*'BEFORE CONV'!G36</f>
        <v>0.56320000000000003</v>
      </c>
      <c r="F36">
        <f>'BEFORE CONV'!F36*'BEFORE CONV'!G36</f>
        <v>9.4399999999999998E-2</v>
      </c>
    </row>
    <row r="37" spans="1:6" x14ac:dyDescent="0.25">
      <c r="A37" t="s">
        <v>36</v>
      </c>
      <c r="B37">
        <f>'BEFORE CONV'!B37*'BEFORE CONV'!G37</f>
        <v>1.4200000000000001E-2</v>
      </c>
      <c r="C37">
        <f>'BEFORE CONV'!C37*'BEFORE CONV'!G37</f>
        <v>8.7000000000000011E-3</v>
      </c>
      <c r="D37">
        <f>'BEFORE CONV'!D37*'BEFORE CONV'!G37</f>
        <v>1.0400000000000001E-2</v>
      </c>
      <c r="E37">
        <f>'BEFORE CONV'!E37*'BEFORE CONV'!G37</f>
        <v>0.10890000000000001</v>
      </c>
      <c r="F37">
        <f>'BEFORE CONV'!F37*'BEFORE CONV'!G37</f>
        <v>2.69E-2</v>
      </c>
    </row>
    <row r="38" spans="1:6" x14ac:dyDescent="0.25">
      <c r="A38" t="s">
        <v>37</v>
      </c>
      <c r="B38">
        <f>'BEFORE CONV'!B38*'BEFORE CONV'!G38</f>
        <v>22</v>
      </c>
      <c r="C38">
        <f>'BEFORE CONV'!C38*'BEFORE CONV'!G38</f>
        <v>22</v>
      </c>
      <c r="D38">
        <f>'BEFORE CONV'!D38*'BEFORE CONV'!G38</f>
        <v>37</v>
      </c>
      <c r="E38">
        <f>'BEFORE CONV'!E38*'BEFORE CONV'!G38</f>
        <v>683</v>
      </c>
      <c r="F38">
        <f>'BEFORE CONV'!F38*'BEFORE CONV'!G38</f>
        <v>265</v>
      </c>
    </row>
    <row r="39" spans="1:6" x14ac:dyDescent="0.25">
      <c r="A39" t="s">
        <v>38</v>
      </c>
      <c r="B39">
        <f>'BEFORE CONV'!B39*'BEFORE CONV'!G39</f>
        <v>322</v>
      </c>
      <c r="C39">
        <f>'BEFORE CONV'!C39*'BEFORE CONV'!G39</f>
        <v>460</v>
      </c>
      <c r="D39">
        <f>'BEFORE CONV'!D39*'BEFORE CONV'!G39</f>
        <v>330</v>
      </c>
      <c r="E39">
        <f>'BEFORE CONV'!E39*'BEFORE CONV'!G39</f>
        <v>5250</v>
      </c>
      <c r="F39">
        <f>'BEFORE CONV'!F39*'BEFORE CONV'!G39</f>
        <v>2160</v>
      </c>
    </row>
    <row r="40" spans="1:6" x14ac:dyDescent="0.25">
      <c r="A40" t="s">
        <v>39</v>
      </c>
      <c r="B40">
        <f>'BEFORE CONV'!B40*'BEFORE CONV'!G40</f>
        <v>6.8500000000000005E-2</v>
      </c>
      <c r="C40">
        <f>'BEFORE CONV'!C40*'BEFORE CONV'!G40</f>
        <v>0.123</v>
      </c>
      <c r="D40">
        <f>'BEFORE CONV'!D40*'BEFORE CONV'!G40</f>
        <v>9.0999999999999998E-2</v>
      </c>
      <c r="E40">
        <f>'BEFORE CONV'!E40*'BEFORE CONV'!G40</f>
        <v>0.71799999999999997</v>
      </c>
      <c r="F40">
        <f>'BEFORE CONV'!F40*'BEFORE CONV'!G40</f>
        <v>0.21</v>
      </c>
    </row>
    <row r="41" spans="1:6" x14ac:dyDescent="0.25">
      <c r="A41" t="s">
        <v>40</v>
      </c>
      <c r="B41">
        <f>'BEFORE CONV'!B41*'BEFORE CONV'!G41</f>
        <v>0.22125</v>
      </c>
      <c r="C41">
        <f>'BEFORE CONV'!C41*'BEFORE CONV'!G41</f>
        <v>0.42625000000000002</v>
      </c>
      <c r="D41">
        <f>'BEFORE CONV'!D41*'BEFORE CONV'!G41</f>
        <v>0.39874999999999999</v>
      </c>
      <c r="E41">
        <f>'BEFORE CONV'!E41*'BEFORE CONV'!G41</f>
        <v>5.25</v>
      </c>
      <c r="F41">
        <f>'BEFORE CONV'!F41*'BEFORE CONV'!G41</f>
        <v>1.99125</v>
      </c>
    </row>
    <row r="42" spans="1:6" x14ac:dyDescent="0.25">
      <c r="A42" t="s">
        <v>41</v>
      </c>
      <c r="B42">
        <f>'BEFORE CONV'!B42*'BEFORE CONV'!G42</f>
        <v>0.17375000000000002</v>
      </c>
      <c r="C42">
        <f>'BEFORE CONV'!C42*'BEFORE CONV'!G42</f>
        <v>0.3125</v>
      </c>
      <c r="D42">
        <f>'BEFORE CONV'!D42*'BEFORE CONV'!G42</f>
        <v>0.30249999999999999</v>
      </c>
      <c r="E42">
        <f>'BEFORE CONV'!E42*'BEFORE CONV'!G42</f>
        <v>4.4074999999999998</v>
      </c>
      <c r="F42">
        <f>'BEFORE CONV'!F42*'BEFORE CONV'!G42</f>
        <v>1.6512500000000001</v>
      </c>
    </row>
    <row r="43" spans="1:6" x14ac:dyDescent="0.25">
      <c r="A43" t="s">
        <v>42</v>
      </c>
      <c r="B43">
        <f>'BEFORE CONV'!B43*'BEFORE CONV'!G43</f>
        <v>0.15795000000000001</v>
      </c>
      <c r="C43">
        <f>'BEFORE CONV'!C43*'BEFORE CONV'!G43</f>
        <v>0.30510000000000004</v>
      </c>
      <c r="D43">
        <f>'BEFORE CONV'!D43*'BEFORE CONV'!G43</f>
        <v>0.27945000000000003</v>
      </c>
      <c r="E43">
        <f>'BEFORE CONV'!E43*'BEFORE CONV'!G43</f>
        <v>4.0621499999999999</v>
      </c>
      <c r="F43">
        <f>'BEFORE CONV'!F43*'BEFORE CONV'!G43</f>
        <v>1.3203</v>
      </c>
    </row>
    <row r="44" spans="1:6" x14ac:dyDescent="0.25">
      <c r="A44" t="s">
        <v>43</v>
      </c>
      <c r="B44">
        <f>'BEFORE CONV'!B44*'BEFORE CONV'!G44</f>
        <v>0.31275000000000003</v>
      </c>
      <c r="C44">
        <f>'BEFORE CONV'!C44*'BEFORE CONV'!G44</f>
        <v>0.53550000000000009</v>
      </c>
      <c r="D44">
        <f>'BEFORE CONV'!D44*'BEFORE CONV'!G44</f>
        <v>0.46125000000000005</v>
      </c>
      <c r="E44">
        <f>'BEFORE CONV'!E44*'BEFORE CONV'!G44</f>
        <v>7.0087500000000009</v>
      </c>
      <c r="F44">
        <f>'BEFORE CONV'!F44*'BEFORE CONV'!G44</f>
        <v>2.0227500000000003</v>
      </c>
    </row>
    <row r="45" spans="1:6" x14ac:dyDescent="0.25">
      <c r="A45" t="s">
        <v>44</v>
      </c>
      <c r="B45">
        <f>'BEFORE CONV'!B45*'BEFORE CONV'!G45</f>
        <v>0.18375</v>
      </c>
      <c r="C45">
        <f>'BEFORE CONV'!C45*'BEFORE CONV'!G45</f>
        <v>0.11900000000000001</v>
      </c>
      <c r="D45">
        <f>'BEFORE CONV'!D45*'BEFORE CONV'!G45</f>
        <v>0.112</v>
      </c>
      <c r="E45">
        <f>'BEFORE CONV'!E45*'BEFORE CONV'!G45</f>
        <v>1.6432500000000001</v>
      </c>
      <c r="F45">
        <f>'BEFORE CONV'!F45*'BEFORE CONV'!G45</f>
        <v>0.46550000000000002</v>
      </c>
    </row>
    <row r="46" spans="1:6" x14ac:dyDescent="0.25">
      <c r="A46" t="s">
        <v>45</v>
      </c>
      <c r="B46">
        <f>'BEFORE CONV'!B46*'BEFORE CONV'!G46</f>
        <v>0.46250000000000002</v>
      </c>
      <c r="C46">
        <f>'BEFORE CONV'!C46*'BEFORE CONV'!G46</f>
        <v>0.28999999999999998</v>
      </c>
      <c r="D46">
        <f>'BEFORE CONV'!D46*'BEFORE CONV'!G46</f>
        <v>0.27750000000000002</v>
      </c>
      <c r="E46">
        <f>'BEFORE CONV'!E46*'BEFORE CONV'!G46</f>
        <v>3.9750000000000001</v>
      </c>
      <c r="F46">
        <f>'BEFORE CONV'!F46*'BEFORE CONV'!G46</f>
        <v>1.2987500000000001</v>
      </c>
    </row>
    <row r="47" spans="1:6" x14ac:dyDescent="0.25">
      <c r="A47" t="s">
        <v>46</v>
      </c>
      <c r="B47">
        <f>'BEFORE CONV'!B47*'BEFORE CONV'!G47</f>
        <v>0.1905</v>
      </c>
      <c r="C47">
        <f>'BEFORE CONV'!C47*'BEFORE CONV'!G47</f>
        <v>0.15675</v>
      </c>
      <c r="D47">
        <f>'BEFORE CONV'!D47*'BEFORE CONV'!G47</f>
        <v>0.15675</v>
      </c>
      <c r="E47">
        <f>'BEFORE CONV'!E47*'BEFORE CONV'!G47</f>
        <v>2.1592500000000001</v>
      </c>
      <c r="F47">
        <f>'BEFORE CONV'!F47*'BEFORE CONV'!G47</f>
        <v>0.73050000000000004</v>
      </c>
    </row>
    <row r="48" spans="1:6" x14ac:dyDescent="0.25">
      <c r="A48" t="s">
        <v>47</v>
      </c>
      <c r="B48">
        <f>'BEFORE CONV'!B48*'BEFORE CONV'!G48</f>
        <v>150</v>
      </c>
      <c r="C48">
        <f>'BEFORE CONV'!C48*'BEFORE CONV'!G48</f>
        <v>264</v>
      </c>
      <c r="D48">
        <f>'BEFORE CONV'!D48*'BEFORE CONV'!G48</f>
        <v>293</v>
      </c>
      <c r="E48">
        <f>'BEFORE CONV'!E48*'BEFORE CONV'!G48</f>
        <v>2816</v>
      </c>
      <c r="F48">
        <f>'BEFORE CONV'!F48*'BEFORE CONV'!G48</f>
        <v>1409</v>
      </c>
    </row>
    <row r="49" spans="1:6" x14ac:dyDescent="0.25">
      <c r="A49" t="s">
        <v>48</v>
      </c>
      <c r="B49">
        <f>'BEFORE CONV'!B49*'BEFORE CONV'!G49</f>
        <v>303</v>
      </c>
      <c r="C49">
        <f>'BEFORE CONV'!C49*'BEFORE CONV'!G49</f>
        <v>311</v>
      </c>
      <c r="D49">
        <f>'BEFORE CONV'!D49*'BEFORE CONV'!G49</f>
        <v>236</v>
      </c>
      <c r="E49">
        <f>'BEFORE CONV'!E49*'BEFORE CONV'!G49</f>
        <v>3778</v>
      </c>
      <c r="F49">
        <f>'BEFORE CONV'!F49*'BEFORE CONV'!G49</f>
        <v>1257</v>
      </c>
    </row>
    <row r="50" spans="1:6" x14ac:dyDescent="0.25">
      <c r="A50" t="s">
        <v>49</v>
      </c>
      <c r="B50">
        <f>'BEFORE CONV'!B50*'BEFORE CONV'!G50</f>
        <v>0.27</v>
      </c>
      <c r="C50">
        <f>'BEFORE CONV'!C50*'BEFORE CONV'!G50</f>
        <v>0.38250000000000006</v>
      </c>
      <c r="D50">
        <f>'BEFORE CONV'!D50*'BEFORE CONV'!G50</f>
        <v>0.54</v>
      </c>
      <c r="E50">
        <f>'BEFORE CONV'!E50*'BEFORE CONV'!G50</f>
        <v>7.503750000000001</v>
      </c>
      <c r="F50">
        <f>'BEFORE CONV'!F50*'BEFORE CONV'!G50</f>
        <v>3.3097500000000002</v>
      </c>
    </row>
    <row r="51" spans="1:6" x14ac:dyDescent="0.25">
      <c r="A51" t="s">
        <v>50</v>
      </c>
      <c r="B51">
        <f>'BEFORE CONV'!B51*'BEFORE CONV'!G51</f>
        <v>0.435</v>
      </c>
      <c r="C51">
        <f>'BEFORE CONV'!C51*'BEFORE CONV'!G51</f>
        <v>0.53249999999999997</v>
      </c>
      <c r="D51">
        <f>'BEFORE CONV'!D51*'BEFORE CONV'!G51</f>
        <v>0.6</v>
      </c>
      <c r="E51">
        <f>'BEFORE CONV'!E51*'BEFORE CONV'!G51</f>
        <v>6.4325000000000001</v>
      </c>
      <c r="F51">
        <f>'BEFORE CONV'!F51*'BEFORE CONV'!G51</f>
        <v>2.2375000000000003</v>
      </c>
    </row>
    <row r="52" spans="1:6" x14ac:dyDescent="0.25">
      <c r="A52" t="s">
        <v>51</v>
      </c>
      <c r="B52">
        <f>'BEFORE CONV'!B52*'BEFORE CONV'!G52</f>
        <v>0.41649999999999998</v>
      </c>
      <c r="C52">
        <f>'BEFORE CONV'!C52*'BEFORE CONV'!G52</f>
        <v>1.3956999999999999</v>
      </c>
      <c r="D52">
        <f>'BEFORE CONV'!D52*'BEFORE CONV'!G52</f>
        <v>1.0454999999999999</v>
      </c>
      <c r="E52">
        <f>'BEFORE CONV'!E52*'BEFORE CONV'!G52</f>
        <v>15.954499999999999</v>
      </c>
      <c r="F52">
        <f>'BEFORE CONV'!F52*'BEFORE CONV'!G52</f>
        <v>3.4866999999999999</v>
      </c>
    </row>
    <row r="53" spans="1:6" x14ac:dyDescent="0.25">
      <c r="A53" t="s">
        <v>52</v>
      </c>
      <c r="B53">
        <f>'BEFORE CONV'!B53*'BEFORE CONV'!G53</f>
        <v>0.28800000000000003</v>
      </c>
      <c r="C53">
        <f>'BEFORE CONV'!C53*'BEFORE CONV'!G53</f>
        <v>0.2185</v>
      </c>
      <c r="D53">
        <f>'BEFORE CONV'!D53*'BEFORE CONV'!G53</f>
        <v>0.16300000000000001</v>
      </c>
      <c r="E53">
        <f>'BEFORE CONV'!E53*'BEFORE CONV'!G53</f>
        <v>2.8635000000000002</v>
      </c>
      <c r="F53">
        <f>'BEFORE CONV'!F53*'BEFORE CONV'!G53</f>
        <v>0</v>
      </c>
    </row>
    <row r="54" spans="1:6" x14ac:dyDescent="0.25">
      <c r="A54" t="s">
        <v>53</v>
      </c>
      <c r="B54">
        <f>'BEFORE CONV'!B54*'BEFORE CONV'!G54</f>
        <v>0.56210000000000004</v>
      </c>
      <c r="C54">
        <f>'BEFORE CONV'!C54*'BEFORE CONV'!G54</f>
        <v>0.16940000000000002</v>
      </c>
      <c r="D54">
        <f>'BEFORE CONV'!D54*'BEFORE CONV'!G54</f>
        <v>0.14630000000000001</v>
      </c>
      <c r="E54">
        <f>'BEFORE CONV'!E54*'BEFORE CONV'!G54</f>
        <v>2.3617000000000004</v>
      </c>
      <c r="F54">
        <f>'BEFORE CONV'!F54*'BEFORE CONV'!G54</f>
        <v>0.56759999999999999</v>
      </c>
    </row>
    <row r="55" spans="1:6" x14ac:dyDescent="0.25">
      <c r="A55" t="s">
        <v>54</v>
      </c>
      <c r="B55">
        <f>'BEFORE CONV'!B55*'BEFORE CONV'!G55</f>
        <v>230</v>
      </c>
      <c r="C55">
        <f>'BEFORE CONV'!C55*'BEFORE CONV'!G55</f>
        <v>56</v>
      </c>
      <c r="D55">
        <f>'BEFORE CONV'!D55*'BEFORE CONV'!G55</f>
        <v>32</v>
      </c>
      <c r="E55">
        <f>'BEFORE CONV'!E55*'BEFORE CONV'!G55</f>
        <v>747</v>
      </c>
      <c r="F55">
        <f>'BEFORE CONV'!F55*'BEFORE CONV'!G55</f>
        <v>110</v>
      </c>
    </row>
    <row r="56" spans="1:6" x14ac:dyDescent="0.25">
      <c r="A56" t="s">
        <v>55</v>
      </c>
      <c r="B56">
        <f>'BEFORE CONV'!B56*'BEFORE CONV'!G56</f>
        <v>0.24360000000000001</v>
      </c>
      <c r="C56">
        <f>'BEFORE CONV'!C56*'BEFORE CONV'!G56</f>
        <v>7.5600000000000001E-2</v>
      </c>
      <c r="D56">
        <f>'BEFORE CONV'!D56*'BEFORE CONV'!G56</f>
        <v>7.6999999999999999E-2</v>
      </c>
      <c r="E56">
        <f>'BEFORE CONV'!E56*'BEFORE CONV'!G56</f>
        <v>0.95340000000000003</v>
      </c>
      <c r="F56">
        <f>'BEFORE CONV'!F56*'BEFORE CONV'!G56</f>
        <v>0.15540000000000001</v>
      </c>
    </row>
    <row r="57" spans="1:6" x14ac:dyDescent="0.25">
      <c r="A57" t="s">
        <v>56</v>
      </c>
      <c r="B57">
        <f>'BEFORE CONV'!B57*'BEFORE CONV'!G57</f>
        <v>391</v>
      </c>
      <c r="C57">
        <f>'BEFORE CONV'!C57*'BEFORE CONV'!G57</f>
        <v>7</v>
      </c>
      <c r="D57">
        <f>'BEFORE CONV'!D57*'BEFORE CONV'!G57</f>
        <v>7</v>
      </c>
      <c r="E57">
        <f>'BEFORE CONV'!E57*'BEFORE CONV'!G57</f>
        <v>99</v>
      </c>
      <c r="F57">
        <f>'BEFORE CONV'!F57*'BEFORE CONV'!G57</f>
        <v>18</v>
      </c>
    </row>
    <row r="58" spans="1:6" x14ac:dyDescent="0.25">
      <c r="A58" t="s">
        <v>57</v>
      </c>
      <c r="B58">
        <f>'BEFORE CONV'!B58*'BEFORE CONV'!G58</f>
        <v>7.6499999999999999E-2</v>
      </c>
      <c r="C58">
        <f>'BEFORE CONV'!C58*'BEFORE CONV'!G58</f>
        <v>2E-3</v>
      </c>
      <c r="D58">
        <f>'BEFORE CONV'!D58*'BEFORE CONV'!G58</f>
        <v>1.25E-3</v>
      </c>
      <c r="E58">
        <f>'BEFORE CONV'!E58*'BEFORE CONV'!G58</f>
        <v>1.8749999999999999E-2</v>
      </c>
      <c r="F58">
        <f>'BEFORE CONV'!F58*'BEFORE CONV'!G58</f>
        <v>4.2500000000000003E-3</v>
      </c>
    </row>
    <row r="59" spans="1:6" x14ac:dyDescent="0.25">
      <c r="A59" t="s">
        <v>58</v>
      </c>
      <c r="B59">
        <f>'BEFORE CONV'!B59*'BEFORE CONV'!G59</f>
        <v>489</v>
      </c>
      <c r="C59">
        <f>'BEFORE CONV'!C59*'BEFORE CONV'!G59</f>
        <v>142</v>
      </c>
      <c r="D59">
        <f>'BEFORE CONV'!D59*'BEFORE CONV'!G59</f>
        <v>90</v>
      </c>
      <c r="E59">
        <f>'BEFORE CONV'!E59*'BEFORE CONV'!G59</f>
        <v>1626</v>
      </c>
      <c r="F59">
        <f>'BEFORE CONV'!F59*'BEFORE CONV'!G59</f>
        <v>282</v>
      </c>
    </row>
    <row r="60" spans="1:6" x14ac:dyDescent="0.25">
      <c r="A60" t="s">
        <v>59</v>
      </c>
      <c r="B60">
        <f>'BEFORE CONV'!B60*'BEFORE CONV'!G60</f>
        <v>6.0499999999999998E-2</v>
      </c>
      <c r="C60">
        <f>'BEFORE CONV'!C60*'BEFORE CONV'!G60</f>
        <v>4.2250000000000003E-2</v>
      </c>
      <c r="D60">
        <f>'BEFORE CONV'!D60*'BEFORE CONV'!G60</f>
        <v>1.8749999999999999E-2</v>
      </c>
      <c r="E60">
        <f>'BEFORE CONV'!E60*'BEFORE CONV'!G60</f>
        <v>0.73875000000000002</v>
      </c>
      <c r="F60">
        <f>'BEFORE CONV'!F60*'BEFORE CONV'!G60</f>
        <v>6.8000000000000005E-2</v>
      </c>
    </row>
    <row r="61" spans="1:6" x14ac:dyDescent="0.25">
      <c r="A61" t="s">
        <v>60</v>
      </c>
      <c r="B61">
        <f>'BEFORE CONV'!B61*'BEFORE CONV'!G61</f>
        <v>7.5599999999999987E-2</v>
      </c>
      <c r="C61">
        <f>'BEFORE CONV'!C61*'BEFORE CONV'!G61</f>
        <v>3.6899999999999995E-2</v>
      </c>
      <c r="D61">
        <f>'BEFORE CONV'!D61*'BEFORE CONV'!G61</f>
        <v>2.3999999999999997E-2</v>
      </c>
      <c r="E61">
        <f>'BEFORE CONV'!E61*'BEFORE CONV'!G61</f>
        <v>0.57899999999999996</v>
      </c>
      <c r="F61">
        <f>'BEFORE CONV'!F61*'BEFORE CONV'!G61</f>
        <v>0.11429999999999998</v>
      </c>
    </row>
    <row r="62" spans="1:6" x14ac:dyDescent="0.25">
      <c r="A62" t="s">
        <v>61</v>
      </c>
      <c r="B62">
        <f>'BEFORE CONV'!B62*'BEFORE CONV'!G62</f>
        <v>139</v>
      </c>
      <c r="C62">
        <f>'BEFORE CONV'!C62*'BEFORE CONV'!G62</f>
        <v>111</v>
      </c>
      <c r="D62">
        <f>'BEFORE CONV'!D62*'BEFORE CONV'!G62</f>
        <v>50</v>
      </c>
      <c r="E62">
        <f>'BEFORE CONV'!E62*'BEFORE CONV'!G62</f>
        <v>1717</v>
      </c>
      <c r="F62">
        <f>'BEFORE CONV'!F62*'BEFORE CONV'!G62</f>
        <v>186</v>
      </c>
    </row>
    <row r="63" spans="1:6" x14ac:dyDescent="0.25">
      <c r="A63" t="s">
        <v>62</v>
      </c>
      <c r="B63">
        <f>'BEFORE CONV'!B63*'BEFORE CONV'!G63</f>
        <v>0.10379999999999999</v>
      </c>
      <c r="C63">
        <f>'BEFORE CONV'!C63*'BEFORE CONV'!G63</f>
        <v>6.8999999999999992E-2</v>
      </c>
      <c r="D63">
        <f>'BEFORE CONV'!D63*'BEFORE CONV'!G63</f>
        <v>3.7799999999999993E-2</v>
      </c>
      <c r="E63">
        <f>'BEFORE CONV'!E63*'BEFORE CONV'!G63</f>
        <v>0.76379999999999992</v>
      </c>
      <c r="F63">
        <f>'BEFORE CONV'!F63*'BEFORE CONV'!G63</f>
        <v>0.17249999999999999</v>
      </c>
    </row>
    <row r="64" spans="1:6" x14ac:dyDescent="0.25">
      <c r="A64" t="s">
        <v>63</v>
      </c>
      <c r="B64">
        <f>'BEFORE CONV'!B64*'BEFORE CONV'!G64</f>
        <v>8.7500000000000008E-2</v>
      </c>
      <c r="C64">
        <f>'BEFORE CONV'!C64*'BEFORE CONV'!G64</f>
        <v>2.6249999999999999E-2</v>
      </c>
      <c r="D64">
        <f>'BEFORE CONV'!D64*'BEFORE CONV'!G64</f>
        <v>3.6249999999999998E-2</v>
      </c>
      <c r="E64">
        <f>'BEFORE CONV'!E64*'BEFORE CONV'!G64</f>
        <v>0.43875000000000003</v>
      </c>
      <c r="F64">
        <f>'BEFORE CONV'!F64*'BEFORE CONV'!G64</f>
        <v>0.09</v>
      </c>
    </row>
    <row r="65" spans="1:6" x14ac:dyDescent="0.25">
      <c r="A65" t="s">
        <v>64</v>
      </c>
      <c r="B65">
        <f>'BEFORE CONV'!B65*'BEFORE CONV'!G65</f>
        <v>108</v>
      </c>
      <c r="C65">
        <f>'BEFORE CONV'!C65*'BEFORE CONV'!G65</f>
        <v>28</v>
      </c>
      <c r="D65">
        <f>'BEFORE CONV'!D65*'BEFORE CONV'!G65</f>
        <v>23</v>
      </c>
      <c r="E65">
        <f>'BEFORE CONV'!E65*'BEFORE CONV'!G65</f>
        <v>401</v>
      </c>
      <c r="F65">
        <f>'BEFORE CONV'!F65*'BEFORE CONV'!G65</f>
        <v>104</v>
      </c>
    </row>
    <row r="66" spans="1:6" x14ac:dyDescent="0.25">
      <c r="A66" t="s">
        <v>65</v>
      </c>
      <c r="B66">
        <f>'BEFORE CONV'!B66*'BEFORE CONV'!G66</f>
        <v>68</v>
      </c>
      <c r="C66">
        <f>'BEFORE CONV'!C66*'BEFORE CONV'!G66</f>
        <v>13</v>
      </c>
      <c r="D66">
        <f>'BEFORE CONV'!D66*'BEFORE CONV'!G66</f>
        <v>6</v>
      </c>
      <c r="E66">
        <f>'BEFORE CONV'!E66*'BEFORE CONV'!G66</f>
        <v>160</v>
      </c>
      <c r="F66">
        <f>'BEFORE CONV'!F66*'BEFORE CONV'!G66</f>
        <v>31</v>
      </c>
    </row>
    <row r="67" spans="1:6" x14ac:dyDescent="0.25">
      <c r="A67" t="s">
        <v>66</v>
      </c>
      <c r="B67">
        <f>'BEFORE CONV'!B67*'BEFORE CONV'!G67</f>
        <v>0.21359999999999998</v>
      </c>
      <c r="C67">
        <f>'BEFORE CONV'!C67*'BEFORE CONV'!G67</f>
        <v>0.2964</v>
      </c>
      <c r="D67">
        <f>'BEFORE CONV'!D67*'BEFORE CONV'!G67</f>
        <v>0.21959999999999999</v>
      </c>
      <c r="E67">
        <f>'BEFORE CONV'!E67*'BEFORE CONV'!G67</f>
        <v>1.7363999999999999</v>
      </c>
      <c r="F67">
        <f>'BEFORE CONV'!F67*'BEFORE CONV'!G67</f>
        <v>0.50639999999999996</v>
      </c>
    </row>
    <row r="68" spans="1:6" x14ac:dyDescent="0.25">
      <c r="A68" t="s">
        <v>67</v>
      </c>
      <c r="B68">
        <f>'BEFORE CONV'!B68*'BEFORE CONV'!G68</f>
        <v>0.60799999999999998</v>
      </c>
      <c r="C68">
        <f>'BEFORE CONV'!C68*'BEFORE CONV'!G68</f>
        <v>0.246</v>
      </c>
      <c r="D68">
        <f>'BEFORE CONV'!D68*'BEFORE CONV'!G68</f>
        <v>0.124</v>
      </c>
      <c r="E68">
        <f>'BEFORE CONV'!E68*'BEFORE CONV'!G68</f>
        <v>3.7360000000000002</v>
      </c>
      <c r="F68">
        <f>'BEFORE CONV'!F68*'BEFORE CONV'!G68</f>
        <v>0.42799999999999999</v>
      </c>
    </row>
    <row r="69" spans="1:6" x14ac:dyDescent="0.25">
      <c r="A69" t="s">
        <v>68</v>
      </c>
      <c r="B69">
        <f>'BEFORE CONV'!B69*'BEFORE CONV'!G69</f>
        <v>0.35039999999999999</v>
      </c>
      <c r="C69">
        <f>'BEFORE CONV'!C69*'BEFORE CONV'!G69</f>
        <v>5.3999999999999992E-2</v>
      </c>
      <c r="D69">
        <f>'BEFORE CONV'!D69*'BEFORE CONV'!G69</f>
        <v>7.8E-2</v>
      </c>
      <c r="E69">
        <f>'BEFORE CONV'!E69*'BEFORE CONV'!G69</f>
        <v>0.9323999999999999</v>
      </c>
      <c r="F69">
        <f>'BEFORE CONV'!F69*'BEFORE CONV'!G69</f>
        <v>0.19199999999999998</v>
      </c>
    </row>
    <row r="70" spans="1:6" x14ac:dyDescent="0.25">
      <c r="A70" t="s">
        <v>69</v>
      </c>
      <c r="B70">
        <f>'BEFORE CONV'!B70*'BEFORE CONV'!G70</f>
        <v>73</v>
      </c>
      <c r="C70">
        <f>'BEFORE CONV'!C70*'BEFORE CONV'!G70</f>
        <v>21</v>
      </c>
      <c r="D70">
        <f>'BEFORE CONV'!D70*'BEFORE CONV'!G70</f>
        <v>30</v>
      </c>
      <c r="E70">
        <f>'BEFORE CONV'!E70*'BEFORE CONV'!G70</f>
        <v>359</v>
      </c>
      <c r="F70">
        <f>'BEFORE CONV'!F70*'BEFORE CONV'!G70</f>
        <v>74</v>
      </c>
    </row>
    <row r="71" spans="1:6" x14ac:dyDescent="0.25">
      <c r="A71" t="s">
        <v>70</v>
      </c>
      <c r="B71">
        <f>'BEFORE CONV'!B71*'BEFORE CONV'!G71</f>
        <v>0.11114999999999998</v>
      </c>
      <c r="C71">
        <f>'BEFORE CONV'!C71*'BEFORE CONV'!G71</f>
        <v>5.9999999999999995E-4</v>
      </c>
      <c r="D71">
        <f>'BEFORE CONV'!D71*'BEFORE CONV'!G71</f>
        <v>1.1999999999999999E-3</v>
      </c>
      <c r="E71">
        <f>'BEFORE CONV'!E71*'BEFORE CONV'!G71</f>
        <v>1.8149999999999999E-2</v>
      </c>
      <c r="F71">
        <f>'BEFORE CONV'!F71*'BEFORE CONV'!G71</f>
        <v>2.2499999999999998E-3</v>
      </c>
    </row>
    <row r="72" spans="1:6" x14ac:dyDescent="0.25">
      <c r="A72" t="s">
        <v>71</v>
      </c>
      <c r="B72">
        <f>'BEFORE CONV'!B72*'BEFORE CONV'!G72</f>
        <v>0.10608000000000001</v>
      </c>
      <c r="C72">
        <f>'BEFORE CONV'!C72*'BEFORE CONV'!G72</f>
        <v>1.2E-4</v>
      </c>
      <c r="D72">
        <f>'BEFORE CONV'!D72*'BEFORE CONV'!G72</f>
        <v>1.2E-4</v>
      </c>
      <c r="E72">
        <f>'BEFORE CONV'!E72*'BEFORE CONV'!G72</f>
        <v>1.92E-3</v>
      </c>
      <c r="F72">
        <f>'BEFORE CONV'!F72*'BEFORE CONV'!G72</f>
        <v>6.0000000000000006E-4</v>
      </c>
    </row>
    <row r="73" spans="1:6" x14ac:dyDescent="0.25">
      <c r="A73" t="s">
        <v>72</v>
      </c>
      <c r="B73">
        <f>'BEFORE CONV'!B73*'BEFORE CONV'!G73</f>
        <v>0.10634999999999999</v>
      </c>
      <c r="C73">
        <f>'BEFORE CONV'!C73*'BEFORE CONV'!G73</f>
        <v>2.9999999999999997E-4</v>
      </c>
      <c r="D73">
        <f>'BEFORE CONV'!D73*'BEFORE CONV'!G73</f>
        <v>4.4999999999999999E-4</v>
      </c>
      <c r="E73">
        <f>'BEFORE CONV'!E73*'BEFORE CONV'!G73</f>
        <v>5.9999999999999993E-3</v>
      </c>
      <c r="F73">
        <f>'BEFORE CONV'!F73*'BEFORE CONV'!G73</f>
        <v>5.9999999999999995E-4</v>
      </c>
    </row>
    <row r="74" spans="1:6" x14ac:dyDescent="0.25">
      <c r="A74" t="s">
        <v>73</v>
      </c>
      <c r="B74">
        <f>'BEFORE CONV'!B74*'BEFORE CONV'!G74</f>
        <v>0.1326</v>
      </c>
      <c r="C74">
        <f>'BEFORE CONV'!C74*'BEFORE CONV'!G74</f>
        <v>0</v>
      </c>
      <c r="D74">
        <f>'BEFORE CONV'!D74*'BEFORE CONV'!G74</f>
        <v>0</v>
      </c>
      <c r="E74">
        <f>'BEFORE CONV'!E74*'BEFORE CONV'!G74</f>
        <v>0</v>
      </c>
      <c r="F74">
        <f>'BEFORE CONV'!F74*'BEFORE CONV'!G74</f>
        <v>0</v>
      </c>
    </row>
    <row r="75" spans="1:6" x14ac:dyDescent="0.25">
      <c r="A75" t="s">
        <v>74</v>
      </c>
      <c r="B75">
        <f>'BEFORE CONV'!B75*'BEFORE CONV'!G75</f>
        <v>0.1326</v>
      </c>
      <c r="C75">
        <f>'BEFORE CONV'!C75*'BEFORE CONV'!G75</f>
        <v>0</v>
      </c>
      <c r="D75">
        <f>'BEFORE CONV'!D75*'BEFORE CONV'!G75</f>
        <v>0</v>
      </c>
      <c r="E75">
        <f>'BEFORE CONV'!E75*'BEFORE CONV'!G75</f>
        <v>0</v>
      </c>
      <c r="F75">
        <f>'BEFORE CONV'!F75*'BEFORE CONV'!G75</f>
        <v>0</v>
      </c>
    </row>
    <row r="76" spans="1:6" x14ac:dyDescent="0.25">
      <c r="A76" t="s">
        <v>75</v>
      </c>
      <c r="B76">
        <f>'BEFORE CONV'!B76*'BEFORE CONV'!G76</f>
        <v>0.11144999999999999</v>
      </c>
      <c r="C76">
        <f>'BEFORE CONV'!C76*'BEFORE CONV'!G76</f>
        <v>4.4999999999999997E-3</v>
      </c>
      <c r="D76">
        <f>'BEFORE CONV'!D76*'BEFORE CONV'!G76</f>
        <v>3.2999999999999995E-3</v>
      </c>
      <c r="E76">
        <f>'BEFORE CONV'!E76*'BEFORE CONV'!G76</f>
        <v>2.8949999999999997E-2</v>
      </c>
      <c r="F76">
        <f>'BEFORE CONV'!F76*'BEFORE CONV'!G76</f>
        <v>7.3499999999999998E-3</v>
      </c>
    </row>
    <row r="77" spans="1:6" x14ac:dyDescent="0.25">
      <c r="A77" t="s">
        <v>76</v>
      </c>
      <c r="B77">
        <f>'BEFORE CONV'!B77*'BEFORE CONV'!G77</f>
        <v>0.23500000000000001</v>
      </c>
      <c r="C77">
        <f>'BEFORE CONV'!C77*'BEFORE CONV'!G77</f>
        <v>0</v>
      </c>
      <c r="D77">
        <f>'BEFORE CONV'!D77*'BEFORE CONV'!G77</f>
        <v>0</v>
      </c>
      <c r="E77">
        <f>'BEFORE CONV'!E77*'BEFORE CONV'!G77</f>
        <v>0</v>
      </c>
      <c r="F77">
        <f>'BEFORE CONV'!F77*'BEFORE CONV'!G77</f>
        <v>0</v>
      </c>
    </row>
    <row r="78" spans="1:6" x14ac:dyDescent="0.25">
      <c r="A78" t="s">
        <v>77</v>
      </c>
      <c r="B78">
        <f>'BEFORE CONV'!B78*'BEFORE CONV'!G78</f>
        <v>0.14499999999999999</v>
      </c>
      <c r="C78">
        <f>'BEFORE CONV'!C78*'BEFORE CONV'!G78</f>
        <v>0</v>
      </c>
      <c r="D78">
        <f>'BEFORE CONV'!D78*'BEFORE CONV'!G78</f>
        <v>0</v>
      </c>
      <c r="E78">
        <f>'BEFORE CONV'!E78*'BEFORE CONV'!G78</f>
        <v>0</v>
      </c>
      <c r="F78">
        <f>'BEFORE CONV'!F78*'BEFORE CONV'!G78</f>
        <v>0</v>
      </c>
    </row>
    <row r="79" spans="1:6" x14ac:dyDescent="0.25">
      <c r="A79" t="s">
        <v>78</v>
      </c>
      <c r="B79">
        <f>'BEFORE CONV'!B79*'BEFORE CONV'!G79</f>
        <v>0.23500000000000001</v>
      </c>
      <c r="C79">
        <f>'BEFORE CONV'!C79*'BEFORE CONV'!G79</f>
        <v>0</v>
      </c>
      <c r="D79">
        <f>'BEFORE CONV'!D79*'BEFORE CONV'!G79</f>
        <v>5.0000000000000001E-3</v>
      </c>
      <c r="E79">
        <f>'BEFORE CONV'!E79*'BEFORE CONV'!G79</f>
        <v>3.5000000000000003E-2</v>
      </c>
      <c r="F79">
        <f>'BEFORE CONV'!F79*'BEFORE CONV'!G79</f>
        <v>0.01</v>
      </c>
    </row>
    <row r="80" spans="1:6" x14ac:dyDescent="0.25">
      <c r="A80" t="s">
        <v>79</v>
      </c>
      <c r="B80">
        <f>'BEFORE CONV'!B80*'BEFORE CONV'!G80</f>
        <v>0.185</v>
      </c>
      <c r="C80">
        <f>'BEFORE CONV'!C80*'BEFORE CONV'!G80</f>
        <v>0.05</v>
      </c>
      <c r="D80">
        <f>'BEFORE CONV'!D80*'BEFORE CONV'!G80</f>
        <v>2.5000000000000001E-2</v>
      </c>
      <c r="E80">
        <f>'BEFORE CONV'!E80*'BEFORE CONV'!G80</f>
        <v>0.45500000000000002</v>
      </c>
      <c r="F80">
        <f>'BEFORE CONV'!F80*'BEFORE CONV'!G80</f>
        <v>0.38</v>
      </c>
    </row>
    <row r="81" spans="1:6" x14ac:dyDescent="0.25">
      <c r="A81" t="s">
        <v>80</v>
      </c>
      <c r="B81">
        <f>'BEFORE CONV'!B81*'BEFORE CONV'!G81</f>
        <v>0.215</v>
      </c>
      <c r="C81">
        <f>'BEFORE CONV'!C81*'BEFORE CONV'!G81</f>
        <v>0.02</v>
      </c>
      <c r="D81">
        <f>'BEFORE CONV'!D81*'BEFORE CONV'!G81</f>
        <v>0.01</v>
      </c>
      <c r="E81">
        <f>'BEFORE CONV'!E81*'BEFORE CONV'!G81</f>
        <v>0.155</v>
      </c>
      <c r="F81">
        <f>'BEFORE CONV'!F81*'BEFORE CONV'!G81</f>
        <v>4.4999999999999998E-2</v>
      </c>
    </row>
    <row r="82" spans="1:6" x14ac:dyDescent="0.25">
      <c r="A82" t="s">
        <v>81</v>
      </c>
      <c r="B82">
        <f>'BEFORE CONV'!B82*'BEFORE CONV'!G82</f>
        <v>0</v>
      </c>
      <c r="C82">
        <f>'BEFORE CONV'!C82*'BEFORE CONV'!G82</f>
        <v>1.4E-2</v>
      </c>
      <c r="D82">
        <f>'BEFORE CONV'!D82*'BEFORE CONV'!G82</f>
        <v>1.4E-2</v>
      </c>
      <c r="E82">
        <f>'BEFORE CONV'!E82*'BEFORE CONV'!G82</f>
        <v>7.2000000000000008E-2</v>
      </c>
      <c r="F82">
        <f>'BEFORE CONV'!F82*'BEFORE CONV'!G82</f>
        <v>1.4E-2</v>
      </c>
    </row>
    <row r="83" spans="1:6" x14ac:dyDescent="0.25">
      <c r="A83" t="s">
        <v>82</v>
      </c>
      <c r="B83">
        <f>'BEFORE CONV'!B83*'BEFORE CONV'!G83</f>
        <v>0</v>
      </c>
      <c r="C83">
        <f>'BEFORE CONV'!C83*'BEFORE CONV'!G83</f>
        <v>0</v>
      </c>
      <c r="D83">
        <f>'BEFORE CONV'!D83*'BEFORE CONV'!G83</f>
        <v>0</v>
      </c>
      <c r="E83">
        <f>'BEFORE CONV'!E83*'BEFORE CONV'!G83</f>
        <v>0</v>
      </c>
      <c r="F83">
        <f>'BEFORE CONV'!F83*'BEFORE CONV'!G83</f>
        <v>0</v>
      </c>
    </row>
    <row r="84" spans="1:6" x14ac:dyDescent="0.25">
      <c r="A84" t="s">
        <v>83</v>
      </c>
      <c r="B84">
        <f>'BEFORE CONV'!B84*'BEFORE CONV'!G84</f>
        <v>0.29199999999999998</v>
      </c>
      <c r="C84">
        <f>'BEFORE CONV'!C84*'BEFORE CONV'!G84</f>
        <v>1.6E-2</v>
      </c>
      <c r="D84">
        <f>'BEFORE CONV'!D84*'BEFORE CONV'!G84</f>
        <v>0</v>
      </c>
      <c r="E84">
        <f>'BEFORE CONV'!E84*'BEFORE CONV'!G84</f>
        <v>0.13200000000000001</v>
      </c>
      <c r="F84">
        <f>'BEFORE CONV'!F84*'BEFORE CONV'!G84</f>
        <v>1.6E-2</v>
      </c>
    </row>
    <row r="85" spans="1:6" x14ac:dyDescent="0.25">
      <c r="A85" t="s">
        <v>84</v>
      </c>
      <c r="B85">
        <f>'BEFORE CONV'!B85*'BEFORE CONV'!G85</f>
        <v>0.29199999999999998</v>
      </c>
      <c r="C85">
        <f>'BEFORE CONV'!C85*'BEFORE CONV'!G85</f>
        <v>1.6E-2</v>
      </c>
      <c r="D85">
        <f>'BEFORE CONV'!D85*'BEFORE CONV'!G85</f>
        <v>0</v>
      </c>
      <c r="E85">
        <f>'BEFORE CONV'!E85*'BEFORE CONV'!G85</f>
        <v>0.13200000000000001</v>
      </c>
      <c r="F85">
        <f>'BEFORE CONV'!F85*'BEFORE CONV'!G85</f>
        <v>1.6E-2</v>
      </c>
    </row>
    <row r="86" spans="1:6" x14ac:dyDescent="0.25">
      <c r="A86" t="s">
        <v>85</v>
      </c>
      <c r="B86">
        <f>'BEFORE CONV'!B86*'BEFORE CONV'!G86</f>
        <v>0.126</v>
      </c>
      <c r="C86">
        <f>'BEFORE CONV'!C86*'BEFORE CONV'!G86</f>
        <v>2.1000000000000001E-2</v>
      </c>
      <c r="D86">
        <f>'BEFORE CONV'!D86*'BEFORE CONV'!G86</f>
        <v>3.3000000000000002E-2</v>
      </c>
      <c r="E86">
        <f>'BEFORE CONV'!E86*'BEFORE CONV'!G86</f>
        <v>0.309</v>
      </c>
      <c r="F86">
        <f>'BEFORE CONV'!F86*'BEFORE CONV'!G86</f>
        <v>8.4000000000000005E-2</v>
      </c>
    </row>
    <row r="87" spans="1:6" x14ac:dyDescent="0.25">
      <c r="A87" t="s">
        <v>86</v>
      </c>
      <c r="B87">
        <f>'BEFORE CONV'!B87*'BEFORE CONV'!G87</f>
        <v>4.8400000000000006E-2</v>
      </c>
      <c r="C87">
        <f>'BEFORE CONV'!C87*'BEFORE CONV'!G87</f>
        <v>0</v>
      </c>
      <c r="D87">
        <f>'BEFORE CONV'!D87*'BEFORE CONV'!G87</f>
        <v>0</v>
      </c>
      <c r="E87">
        <f>'BEFORE CONV'!E87*'BEFORE CONV'!G87</f>
        <v>0</v>
      </c>
      <c r="F87">
        <f>'BEFORE CONV'!F87*'BEFORE CONV'!G87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17F2-E182-F349-B994-9EFBA99CFF32}">
  <dimension ref="A1:G87"/>
  <sheetViews>
    <sheetView tabSelected="1" topLeftCell="A53" zoomScale="94" workbookViewId="0">
      <selection activeCell="H72" sqref="H72"/>
    </sheetView>
  </sheetViews>
  <sheetFormatPr baseColWidth="10" defaultRowHeight="15.75" x14ac:dyDescent="0.25"/>
  <cols>
    <col min="1" max="1" width="42.375" customWidth="1"/>
    <col min="2" max="2" width="18.625" customWidth="1"/>
    <col min="3" max="3" width="27" customWidth="1"/>
    <col min="4" max="4" width="30.875" customWidth="1"/>
    <col min="5" max="5" width="28.5" customWidth="1"/>
    <col min="6" max="6" width="23.125" customWidth="1"/>
    <col min="7" max="7" width="20" customWidth="1"/>
  </cols>
  <sheetData>
    <row r="1" spans="1:7" x14ac:dyDescent="0.25">
      <c r="A1" s="1" t="s">
        <v>0</v>
      </c>
      <c r="B1" s="2" t="s">
        <v>98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92</v>
      </c>
    </row>
    <row r="2" spans="1:7" x14ac:dyDescent="0.25">
      <c r="A2" t="s">
        <v>1</v>
      </c>
      <c r="B2">
        <v>65</v>
      </c>
      <c r="C2">
        <v>25</v>
      </c>
      <c r="D2">
        <v>37</v>
      </c>
      <c r="E2">
        <v>705</v>
      </c>
      <c r="F2">
        <v>64</v>
      </c>
      <c r="G2">
        <f>2.755*0.001</f>
        <v>2.7550000000000001E-3</v>
      </c>
    </row>
    <row r="3" spans="1:7" x14ac:dyDescent="0.25">
      <c r="A3" t="s">
        <v>2</v>
      </c>
      <c r="B3">
        <v>35</v>
      </c>
      <c r="C3">
        <v>26</v>
      </c>
      <c r="D3">
        <v>37.979999999999997</v>
      </c>
      <c r="E3">
        <v>727</v>
      </c>
      <c r="F3">
        <v>66</v>
      </c>
      <c r="G3">
        <f>2.555*0.001</f>
        <v>2.5550000000000004E-3</v>
      </c>
    </row>
    <row r="4" spans="1:7" x14ac:dyDescent="0.25">
      <c r="A4" t="s">
        <v>3</v>
      </c>
      <c r="B4">
        <v>118</v>
      </c>
      <c r="C4">
        <v>28</v>
      </c>
      <c r="D4">
        <v>45</v>
      </c>
      <c r="E4">
        <v>552</v>
      </c>
      <c r="F4">
        <v>65</v>
      </c>
      <c r="G4">
        <f>1.25*0.001</f>
        <v>1.25E-3</v>
      </c>
    </row>
    <row r="5" spans="1:7" x14ac:dyDescent="0.25">
      <c r="A5" t="s">
        <v>4</v>
      </c>
      <c r="B5">
        <v>73</v>
      </c>
      <c r="C5">
        <v>112</v>
      </c>
      <c r="D5">
        <v>159</v>
      </c>
      <c r="E5">
        <v>2657</v>
      </c>
      <c r="F5">
        <v>203</v>
      </c>
      <c r="G5">
        <f>0.001</f>
        <v>1E-3</v>
      </c>
    </row>
    <row r="6" spans="1:7" x14ac:dyDescent="0.25">
      <c r="A6" t="s">
        <v>5</v>
      </c>
      <c r="B6">
        <v>393</v>
      </c>
      <c r="C6">
        <v>210</v>
      </c>
      <c r="D6">
        <v>290</v>
      </c>
      <c r="E6">
        <v>6620</v>
      </c>
      <c r="F6">
        <v>470</v>
      </c>
      <c r="G6">
        <f>0.001</f>
        <v>1E-3</v>
      </c>
    </row>
    <row r="7" spans="1:7" x14ac:dyDescent="0.25">
      <c r="A7" t="s">
        <v>6</v>
      </c>
      <c r="B7">
        <v>303</v>
      </c>
      <c r="C7">
        <v>20</v>
      </c>
      <c r="D7">
        <v>31</v>
      </c>
      <c r="E7">
        <v>475</v>
      </c>
      <c r="F7">
        <v>48</v>
      </c>
      <c r="G7">
        <f>0.2*0.001</f>
        <v>2.0000000000000001E-4</v>
      </c>
    </row>
    <row r="8" spans="1:7" x14ac:dyDescent="0.25">
      <c r="A8" t="s">
        <v>7</v>
      </c>
      <c r="B8">
        <v>70</v>
      </c>
      <c r="C8">
        <v>14</v>
      </c>
      <c r="D8">
        <v>5</v>
      </c>
      <c r="E8">
        <v>185</v>
      </c>
      <c r="F8">
        <v>25</v>
      </c>
      <c r="G8">
        <v>1</v>
      </c>
    </row>
    <row r="9" spans="1:7" x14ac:dyDescent="0.25">
      <c r="A9" t="s">
        <v>8</v>
      </c>
      <c r="B9">
        <v>61</v>
      </c>
      <c r="C9">
        <v>1</v>
      </c>
      <c r="D9">
        <v>3</v>
      </c>
      <c r="E9">
        <v>32</v>
      </c>
      <c r="F9">
        <v>11</v>
      </c>
      <c r="G9">
        <f>2.4*0.001</f>
        <v>2.3999999999999998E-3</v>
      </c>
    </row>
    <row r="10" spans="1:7" x14ac:dyDescent="0.25">
      <c r="A10" t="s">
        <v>9</v>
      </c>
      <c r="B10">
        <v>41</v>
      </c>
      <c r="C10">
        <v>12</v>
      </c>
      <c r="D10">
        <v>6</v>
      </c>
      <c r="E10">
        <v>177</v>
      </c>
      <c r="F10">
        <v>19</v>
      </c>
      <c r="G10">
        <f>1.5*0.001</f>
        <v>1.5E-3</v>
      </c>
    </row>
    <row r="11" spans="1:7" x14ac:dyDescent="0.25">
      <c r="A11" t="s">
        <v>10</v>
      </c>
      <c r="B11">
        <v>43</v>
      </c>
      <c r="C11">
        <v>4</v>
      </c>
      <c r="D11">
        <v>9</v>
      </c>
      <c r="E11">
        <v>88</v>
      </c>
      <c r="F11">
        <v>31</v>
      </c>
      <c r="G11">
        <f>1.4*0.001</f>
        <v>1.4E-3</v>
      </c>
    </row>
    <row r="12" spans="1:7" x14ac:dyDescent="0.25">
      <c r="A12" t="s">
        <v>11</v>
      </c>
      <c r="B12">
        <v>36</v>
      </c>
      <c r="C12">
        <v>11</v>
      </c>
      <c r="D12">
        <v>5</v>
      </c>
      <c r="E12">
        <v>100</v>
      </c>
      <c r="F12">
        <v>84</v>
      </c>
      <c r="G12">
        <f>0.6*0.001</f>
        <v>5.9999999999999995E-4</v>
      </c>
    </row>
    <row r="13" spans="1:7" x14ac:dyDescent="0.25">
      <c r="A13" t="s">
        <v>12</v>
      </c>
      <c r="B13">
        <v>38</v>
      </c>
      <c r="C13">
        <v>3</v>
      </c>
      <c r="D13">
        <v>10</v>
      </c>
      <c r="E13">
        <v>90</v>
      </c>
      <c r="F13">
        <v>15</v>
      </c>
      <c r="G13">
        <f>2*0.001</f>
        <v>2E-3</v>
      </c>
    </row>
    <row r="14" spans="1:7" x14ac:dyDescent="0.25">
      <c r="A14" t="s">
        <v>13</v>
      </c>
      <c r="B14">
        <v>55</v>
      </c>
      <c r="C14">
        <v>6</v>
      </c>
      <c r="D14">
        <v>5</v>
      </c>
      <c r="E14">
        <v>136</v>
      </c>
      <c r="F14">
        <v>48</v>
      </c>
      <c r="G14">
        <f>2*0.001</f>
        <v>2E-3</v>
      </c>
    </row>
    <row r="15" spans="1:7" x14ac:dyDescent="0.25">
      <c r="A15" t="s">
        <v>14</v>
      </c>
      <c r="B15">
        <v>32</v>
      </c>
      <c r="C15">
        <v>8</v>
      </c>
      <c r="D15">
        <v>17</v>
      </c>
      <c r="E15">
        <v>141</v>
      </c>
      <c r="F15">
        <v>38</v>
      </c>
      <c r="G15">
        <v>1</v>
      </c>
    </row>
    <row r="16" spans="1:7" x14ac:dyDescent="0.25">
      <c r="A16" t="s">
        <v>15</v>
      </c>
      <c r="B16">
        <v>36</v>
      </c>
      <c r="C16">
        <v>15</v>
      </c>
      <c r="D16">
        <v>15</v>
      </c>
      <c r="E16">
        <v>245</v>
      </c>
      <c r="F16">
        <v>61</v>
      </c>
      <c r="G16">
        <v>1</v>
      </c>
    </row>
    <row r="17" spans="1:7" x14ac:dyDescent="0.25">
      <c r="A17" t="s">
        <v>16</v>
      </c>
      <c r="B17">
        <v>45</v>
      </c>
      <c r="C17">
        <v>4</v>
      </c>
      <c r="D17">
        <v>0</v>
      </c>
      <c r="E17">
        <v>42</v>
      </c>
      <c r="F17">
        <v>13</v>
      </c>
      <c r="G17">
        <v>1</v>
      </c>
    </row>
    <row r="18" spans="1:7" x14ac:dyDescent="0.25">
      <c r="A18" t="s">
        <v>17</v>
      </c>
      <c r="B18">
        <v>56</v>
      </c>
      <c r="C18">
        <v>2</v>
      </c>
      <c r="D18">
        <v>7</v>
      </c>
      <c r="E18">
        <v>63</v>
      </c>
      <c r="F18">
        <v>24</v>
      </c>
      <c r="G18">
        <v>1</v>
      </c>
    </row>
    <row r="19" spans="1:7" x14ac:dyDescent="0.25">
      <c r="A19" t="s">
        <v>18</v>
      </c>
      <c r="B19">
        <v>59</v>
      </c>
      <c r="C19">
        <v>0</v>
      </c>
      <c r="D19">
        <v>12</v>
      </c>
      <c r="E19">
        <v>86</v>
      </c>
      <c r="F19">
        <v>30</v>
      </c>
      <c r="G19">
        <f>1.65*0.001</f>
        <v>1.65E-3</v>
      </c>
    </row>
    <row r="20" spans="1:7" x14ac:dyDescent="0.25">
      <c r="A20" t="s">
        <v>19</v>
      </c>
      <c r="B20">
        <v>60</v>
      </c>
      <c r="C20">
        <v>3</v>
      </c>
      <c r="D20">
        <v>9</v>
      </c>
      <c r="E20">
        <v>36</v>
      </c>
      <c r="F20">
        <v>22</v>
      </c>
      <c r="G20">
        <f>0.5*0.001</f>
        <v>5.0000000000000001E-4</v>
      </c>
    </row>
    <row r="21" spans="1:7" x14ac:dyDescent="0.25">
      <c r="A21" t="s">
        <v>20</v>
      </c>
      <c r="B21">
        <v>90</v>
      </c>
      <c r="C21">
        <v>3</v>
      </c>
      <c r="D21">
        <v>23</v>
      </c>
      <c r="E21">
        <v>136</v>
      </c>
      <c r="F21">
        <v>54</v>
      </c>
      <c r="G21">
        <f>1.2*0.001</f>
        <v>1.1999999999999999E-3</v>
      </c>
    </row>
    <row r="22" spans="1:7" x14ac:dyDescent="0.25">
      <c r="A22" t="s">
        <v>21</v>
      </c>
      <c r="B22">
        <v>17</v>
      </c>
      <c r="C22">
        <v>1</v>
      </c>
      <c r="D22">
        <v>8</v>
      </c>
      <c r="E22">
        <v>424</v>
      </c>
      <c r="F22">
        <v>23</v>
      </c>
      <c r="G22">
        <v>1</v>
      </c>
    </row>
    <row r="23" spans="1:7" x14ac:dyDescent="0.25">
      <c r="A23" t="s">
        <v>22</v>
      </c>
      <c r="B23">
        <v>60</v>
      </c>
      <c r="C23">
        <v>23</v>
      </c>
      <c r="D23">
        <v>17</v>
      </c>
      <c r="E23">
        <v>589</v>
      </c>
      <c r="F23">
        <v>56</v>
      </c>
      <c r="G23">
        <f>2*0.001</f>
        <v>2E-3</v>
      </c>
    </row>
    <row r="24" spans="1:7" x14ac:dyDescent="0.25">
      <c r="A24" t="s">
        <v>23</v>
      </c>
      <c r="B24">
        <v>12</v>
      </c>
      <c r="C24">
        <v>4</v>
      </c>
      <c r="D24">
        <v>4</v>
      </c>
      <c r="E24">
        <v>236</v>
      </c>
      <c r="F24">
        <v>29</v>
      </c>
      <c r="G24">
        <f>1.25*0.001</f>
        <v>1.25E-3</v>
      </c>
    </row>
    <row r="25" spans="1:7" x14ac:dyDescent="0.25">
      <c r="A25" t="s">
        <v>24</v>
      </c>
      <c r="B25">
        <v>97</v>
      </c>
      <c r="C25">
        <v>61</v>
      </c>
      <c r="D25">
        <v>73</v>
      </c>
      <c r="E25">
        <v>1225</v>
      </c>
      <c r="F25">
        <v>218</v>
      </c>
      <c r="G25">
        <f>1.25*0.001</f>
        <v>1.25E-3</v>
      </c>
    </row>
    <row r="26" spans="1:7" x14ac:dyDescent="0.25">
      <c r="A26" t="s">
        <v>25</v>
      </c>
      <c r="B26">
        <v>43</v>
      </c>
      <c r="C26">
        <v>24</v>
      </c>
      <c r="D26">
        <v>13</v>
      </c>
      <c r="E26">
        <v>265</v>
      </c>
      <c r="F26">
        <v>34</v>
      </c>
      <c r="G26">
        <f>1.25*0.001</f>
        <v>1.25E-3</v>
      </c>
    </row>
    <row r="27" spans="1:7" x14ac:dyDescent="0.25">
      <c r="A27" t="s">
        <v>26</v>
      </c>
      <c r="B27">
        <v>28</v>
      </c>
      <c r="C27">
        <v>64</v>
      </c>
      <c r="D27">
        <v>45</v>
      </c>
      <c r="E27">
        <v>807</v>
      </c>
      <c r="F27">
        <v>197</v>
      </c>
      <c r="G27">
        <f>1.25*0.001</f>
        <v>1.25E-3</v>
      </c>
    </row>
    <row r="28" spans="1:7" x14ac:dyDescent="0.25">
      <c r="A28" t="s">
        <v>27</v>
      </c>
      <c r="B28">
        <v>22</v>
      </c>
      <c r="C28">
        <v>34</v>
      </c>
      <c r="D28">
        <v>37</v>
      </c>
      <c r="E28">
        <v>401</v>
      </c>
      <c r="F28">
        <v>108</v>
      </c>
      <c r="G28">
        <f>1.25*0.001</f>
        <v>1.25E-3</v>
      </c>
    </row>
    <row r="29" spans="1:7" x14ac:dyDescent="0.25">
      <c r="A29" t="s">
        <v>28</v>
      </c>
      <c r="B29">
        <v>58</v>
      </c>
      <c r="C29">
        <v>13</v>
      </c>
      <c r="D29">
        <v>11</v>
      </c>
      <c r="E29">
        <v>214</v>
      </c>
      <c r="F29">
        <v>32</v>
      </c>
      <c r="G29">
        <f>0.6*0.001</f>
        <v>5.9999999999999995E-4</v>
      </c>
    </row>
    <row r="30" spans="1:7" x14ac:dyDescent="0.25">
      <c r="A30" t="s">
        <v>29</v>
      </c>
      <c r="B30">
        <v>42</v>
      </c>
      <c r="C30">
        <v>26</v>
      </c>
      <c r="D30">
        <v>15</v>
      </c>
      <c r="E30">
        <v>621</v>
      </c>
      <c r="F30">
        <v>48</v>
      </c>
      <c r="G30">
        <f>1.25*0.001</f>
        <v>1.25E-3</v>
      </c>
    </row>
    <row r="31" spans="1:7" x14ac:dyDescent="0.25">
      <c r="A31" t="s">
        <v>30</v>
      </c>
      <c r="B31">
        <v>85</v>
      </c>
      <c r="C31">
        <v>119</v>
      </c>
      <c r="D31">
        <v>92</v>
      </c>
      <c r="E31">
        <v>911</v>
      </c>
      <c r="F31">
        <v>156</v>
      </c>
      <c r="G31">
        <v>1</v>
      </c>
    </row>
    <row r="32" spans="1:7" x14ac:dyDescent="0.25">
      <c r="A32" t="s">
        <v>31</v>
      </c>
      <c r="B32">
        <v>61</v>
      </c>
      <c r="C32">
        <v>49</v>
      </c>
      <c r="D32">
        <v>54</v>
      </c>
      <c r="E32">
        <v>883</v>
      </c>
      <c r="F32">
        <v>230</v>
      </c>
      <c r="G32">
        <v>1</v>
      </c>
    </row>
    <row r="33" spans="1:7" x14ac:dyDescent="0.25">
      <c r="A33" t="s">
        <v>32</v>
      </c>
      <c r="B33">
        <v>105</v>
      </c>
      <c r="C33">
        <v>65</v>
      </c>
      <c r="D33">
        <v>59</v>
      </c>
      <c r="E33">
        <v>1162</v>
      </c>
      <c r="F33">
        <v>272</v>
      </c>
      <c r="G33">
        <v>1</v>
      </c>
    </row>
    <row r="34" spans="1:7" x14ac:dyDescent="0.25">
      <c r="A34" t="s">
        <v>33</v>
      </c>
      <c r="B34">
        <v>19</v>
      </c>
      <c r="C34">
        <v>38</v>
      </c>
      <c r="D34">
        <v>41</v>
      </c>
      <c r="E34">
        <v>369</v>
      </c>
      <c r="F34">
        <v>150</v>
      </c>
      <c r="G34">
        <v>1</v>
      </c>
    </row>
    <row r="35" spans="1:7" x14ac:dyDescent="0.25">
      <c r="A35" t="s">
        <v>34</v>
      </c>
      <c r="B35">
        <v>22</v>
      </c>
      <c r="C35">
        <v>52</v>
      </c>
      <c r="D35">
        <v>55</v>
      </c>
      <c r="E35">
        <v>500</v>
      </c>
      <c r="F35">
        <v>203</v>
      </c>
      <c r="G35">
        <v>1</v>
      </c>
    </row>
    <row r="36" spans="1:7" x14ac:dyDescent="0.25">
      <c r="A36" t="s">
        <v>35</v>
      </c>
      <c r="B36">
        <v>17</v>
      </c>
      <c r="C36">
        <v>5</v>
      </c>
      <c r="D36">
        <v>15</v>
      </c>
      <c r="E36">
        <v>352</v>
      </c>
      <c r="F36">
        <v>59</v>
      </c>
      <c r="G36">
        <f>1.6*0.001</f>
        <v>1.6000000000000001E-3</v>
      </c>
    </row>
    <row r="37" spans="1:7" x14ac:dyDescent="0.25">
      <c r="A37" t="s">
        <v>36</v>
      </c>
      <c r="B37">
        <v>142</v>
      </c>
      <c r="C37">
        <v>87</v>
      </c>
      <c r="D37">
        <v>104</v>
      </c>
      <c r="E37">
        <v>1089</v>
      </c>
      <c r="F37">
        <v>269</v>
      </c>
      <c r="G37">
        <f>0.1*0.001</f>
        <v>1E-4</v>
      </c>
    </row>
    <row r="38" spans="1:7" x14ac:dyDescent="0.25">
      <c r="A38" t="s">
        <v>37</v>
      </c>
      <c r="B38">
        <v>22</v>
      </c>
      <c r="C38">
        <v>22</v>
      </c>
      <c r="D38">
        <v>37</v>
      </c>
      <c r="E38">
        <v>683</v>
      </c>
      <c r="F38">
        <v>265</v>
      </c>
      <c r="G38">
        <v>1</v>
      </c>
    </row>
    <row r="39" spans="1:7" x14ac:dyDescent="0.25">
      <c r="A39" t="s">
        <v>38</v>
      </c>
      <c r="B39">
        <v>322</v>
      </c>
      <c r="C39">
        <v>460</v>
      </c>
      <c r="D39">
        <v>330</v>
      </c>
      <c r="E39">
        <v>5250</v>
      </c>
      <c r="F39">
        <v>2160</v>
      </c>
      <c r="G39">
        <v>1</v>
      </c>
    </row>
    <row r="40" spans="1:7" x14ac:dyDescent="0.25">
      <c r="A40" t="s">
        <v>39</v>
      </c>
      <c r="B40">
        <v>137</v>
      </c>
      <c r="C40">
        <v>246</v>
      </c>
      <c r="D40">
        <v>182</v>
      </c>
      <c r="E40">
        <v>1436</v>
      </c>
      <c r="F40">
        <v>420</v>
      </c>
      <c r="G40">
        <f>0.5*0.001</f>
        <v>5.0000000000000001E-4</v>
      </c>
    </row>
    <row r="41" spans="1:7" x14ac:dyDescent="0.25">
      <c r="A41" t="s">
        <v>40</v>
      </c>
      <c r="B41">
        <v>177</v>
      </c>
      <c r="C41">
        <v>341</v>
      </c>
      <c r="D41">
        <v>319</v>
      </c>
      <c r="E41">
        <v>4200</v>
      </c>
      <c r="F41">
        <v>1593</v>
      </c>
      <c r="G41">
        <f>1.25*0.001</f>
        <v>1.25E-3</v>
      </c>
    </row>
    <row r="42" spans="1:7" x14ac:dyDescent="0.25">
      <c r="A42" t="s">
        <v>41</v>
      </c>
      <c r="B42">
        <v>139</v>
      </c>
      <c r="C42">
        <v>250</v>
      </c>
      <c r="D42">
        <v>242</v>
      </c>
      <c r="E42">
        <v>3526</v>
      </c>
      <c r="F42">
        <v>1321</v>
      </c>
      <c r="G42">
        <f>1.25*0.001</f>
        <v>1.25E-3</v>
      </c>
    </row>
    <row r="43" spans="1:7" x14ac:dyDescent="0.25">
      <c r="A43" t="s">
        <v>42</v>
      </c>
      <c r="B43">
        <v>117</v>
      </c>
      <c r="C43">
        <v>226</v>
      </c>
      <c r="D43">
        <v>207</v>
      </c>
      <c r="E43">
        <v>3009</v>
      </c>
      <c r="F43">
        <v>978</v>
      </c>
      <c r="G43">
        <f>1.35*0.001</f>
        <v>1.3500000000000001E-3</v>
      </c>
    </row>
    <row r="44" spans="1:7" x14ac:dyDescent="0.25">
      <c r="A44" t="s">
        <v>43</v>
      </c>
      <c r="B44">
        <v>139</v>
      </c>
      <c r="C44">
        <v>238</v>
      </c>
      <c r="D44">
        <v>205</v>
      </c>
      <c r="E44">
        <v>3115</v>
      </c>
      <c r="F44">
        <v>899</v>
      </c>
      <c r="G44">
        <f>2.25*0.001</f>
        <v>2.2500000000000003E-3</v>
      </c>
    </row>
    <row r="45" spans="1:7" x14ac:dyDescent="0.25">
      <c r="A45" t="s">
        <v>44</v>
      </c>
      <c r="B45">
        <v>105</v>
      </c>
      <c r="C45">
        <v>68</v>
      </c>
      <c r="D45">
        <v>64</v>
      </c>
      <c r="E45">
        <v>939</v>
      </c>
      <c r="F45">
        <v>266</v>
      </c>
      <c r="G45">
        <f>1.75*0.001</f>
        <v>1.75E-3</v>
      </c>
    </row>
    <row r="46" spans="1:7" x14ac:dyDescent="0.25">
      <c r="A46" t="s">
        <v>45</v>
      </c>
      <c r="B46">
        <v>370</v>
      </c>
      <c r="C46">
        <v>232</v>
      </c>
      <c r="D46">
        <v>222</v>
      </c>
      <c r="E46">
        <v>3180</v>
      </c>
      <c r="F46">
        <v>1039</v>
      </c>
      <c r="G46">
        <f>1.25*0.001</f>
        <v>1.25E-3</v>
      </c>
    </row>
    <row r="47" spans="1:7" x14ac:dyDescent="0.25">
      <c r="A47" t="s">
        <v>46</v>
      </c>
      <c r="B47">
        <v>254</v>
      </c>
      <c r="C47">
        <v>209</v>
      </c>
      <c r="D47">
        <v>209</v>
      </c>
      <c r="E47">
        <v>2879</v>
      </c>
      <c r="F47">
        <v>974</v>
      </c>
      <c r="G47">
        <f>0.75*0.001</f>
        <v>7.5000000000000002E-4</v>
      </c>
    </row>
    <row r="48" spans="1:7" x14ac:dyDescent="0.25">
      <c r="A48" t="s">
        <v>47</v>
      </c>
      <c r="B48">
        <v>150</v>
      </c>
      <c r="C48">
        <v>264</v>
      </c>
      <c r="D48">
        <v>293</v>
      </c>
      <c r="E48">
        <v>2816</v>
      </c>
      <c r="F48">
        <v>1409</v>
      </c>
      <c r="G48">
        <v>1</v>
      </c>
    </row>
    <row r="49" spans="1:7" x14ac:dyDescent="0.25">
      <c r="A49" t="s">
        <v>48</v>
      </c>
      <c r="B49">
        <v>303</v>
      </c>
      <c r="C49">
        <v>311</v>
      </c>
      <c r="D49">
        <v>236</v>
      </c>
      <c r="E49">
        <v>3778</v>
      </c>
      <c r="F49">
        <v>1257</v>
      </c>
      <c r="G49">
        <v>1</v>
      </c>
    </row>
    <row r="50" spans="1:7" x14ac:dyDescent="0.25">
      <c r="A50" t="s">
        <v>49</v>
      </c>
      <c r="B50">
        <v>120</v>
      </c>
      <c r="C50">
        <v>170</v>
      </c>
      <c r="D50">
        <v>240</v>
      </c>
      <c r="E50">
        <v>3335</v>
      </c>
      <c r="F50">
        <v>1471</v>
      </c>
      <c r="G50">
        <f>2.25*0.001</f>
        <v>2.2500000000000003E-3</v>
      </c>
    </row>
    <row r="51" spans="1:7" x14ac:dyDescent="0.25">
      <c r="A51" t="s">
        <v>50</v>
      </c>
      <c r="B51">
        <v>174</v>
      </c>
      <c r="C51">
        <v>213</v>
      </c>
      <c r="D51">
        <v>240</v>
      </c>
      <c r="E51">
        <v>2573</v>
      </c>
      <c r="F51">
        <v>895</v>
      </c>
      <c r="G51">
        <f>2.5*0.001</f>
        <v>2.5000000000000001E-3</v>
      </c>
    </row>
    <row r="52" spans="1:7" x14ac:dyDescent="0.25">
      <c r="A52" t="s">
        <v>51</v>
      </c>
      <c r="B52">
        <v>245</v>
      </c>
      <c r="C52">
        <v>821</v>
      </c>
      <c r="D52">
        <v>615</v>
      </c>
      <c r="E52">
        <v>9385</v>
      </c>
      <c r="F52">
        <v>2051</v>
      </c>
      <c r="G52">
        <f>1.7*0.001</f>
        <v>1.6999999999999999E-3</v>
      </c>
    </row>
    <row r="53" spans="1:7" x14ac:dyDescent="0.25">
      <c r="A53" t="s">
        <v>52</v>
      </c>
      <c r="B53">
        <v>576</v>
      </c>
      <c r="C53">
        <v>437</v>
      </c>
      <c r="D53">
        <v>326</v>
      </c>
      <c r="E53">
        <v>5727</v>
      </c>
      <c r="G53">
        <f>0.5*0.001</f>
        <v>5.0000000000000001E-4</v>
      </c>
    </row>
    <row r="54" spans="1:7" x14ac:dyDescent="0.25">
      <c r="A54" t="s">
        <v>53</v>
      </c>
      <c r="B54">
        <v>511</v>
      </c>
      <c r="C54">
        <v>154</v>
      </c>
      <c r="D54">
        <v>133</v>
      </c>
      <c r="E54">
        <v>2147</v>
      </c>
      <c r="F54">
        <v>516</v>
      </c>
      <c r="G54">
        <f>1.1*0.001</f>
        <v>1.1000000000000001E-3</v>
      </c>
    </row>
    <row r="55" spans="1:7" x14ac:dyDescent="0.25">
      <c r="A55" t="s">
        <v>54</v>
      </c>
      <c r="B55">
        <v>230</v>
      </c>
      <c r="C55">
        <v>56</v>
      </c>
      <c r="D55">
        <v>32</v>
      </c>
      <c r="E55">
        <v>747</v>
      </c>
      <c r="F55">
        <v>110</v>
      </c>
      <c r="G55">
        <v>1</v>
      </c>
    </row>
    <row r="56" spans="1:7" x14ac:dyDescent="0.25">
      <c r="A56" t="s">
        <v>55</v>
      </c>
      <c r="B56">
        <v>174</v>
      </c>
      <c r="C56">
        <v>54</v>
      </c>
      <c r="D56">
        <v>55</v>
      </c>
      <c r="E56">
        <v>681</v>
      </c>
      <c r="F56">
        <v>111</v>
      </c>
      <c r="G56">
        <f>1.4*0.001</f>
        <v>1.4E-3</v>
      </c>
    </row>
    <row r="57" spans="1:7" x14ac:dyDescent="0.25">
      <c r="A57" t="s">
        <v>56</v>
      </c>
      <c r="B57">
        <v>391</v>
      </c>
      <c r="C57">
        <v>7</v>
      </c>
      <c r="D57">
        <v>7</v>
      </c>
      <c r="E57">
        <v>99</v>
      </c>
      <c r="F57">
        <v>18</v>
      </c>
      <c r="G57">
        <v>1</v>
      </c>
    </row>
    <row r="58" spans="1:7" x14ac:dyDescent="0.25">
      <c r="A58" t="s">
        <v>57</v>
      </c>
      <c r="B58">
        <v>306</v>
      </c>
      <c r="C58">
        <v>8</v>
      </c>
      <c r="D58">
        <v>5</v>
      </c>
      <c r="E58">
        <v>75</v>
      </c>
      <c r="F58">
        <v>17</v>
      </c>
      <c r="G58">
        <f>0.25*0.001</f>
        <v>2.5000000000000001E-4</v>
      </c>
    </row>
    <row r="59" spans="1:7" x14ac:dyDescent="0.25">
      <c r="A59" t="s">
        <v>58</v>
      </c>
      <c r="B59">
        <v>489</v>
      </c>
      <c r="C59">
        <v>142</v>
      </c>
      <c r="D59">
        <v>90</v>
      </c>
      <c r="E59">
        <v>1626</v>
      </c>
      <c r="F59">
        <v>282</v>
      </c>
      <c r="G59">
        <v>1</v>
      </c>
    </row>
    <row r="60" spans="1:7" x14ac:dyDescent="0.25">
      <c r="A60" t="s">
        <v>59</v>
      </c>
      <c r="B60">
        <v>242</v>
      </c>
      <c r="C60">
        <v>169</v>
      </c>
      <c r="D60">
        <v>75</v>
      </c>
      <c r="E60">
        <v>2955</v>
      </c>
      <c r="F60">
        <v>272</v>
      </c>
      <c r="G60">
        <f>0.25*0.001</f>
        <v>2.5000000000000001E-4</v>
      </c>
    </row>
    <row r="61" spans="1:7" x14ac:dyDescent="0.25">
      <c r="A61" t="s">
        <v>60</v>
      </c>
      <c r="B61">
        <v>252</v>
      </c>
      <c r="C61">
        <v>123</v>
      </c>
      <c r="D61">
        <v>80</v>
      </c>
      <c r="E61">
        <v>1930</v>
      </c>
      <c r="F61">
        <v>381</v>
      </c>
      <c r="G61">
        <f>0.3*0.001</f>
        <v>2.9999999999999997E-4</v>
      </c>
    </row>
    <row r="62" spans="1:7" x14ac:dyDescent="0.25">
      <c r="A62" t="s">
        <v>61</v>
      </c>
      <c r="B62">
        <v>139</v>
      </c>
      <c r="C62">
        <v>111</v>
      </c>
      <c r="D62">
        <v>50</v>
      </c>
      <c r="E62">
        <v>1717</v>
      </c>
      <c r="F62">
        <v>186</v>
      </c>
      <c r="G62">
        <v>1</v>
      </c>
    </row>
    <row r="63" spans="1:7" x14ac:dyDescent="0.25">
      <c r="A63" t="s">
        <v>62</v>
      </c>
      <c r="B63">
        <v>346</v>
      </c>
      <c r="C63">
        <v>230</v>
      </c>
      <c r="D63">
        <v>126</v>
      </c>
      <c r="E63">
        <v>2546</v>
      </c>
      <c r="F63">
        <v>575</v>
      </c>
      <c r="G63">
        <f>0.3*0.001</f>
        <v>2.9999999999999997E-4</v>
      </c>
    </row>
    <row r="64" spans="1:7" x14ac:dyDescent="0.25">
      <c r="A64" t="s">
        <v>63</v>
      </c>
      <c r="B64">
        <v>70</v>
      </c>
      <c r="C64">
        <v>21</v>
      </c>
      <c r="D64">
        <v>29</v>
      </c>
      <c r="E64">
        <v>351</v>
      </c>
      <c r="F64">
        <v>72</v>
      </c>
      <c r="G64">
        <f>1.25*0.001</f>
        <v>1.25E-3</v>
      </c>
    </row>
    <row r="65" spans="1:7" x14ac:dyDescent="0.25">
      <c r="A65" t="s">
        <v>64</v>
      </c>
      <c r="B65">
        <v>108</v>
      </c>
      <c r="C65">
        <v>28</v>
      </c>
      <c r="D65">
        <v>23</v>
      </c>
      <c r="E65">
        <v>401</v>
      </c>
      <c r="F65">
        <v>104</v>
      </c>
      <c r="G65">
        <v>1</v>
      </c>
    </row>
    <row r="66" spans="1:7" x14ac:dyDescent="0.25">
      <c r="A66" t="s">
        <v>65</v>
      </c>
      <c r="B66">
        <v>68</v>
      </c>
      <c r="C66">
        <v>13</v>
      </c>
      <c r="D66">
        <v>6</v>
      </c>
      <c r="E66">
        <v>160</v>
      </c>
      <c r="F66">
        <v>31</v>
      </c>
      <c r="G66">
        <v>1</v>
      </c>
    </row>
    <row r="67" spans="1:7" x14ac:dyDescent="0.25">
      <c r="A67" t="s">
        <v>66</v>
      </c>
      <c r="B67">
        <v>178</v>
      </c>
      <c r="C67">
        <v>247</v>
      </c>
      <c r="D67">
        <v>183</v>
      </c>
      <c r="E67">
        <v>1447</v>
      </c>
      <c r="F67">
        <v>422</v>
      </c>
      <c r="G67">
        <f>1.2*0.001</f>
        <v>1.1999999999999999E-3</v>
      </c>
    </row>
    <row r="68" spans="1:7" x14ac:dyDescent="0.25">
      <c r="A68" t="s">
        <v>67</v>
      </c>
      <c r="B68">
        <v>304</v>
      </c>
      <c r="C68">
        <v>123</v>
      </c>
      <c r="D68">
        <v>62</v>
      </c>
      <c r="E68">
        <v>1868</v>
      </c>
      <c r="F68">
        <v>214</v>
      </c>
      <c r="G68">
        <f>2*0.001</f>
        <v>2E-3</v>
      </c>
    </row>
    <row r="69" spans="1:7" x14ac:dyDescent="0.25">
      <c r="A69" t="s">
        <v>68</v>
      </c>
      <c r="B69">
        <v>292</v>
      </c>
      <c r="C69">
        <v>45</v>
      </c>
      <c r="D69">
        <v>65</v>
      </c>
      <c r="E69">
        <v>777</v>
      </c>
      <c r="F69">
        <v>160</v>
      </c>
      <c r="G69">
        <f>1.2*0.001</f>
        <v>1.1999999999999999E-3</v>
      </c>
    </row>
    <row r="70" spans="1:7" x14ac:dyDescent="0.25">
      <c r="A70" t="s">
        <v>69</v>
      </c>
      <c r="B70">
        <v>73</v>
      </c>
      <c r="C70">
        <v>21</v>
      </c>
      <c r="D70">
        <v>30</v>
      </c>
      <c r="E70">
        <v>359</v>
      </c>
      <c r="F70">
        <v>74</v>
      </c>
      <c r="G70">
        <v>1</v>
      </c>
    </row>
    <row r="71" spans="1:7" x14ac:dyDescent="0.25">
      <c r="A71" t="s">
        <v>70</v>
      </c>
      <c r="B71">
        <v>741</v>
      </c>
      <c r="C71">
        <v>4</v>
      </c>
      <c r="D71">
        <v>8</v>
      </c>
      <c r="E71">
        <v>121</v>
      </c>
      <c r="F71">
        <v>15</v>
      </c>
      <c r="G71">
        <f>0.15*0.001</f>
        <v>1.4999999999999999E-4</v>
      </c>
    </row>
    <row r="72" spans="1:7" x14ac:dyDescent="0.25">
      <c r="A72" t="s">
        <v>71</v>
      </c>
      <c r="B72">
        <v>884</v>
      </c>
      <c r="C72">
        <v>1</v>
      </c>
      <c r="D72">
        <v>1</v>
      </c>
      <c r="E72">
        <v>16</v>
      </c>
      <c r="F72">
        <v>5</v>
      </c>
      <c r="G72">
        <f>0.12*0.001</f>
        <v>1.2E-4</v>
      </c>
    </row>
    <row r="73" spans="1:7" x14ac:dyDescent="0.25">
      <c r="A73" t="s">
        <v>72</v>
      </c>
      <c r="B73">
        <v>709</v>
      </c>
      <c r="C73">
        <v>2</v>
      </c>
      <c r="D73">
        <v>3</v>
      </c>
      <c r="E73">
        <v>40</v>
      </c>
      <c r="F73">
        <v>4</v>
      </c>
      <c r="G73">
        <f>0.15*0.001</f>
        <v>1.4999999999999999E-4</v>
      </c>
    </row>
    <row r="74" spans="1:7" x14ac:dyDescent="0.25">
      <c r="A74" t="s">
        <v>73</v>
      </c>
      <c r="B74">
        <v>884</v>
      </c>
      <c r="C74">
        <v>0</v>
      </c>
      <c r="D74">
        <v>0</v>
      </c>
      <c r="E74">
        <v>0</v>
      </c>
      <c r="F74">
        <v>0</v>
      </c>
      <c r="G74">
        <f>0.15*0.001</f>
        <v>1.4999999999999999E-4</v>
      </c>
    </row>
    <row r="75" spans="1:7" x14ac:dyDescent="0.25">
      <c r="A75" t="s">
        <v>74</v>
      </c>
      <c r="B75">
        <v>884</v>
      </c>
      <c r="C75">
        <v>0</v>
      </c>
      <c r="D75">
        <v>0</v>
      </c>
      <c r="E75">
        <v>0</v>
      </c>
      <c r="F75">
        <v>0</v>
      </c>
      <c r="G75">
        <f>0.15*0.001</f>
        <v>1.4999999999999999E-4</v>
      </c>
    </row>
    <row r="76" spans="1:7" x14ac:dyDescent="0.25">
      <c r="A76" t="s">
        <v>75</v>
      </c>
      <c r="B76">
        <v>743</v>
      </c>
      <c r="C76">
        <v>30</v>
      </c>
      <c r="D76">
        <v>22</v>
      </c>
      <c r="E76">
        <v>193</v>
      </c>
      <c r="F76">
        <v>49</v>
      </c>
      <c r="G76">
        <f>0.15*0.001</f>
        <v>1.4999999999999999E-4</v>
      </c>
    </row>
    <row r="77" spans="1:7" x14ac:dyDescent="0.25">
      <c r="A77" t="s">
        <v>76</v>
      </c>
      <c r="B77">
        <v>47</v>
      </c>
      <c r="C77">
        <v>0</v>
      </c>
      <c r="D77">
        <v>0</v>
      </c>
      <c r="E77">
        <v>0</v>
      </c>
      <c r="F77">
        <v>0</v>
      </c>
      <c r="G77">
        <f>5*0.001</f>
        <v>5.0000000000000001E-3</v>
      </c>
    </row>
    <row r="78" spans="1:7" x14ac:dyDescent="0.25">
      <c r="A78" t="s">
        <v>77</v>
      </c>
      <c r="B78">
        <v>29</v>
      </c>
      <c r="C78">
        <v>0</v>
      </c>
      <c r="D78">
        <v>0</v>
      </c>
      <c r="E78">
        <v>0</v>
      </c>
      <c r="F78">
        <v>0</v>
      </c>
      <c r="G78">
        <f>5*0.001</f>
        <v>5.0000000000000001E-3</v>
      </c>
    </row>
    <row r="79" spans="1:7" x14ac:dyDescent="0.25">
      <c r="A79" t="s">
        <v>78</v>
      </c>
      <c r="B79">
        <v>47</v>
      </c>
      <c r="C79">
        <v>0</v>
      </c>
      <c r="D79">
        <v>1</v>
      </c>
      <c r="E79">
        <v>7</v>
      </c>
      <c r="F79">
        <v>2</v>
      </c>
      <c r="G79">
        <f>5*0.001</f>
        <v>5.0000000000000001E-3</v>
      </c>
    </row>
    <row r="80" spans="1:7" x14ac:dyDescent="0.25">
      <c r="A80" t="s">
        <v>79</v>
      </c>
      <c r="B80">
        <v>37</v>
      </c>
      <c r="C80">
        <v>10</v>
      </c>
      <c r="D80">
        <v>5</v>
      </c>
      <c r="E80">
        <v>91</v>
      </c>
      <c r="F80">
        <v>76</v>
      </c>
      <c r="G80">
        <f>5*0.001</f>
        <v>5.0000000000000001E-3</v>
      </c>
    </row>
    <row r="81" spans="1:7" x14ac:dyDescent="0.25">
      <c r="A81" t="s">
        <v>80</v>
      </c>
      <c r="B81">
        <v>43</v>
      </c>
      <c r="C81">
        <v>4</v>
      </c>
      <c r="D81">
        <v>2</v>
      </c>
      <c r="E81">
        <v>31</v>
      </c>
      <c r="F81">
        <v>9</v>
      </c>
      <c r="G81">
        <f>5*0.001</f>
        <v>5.0000000000000001E-3</v>
      </c>
    </row>
    <row r="82" spans="1:7" x14ac:dyDescent="0.25">
      <c r="A82" t="s">
        <v>81</v>
      </c>
      <c r="B82">
        <v>0</v>
      </c>
      <c r="C82">
        <v>7</v>
      </c>
      <c r="D82">
        <v>7</v>
      </c>
      <c r="E82">
        <v>36</v>
      </c>
      <c r="F82">
        <v>7</v>
      </c>
      <c r="G82">
        <f>2*0.001</f>
        <v>2E-3</v>
      </c>
    </row>
    <row r="83" spans="1:7" x14ac:dyDescent="0.25">
      <c r="A83" t="s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f>2.5*0.001</f>
        <v>2.5000000000000001E-3</v>
      </c>
    </row>
    <row r="84" spans="1:7" x14ac:dyDescent="0.25">
      <c r="A84" t="s">
        <v>83</v>
      </c>
      <c r="B84">
        <v>73</v>
      </c>
      <c r="C84">
        <v>4</v>
      </c>
      <c r="D84">
        <v>0</v>
      </c>
      <c r="E84">
        <v>33</v>
      </c>
      <c r="F84">
        <v>4</v>
      </c>
      <c r="G84">
        <f>4*0.001</f>
        <v>4.0000000000000001E-3</v>
      </c>
    </row>
    <row r="85" spans="1:7" x14ac:dyDescent="0.25">
      <c r="A85" t="s">
        <v>84</v>
      </c>
      <c r="B85">
        <v>73</v>
      </c>
      <c r="C85">
        <v>4</v>
      </c>
      <c r="D85">
        <v>0</v>
      </c>
      <c r="E85">
        <v>33</v>
      </c>
      <c r="F85">
        <v>4</v>
      </c>
      <c r="G85">
        <f>4*0.001</f>
        <v>4.0000000000000001E-3</v>
      </c>
    </row>
    <row r="86" spans="1:7" x14ac:dyDescent="0.25">
      <c r="A86" t="s">
        <v>85</v>
      </c>
      <c r="B86">
        <v>42</v>
      </c>
      <c r="C86">
        <v>7</v>
      </c>
      <c r="D86">
        <v>11</v>
      </c>
      <c r="E86">
        <v>103</v>
      </c>
      <c r="F86">
        <v>28</v>
      </c>
      <c r="G86">
        <f>3*0.001</f>
        <v>3.0000000000000001E-3</v>
      </c>
    </row>
    <row r="87" spans="1:7" x14ac:dyDescent="0.25">
      <c r="A87" t="s">
        <v>93</v>
      </c>
      <c r="B87">
        <v>242</v>
      </c>
      <c r="C87">
        <v>0</v>
      </c>
      <c r="D87">
        <v>0</v>
      </c>
      <c r="E87">
        <v>0</v>
      </c>
      <c r="F87">
        <v>0</v>
      </c>
      <c r="G87">
        <f>0.2*0.001</f>
        <v>2.0000000000000001E-4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AFTER CONV</vt:lpstr>
      <vt:lpstr>BEFORE CONV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Clairis Nicolas</cp:lastModifiedBy>
  <dcterms:created xsi:type="dcterms:W3CDTF">2022-08-18T07:42:08Z</dcterms:created>
  <dcterms:modified xsi:type="dcterms:W3CDTF">2022-11-16T17:03:32Z</dcterms:modified>
</cp:coreProperties>
</file>