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nhatanhdao/Documents/Projet de Bachelor/"/>
    </mc:Choice>
  </mc:AlternateContent>
  <xr:revisionPtr revIDLastSave="0" documentId="13_ncr:1_{9FEF5B58-601E-2A44-812C-81FBB6DB8AD2}" xr6:coauthVersionLast="47" xr6:coauthVersionMax="47" xr10:uidLastSave="{00000000-0000-0000-0000-000000000000}"/>
  <bookViews>
    <workbookView xWindow="0" yWindow="740" windowWidth="23260" windowHeight="12580" xr2:uid="{00000000-000D-0000-FFFF-FFFF00000000}"/>
  </bookViews>
  <sheets>
    <sheet name="niac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6" i="1" l="1"/>
  <c r="B85" i="1"/>
  <c r="B84" i="1"/>
  <c r="B82" i="1"/>
  <c r="B81" i="1"/>
  <c r="B80" i="1"/>
  <c r="B79" i="1"/>
  <c r="B76" i="1"/>
  <c r="B73" i="1"/>
  <c r="B71" i="1"/>
  <c r="B69" i="1"/>
  <c r="B68" i="1"/>
  <c r="B67" i="1"/>
  <c r="B64" i="1"/>
  <c r="B63" i="1"/>
  <c r="B61" i="1"/>
  <c r="B60" i="1"/>
  <c r="B58" i="1"/>
  <c r="B56" i="1"/>
  <c r="B54" i="1"/>
  <c r="B53" i="1"/>
  <c r="B52" i="1"/>
  <c r="B51" i="1"/>
  <c r="B50" i="1"/>
  <c r="B47" i="1"/>
  <c r="B46" i="1"/>
  <c r="B45" i="1"/>
  <c r="B44" i="1"/>
  <c r="B43" i="1"/>
  <c r="B42" i="1"/>
  <c r="B41" i="1"/>
  <c r="B40" i="1"/>
  <c r="B37" i="1"/>
  <c r="B36" i="1"/>
  <c r="B30" i="1"/>
  <c r="B29" i="1"/>
  <c r="B28" i="1"/>
  <c r="B27" i="1"/>
  <c r="B26" i="1"/>
  <c r="B25" i="1"/>
  <c r="B24" i="1"/>
  <c r="B23" i="1"/>
  <c r="B21" i="1"/>
  <c r="B20" i="1"/>
  <c r="B19" i="1"/>
  <c r="B14" i="1"/>
  <c r="B13" i="1"/>
  <c r="B12" i="1"/>
  <c r="B11" i="1"/>
  <c r="B10" i="1"/>
  <c r="B9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<sst xmlns="http://schemas.openxmlformats.org/spreadsheetml/2006/main" count="88" uniqueCount="88">
  <si>
    <t>Question</t>
  </si>
  <si>
    <t>Yoghurt 125 g</t>
  </si>
  <si>
    <t>Curd 100 g</t>
  </si>
  <si>
    <t>Cheese 100 g</t>
  </si>
  <si>
    <t>Crème 20 g</t>
  </si>
  <si>
    <t>Grapes 100 g</t>
  </si>
  <si>
    <t>Blackberries 100 g</t>
  </si>
  <si>
    <t>Prune (dried) 100 g</t>
  </si>
  <si>
    <t>Cherry 50 g</t>
  </si>
  <si>
    <t>Cucumber 125 g</t>
  </si>
  <si>
    <t>Salad 125 g</t>
  </si>
  <si>
    <t>Cabbage (white) 125 g</t>
  </si>
  <si>
    <t>Broccoli 125 g</t>
  </si>
  <si>
    <t>Cauliflower 125 g</t>
  </si>
  <si>
    <t>Turnips (red) 125 g</t>
  </si>
  <si>
    <t>Peas (green) 100 g</t>
  </si>
  <si>
    <t>Kidney beans 100 g</t>
  </si>
  <si>
    <t>Lentils 100 g</t>
  </si>
  <si>
    <t>Spinach, uncooked (pas d'unité?)</t>
  </si>
  <si>
    <t>Spinach, cooked (pas d'unité?)</t>
  </si>
  <si>
    <t>Mushrooms 100 g</t>
  </si>
  <si>
    <t>Wheat germs (pas d'unité?)</t>
  </si>
  <si>
    <t>Poultry 125 g</t>
  </si>
  <si>
    <t>Beef or veal (steak) 125 g</t>
  </si>
  <si>
    <t>Pork 135 g</t>
  </si>
  <si>
    <t>Game 225 g</t>
  </si>
  <si>
    <t>Lamb, mutton and fawn-meat 175 g</t>
  </si>
  <si>
    <t>Sausages (mortadella, wiener, chorizo) 125 g</t>
  </si>
  <si>
    <t>Smoked ham 75 g</t>
  </si>
  <si>
    <t>Innards (chicken, pork, beef) (pas d'unités?)</t>
  </si>
  <si>
    <t>Tuna (pas d'unités?)</t>
  </si>
  <si>
    <t>Freshwater fish (trout) 225 g</t>
  </si>
  <si>
    <t>Saltwater fish (salmon) 250 g</t>
  </si>
  <si>
    <t>Nuts 50 g</t>
  </si>
  <si>
    <t>Goodies and candies (pas d'unités?)</t>
  </si>
  <si>
    <t>Honey 25 g</t>
  </si>
  <si>
    <t>Cookies (pas d'unités?)</t>
  </si>
  <si>
    <t>Noodles 100 g</t>
  </si>
  <si>
    <t>Potatoes 125 g</t>
  </si>
  <si>
    <t>Rice 100 g</t>
  </si>
  <si>
    <t>Polenta 100 g</t>
  </si>
  <si>
    <t>Potato chips (pas d'unites?)</t>
  </si>
  <si>
    <t>Butter 15 g</t>
  </si>
  <si>
    <t>Lard (pork) (pas d'unités?)</t>
  </si>
  <si>
    <t>Margarine 15 g</t>
  </si>
  <si>
    <t>Cola 1 petite bouteille</t>
  </si>
  <si>
    <t>Lemonade 1 petite bouteille</t>
  </si>
  <si>
    <t>Liquor, Schnapps (brandy) 2 cl</t>
  </si>
  <si>
    <t>Skim milk 0.25 l = 255,5 g</t>
  </si>
  <si>
    <t>Full cream milk 0.25 l = 275,5 g</t>
  </si>
  <si>
    <t>Apples 1 portion = 240 g</t>
  </si>
  <si>
    <t>Peaches or apricots 1 portion = 150 g</t>
  </si>
  <si>
    <t>Oranges 1 portion = 140 g</t>
  </si>
  <si>
    <t>Citrons 1 portion =  60 g</t>
  </si>
  <si>
    <t>Water melon 1 tranche = 200 g</t>
  </si>
  <si>
    <t>Sugar melon 1/4 = 200 g</t>
  </si>
  <si>
    <t xml:space="preserve">Strawberries 100 g </t>
  </si>
  <si>
    <t>Pineapple 1 tranche = 100 g</t>
  </si>
  <si>
    <t>Mango 1 portion = 165 g</t>
  </si>
  <si>
    <t>Banana 1 portion = 120 g</t>
  </si>
  <si>
    <t>Tomato 1 portion = 100 g</t>
  </si>
  <si>
    <t>Tomato sauce 1 portion = 200 g</t>
  </si>
  <si>
    <t>Celeriac 1 portion = 160 g</t>
  </si>
  <si>
    <t>Garlic 1 gousse = 10 g</t>
  </si>
  <si>
    <t>Eggs 1 pièce = 50 g</t>
  </si>
  <si>
    <t>Soybean (protein) 1 portion = 170 g</t>
  </si>
  <si>
    <t>Chocolate 1 barre 110 g</t>
  </si>
  <si>
    <t>Confection of pastry 1 portion = 100 g</t>
  </si>
  <si>
    <t>Ice 2 boules = 140 g</t>
  </si>
  <si>
    <t>White bread 1 tranche = 25 g</t>
  </si>
  <si>
    <t>Whole-grain bread 1 tranche = 30 g</t>
  </si>
  <si>
    <t>Cereals mixed 1 portion = 30 g</t>
  </si>
  <si>
    <t>Omelet 1 portion = 120 g</t>
  </si>
  <si>
    <t>Pizza dough 1 portion = 200 g</t>
  </si>
  <si>
    <t>Fries 1 portion = 120 g</t>
  </si>
  <si>
    <t>Olive oil 1 cuillère à soupe = 15 g</t>
  </si>
  <si>
    <t>Seed oil 1 cuillère à soupe = 15 g</t>
  </si>
  <si>
    <t>Mayonnaise 1 portion = 15 g</t>
  </si>
  <si>
    <t>Apple juice 1 petite bouteille = 500 g</t>
  </si>
  <si>
    <t>Lemon juice 1 petite bouteille = 500 g</t>
  </si>
  <si>
    <t>Orange juice 1 petite bouteille = 500 g</t>
  </si>
  <si>
    <t>Thé 0,2 l = 200 g</t>
  </si>
  <si>
    <t>Mineral water 1/4 l = 250 g</t>
  </si>
  <si>
    <t>Red wine 1/4 l = 400 g</t>
  </si>
  <si>
    <t>White wine 1/4 l = 400 g</t>
  </si>
  <si>
    <t>Beer 0,33 l = 300 g</t>
  </si>
  <si>
    <t>Carrots 1 portion = 60 g</t>
  </si>
  <si>
    <t>Taux de niacine [mg]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</si>
</sst>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"/>
  <sheetViews>
    <sheetView tabSelected="1" workbookViewId="0">
      <selection activeCell="B87" sqref="B87"/>
    </sheetView>
  </sheetViews>
  <sheetFormatPr baseColWidth="10" defaultColWidth="8.83203125" defaultRowHeight="15" x14ac:dyDescent="0.2"/>
  <cols>
    <col min="1" max="1" width="39.33203125" customWidth="1"/>
    <col min="2" max="2" width="30.6640625" customWidth="1"/>
  </cols>
  <sheetData>
    <row r="1" spans="1:2" x14ac:dyDescent="0.2">
      <c r="A1" s="1" t="s">
        <v>0</v>
      </c>
      <c r="B1" s="1" t="s">
        <v>87</v>
      </c>
    </row>
    <row r="2" spans="1:2" x14ac:dyDescent="0.2">
      <c r="A2" t="s">
        <v>49</v>
      </c>
      <c r="B2">
        <f>87*2.755*0.001</f>
        <v>0.23968500000000001</v>
      </c>
    </row>
    <row r="3" spans="1:2" x14ac:dyDescent="0.2">
      <c r="A3" t="s">
        <v>48</v>
      </c>
      <c r="B3">
        <f>92*2.555*0.001</f>
        <v>0.23506000000000002</v>
      </c>
    </row>
    <row r="4" spans="1:2" x14ac:dyDescent="0.2">
      <c r="A4" t="s">
        <v>1</v>
      </c>
      <c r="B4">
        <f>90*1.25*0.001</f>
        <v>0.1125</v>
      </c>
    </row>
    <row r="5" spans="1:2" x14ac:dyDescent="0.2">
      <c r="A5" t="s">
        <v>2</v>
      </c>
      <c r="B5">
        <f>150*0.001</f>
        <v>0.15</v>
      </c>
    </row>
    <row r="6" spans="1:2" x14ac:dyDescent="0.2">
      <c r="A6" t="s">
        <v>3</v>
      </c>
      <c r="B6">
        <f>416*0.001</f>
        <v>0.41600000000000004</v>
      </c>
    </row>
    <row r="7" spans="1:2" x14ac:dyDescent="0.2">
      <c r="A7" t="s">
        <v>4</v>
      </c>
      <c r="B7">
        <v>0</v>
      </c>
    </row>
    <row r="8" spans="1:2" x14ac:dyDescent="0.2">
      <c r="A8" t="s">
        <v>5</v>
      </c>
      <c r="B8">
        <v>0.23</v>
      </c>
    </row>
    <row r="9" spans="1:2" x14ac:dyDescent="0.2">
      <c r="A9" t="s">
        <v>50</v>
      </c>
      <c r="B9">
        <f>300*2.4*0.001</f>
        <v>0.72</v>
      </c>
    </row>
    <row r="10" spans="1:2" x14ac:dyDescent="0.2">
      <c r="A10" t="s">
        <v>51</v>
      </c>
      <c r="B10">
        <f>810*1.5*0.001</f>
        <v>1.2150000000000001</v>
      </c>
    </row>
    <row r="11" spans="1:2" x14ac:dyDescent="0.2">
      <c r="A11" t="s">
        <v>52</v>
      </c>
      <c r="B11">
        <f>300*1.4*0.001</f>
        <v>0.42</v>
      </c>
    </row>
    <row r="12" spans="1:2" x14ac:dyDescent="0.2">
      <c r="A12" t="s">
        <v>53</v>
      </c>
      <c r="B12">
        <f>300*0.6*0.001</f>
        <v>0.18</v>
      </c>
    </row>
    <row r="13" spans="1:2" x14ac:dyDescent="0.2">
      <c r="A13" t="s">
        <v>54</v>
      </c>
      <c r="B13">
        <f>150*2*0.001</f>
        <v>0.3</v>
      </c>
    </row>
    <row r="14" spans="1:2" x14ac:dyDescent="0.2">
      <c r="A14" t="s">
        <v>55</v>
      </c>
      <c r="B14">
        <f>600*2*0.001</f>
        <v>1.2</v>
      </c>
    </row>
    <row r="15" spans="1:2" x14ac:dyDescent="0.2">
      <c r="A15" t="s">
        <v>56</v>
      </c>
      <c r="B15">
        <v>0.42499999999999999</v>
      </c>
    </row>
    <row r="16" spans="1:2" x14ac:dyDescent="0.2">
      <c r="A16" t="s">
        <v>6</v>
      </c>
      <c r="B16">
        <v>0.51</v>
      </c>
    </row>
    <row r="17" spans="1:2" x14ac:dyDescent="0.2">
      <c r="A17" t="s">
        <v>7</v>
      </c>
      <c r="B17">
        <v>1.73</v>
      </c>
    </row>
    <row r="18" spans="1:2" x14ac:dyDescent="0.2">
      <c r="A18" t="s">
        <v>57</v>
      </c>
      <c r="B18">
        <v>0.22</v>
      </c>
    </row>
    <row r="19" spans="1:2" x14ac:dyDescent="0.2">
      <c r="A19" t="s">
        <v>58</v>
      </c>
      <c r="B19">
        <f>700*1.65*0.001</f>
        <v>1.155</v>
      </c>
    </row>
    <row r="20" spans="1:2" x14ac:dyDescent="0.2">
      <c r="A20" t="s">
        <v>8</v>
      </c>
      <c r="B20">
        <f>270*0.5*0.001</f>
        <v>0.13500000000000001</v>
      </c>
    </row>
    <row r="21" spans="1:2" x14ac:dyDescent="0.2">
      <c r="A21" t="s">
        <v>59</v>
      </c>
      <c r="B21">
        <f>650*1.2*0.001</f>
        <v>0.78</v>
      </c>
    </row>
    <row r="22" spans="1:2" x14ac:dyDescent="0.2">
      <c r="A22" t="s">
        <v>60</v>
      </c>
      <c r="B22">
        <v>0.53</v>
      </c>
    </row>
    <row r="23" spans="1:2" x14ac:dyDescent="0.2">
      <c r="A23" t="s">
        <v>61</v>
      </c>
      <c r="B23">
        <f>359*2*0.001</f>
        <v>0.71799999999999997</v>
      </c>
    </row>
    <row r="24" spans="1:2" x14ac:dyDescent="0.2">
      <c r="A24" t="s">
        <v>9</v>
      </c>
      <c r="B24">
        <f>200*1.25*0.001</f>
        <v>0.25</v>
      </c>
    </row>
    <row r="25" spans="1:2" x14ac:dyDescent="0.2">
      <c r="A25" t="s">
        <v>10</v>
      </c>
      <c r="B25">
        <f>511*1.25*0.001</f>
        <v>0.63875000000000004</v>
      </c>
    </row>
    <row r="26" spans="1:2" x14ac:dyDescent="0.2">
      <c r="A26" t="s">
        <v>11</v>
      </c>
      <c r="B26">
        <f>262*1.25*0.001</f>
        <v>0.32750000000000001</v>
      </c>
    </row>
    <row r="27" spans="1:2" x14ac:dyDescent="0.2">
      <c r="A27" t="s">
        <v>12</v>
      </c>
      <c r="B27">
        <f>843*1.25*0.001</f>
        <v>1.05375</v>
      </c>
    </row>
    <row r="28" spans="1:2" x14ac:dyDescent="0.2">
      <c r="A28" t="s">
        <v>13</v>
      </c>
      <c r="B28">
        <f>506*1.25*0.001</f>
        <v>0.63250000000000006</v>
      </c>
    </row>
    <row r="29" spans="1:2" x14ac:dyDescent="0.2">
      <c r="A29" t="s">
        <v>86</v>
      </c>
      <c r="B29">
        <f>394*0.6*0.001</f>
        <v>0.23639999999999997</v>
      </c>
    </row>
    <row r="30" spans="1:2" x14ac:dyDescent="0.2">
      <c r="A30" t="s">
        <v>14</v>
      </c>
      <c r="B30">
        <f>165*1.25*0.001</f>
        <v>0.20625000000000002</v>
      </c>
    </row>
    <row r="31" spans="1:2" x14ac:dyDescent="0.2">
      <c r="A31" t="s">
        <v>15</v>
      </c>
      <c r="B31">
        <v>2.0880000000000001</v>
      </c>
    </row>
    <row r="32" spans="1:2" x14ac:dyDescent="0.2">
      <c r="A32" t="s">
        <v>16</v>
      </c>
      <c r="B32">
        <v>0.24</v>
      </c>
    </row>
    <row r="33" spans="1:2" x14ac:dyDescent="0.2">
      <c r="A33" t="s">
        <v>17</v>
      </c>
      <c r="B33">
        <v>0.55300000000000005</v>
      </c>
    </row>
    <row r="34" spans="1:2" x14ac:dyDescent="0.2">
      <c r="A34" t="s">
        <v>18</v>
      </c>
      <c r="B34">
        <v>0.62</v>
      </c>
    </row>
    <row r="35" spans="1:2" x14ac:dyDescent="0.2">
      <c r="A35" t="s">
        <v>19</v>
      </c>
      <c r="B35">
        <v>0.61299999999999999</v>
      </c>
    </row>
    <row r="36" spans="1:2" x14ac:dyDescent="0.2">
      <c r="A36" t="s">
        <v>62</v>
      </c>
      <c r="B36">
        <f>720*1.6*0.001</f>
        <v>1.1520000000000001</v>
      </c>
    </row>
    <row r="37" spans="1:2" x14ac:dyDescent="0.2">
      <c r="A37" t="s">
        <v>63</v>
      </c>
      <c r="B37">
        <f>600*0.1*0.001</f>
        <v>0.06</v>
      </c>
    </row>
    <row r="38" spans="1:2" x14ac:dyDescent="0.2">
      <c r="A38" t="s">
        <v>20</v>
      </c>
      <c r="B38">
        <v>4.6029999999999998</v>
      </c>
    </row>
    <row r="39" spans="1:2" x14ac:dyDescent="0.2">
      <c r="A39" t="s">
        <v>21</v>
      </c>
      <c r="B39">
        <v>4.5199999999999996</v>
      </c>
    </row>
    <row r="40" spans="1:2" x14ac:dyDescent="0.2">
      <c r="A40" t="s">
        <v>64</v>
      </c>
      <c r="B40">
        <f>66*0.5*0.001</f>
        <v>3.3000000000000002E-2</v>
      </c>
    </row>
    <row r="41" spans="1:2" x14ac:dyDescent="0.2">
      <c r="A41" t="s">
        <v>22</v>
      </c>
      <c r="B41">
        <f>7217*1.25*0.001</f>
        <v>9.0212500000000002</v>
      </c>
    </row>
    <row r="42" spans="1:2" x14ac:dyDescent="0.2">
      <c r="A42" t="s">
        <v>23</v>
      </c>
      <c r="B42">
        <f>5110*1.25*0.001</f>
        <v>6.3875000000000002</v>
      </c>
    </row>
    <row r="43" spans="1:2" x14ac:dyDescent="0.2">
      <c r="A43" t="s">
        <v>24</v>
      </c>
      <c r="B43">
        <f>2555*1.35*0.001</f>
        <v>3.4492500000000001</v>
      </c>
    </row>
    <row r="44" spans="1:2" x14ac:dyDescent="0.2">
      <c r="A44" t="s">
        <v>25</v>
      </c>
      <c r="B44">
        <f>560*2.25*0.001</f>
        <v>1.26</v>
      </c>
    </row>
    <row r="45" spans="1:2" x14ac:dyDescent="0.2">
      <c r="A45" t="s">
        <v>26</v>
      </c>
      <c r="B45">
        <f>5330*1.75*0.001</f>
        <v>9.3275000000000006</v>
      </c>
    </row>
    <row r="46" spans="1:2" x14ac:dyDescent="0.2">
      <c r="A46" t="s">
        <v>27</v>
      </c>
      <c r="B46">
        <f>5330*1.25*0.001</f>
        <v>6.6625000000000005</v>
      </c>
    </row>
    <row r="47" spans="1:2" x14ac:dyDescent="0.2">
      <c r="A47" t="s">
        <v>28</v>
      </c>
      <c r="B47">
        <f>5330*0.75*0.001</f>
        <v>3.9975000000000001</v>
      </c>
    </row>
    <row r="48" spans="1:2" x14ac:dyDescent="0.2">
      <c r="A48" t="s">
        <v>29</v>
      </c>
      <c r="B48">
        <v>4.8929999999999998</v>
      </c>
    </row>
    <row r="49" spans="1:2" x14ac:dyDescent="0.2">
      <c r="A49" t="s">
        <v>30</v>
      </c>
      <c r="B49">
        <v>10.45</v>
      </c>
    </row>
    <row r="50" spans="1:2" x14ac:dyDescent="0.2">
      <c r="A50" t="s">
        <v>31</v>
      </c>
      <c r="B50">
        <f>3411*2.25*0.001</f>
        <v>7.6747500000000004</v>
      </c>
    </row>
    <row r="51" spans="1:2" x14ac:dyDescent="0.2">
      <c r="A51" t="s">
        <v>32</v>
      </c>
      <c r="B51">
        <f>1606*2.5*0.001</f>
        <v>4.0149999999999997</v>
      </c>
    </row>
    <row r="52" spans="1:2" x14ac:dyDescent="0.2">
      <c r="A52" t="s">
        <v>65</v>
      </c>
      <c r="B52">
        <f>2300*1.7*0.001</f>
        <v>3.91</v>
      </c>
    </row>
    <row r="53" spans="1:2" x14ac:dyDescent="0.2">
      <c r="A53" t="s">
        <v>33</v>
      </c>
      <c r="B53">
        <f>15400*0.5*0.001</f>
        <v>7.7</v>
      </c>
    </row>
    <row r="54" spans="1:2" x14ac:dyDescent="0.2">
      <c r="A54" t="s">
        <v>66</v>
      </c>
      <c r="B54">
        <f>460*1.1*0.001</f>
        <v>0.50600000000000012</v>
      </c>
    </row>
    <row r="55" spans="1:2" x14ac:dyDescent="0.2">
      <c r="A55" t="s">
        <v>67</v>
      </c>
      <c r="B55">
        <v>0.71099999999999997</v>
      </c>
    </row>
    <row r="56" spans="1:2" x14ac:dyDescent="0.2">
      <c r="A56" t="s">
        <v>68</v>
      </c>
      <c r="B56">
        <f>84*1.4*0.001</f>
        <v>0.1176</v>
      </c>
    </row>
    <row r="57" spans="1:2" x14ac:dyDescent="0.2">
      <c r="A57" t="s">
        <v>34</v>
      </c>
      <c r="B57">
        <v>0</v>
      </c>
    </row>
    <row r="58" spans="1:2" x14ac:dyDescent="0.2">
      <c r="A58" t="s">
        <v>35</v>
      </c>
      <c r="B58">
        <f>130*0.25*0.001</f>
        <v>3.2500000000000001E-2</v>
      </c>
    </row>
    <row r="59" spans="1:2" x14ac:dyDescent="0.2">
      <c r="A59" t="s">
        <v>36</v>
      </c>
      <c r="B59">
        <v>0.40100000000000002</v>
      </c>
    </row>
    <row r="60" spans="1:2" x14ac:dyDescent="0.2">
      <c r="A60" t="s">
        <v>69</v>
      </c>
      <c r="B60">
        <f>850*0.25*0.001</f>
        <v>0.21249999999999999</v>
      </c>
    </row>
    <row r="61" spans="1:2" x14ac:dyDescent="0.2">
      <c r="A61" t="s">
        <v>70</v>
      </c>
      <c r="B61">
        <f>1170*0.3*0.001</f>
        <v>0.35100000000000003</v>
      </c>
    </row>
    <row r="62" spans="1:2" x14ac:dyDescent="0.2">
      <c r="A62" t="s">
        <v>37</v>
      </c>
      <c r="B62">
        <v>0.71899999999999997</v>
      </c>
    </row>
    <row r="63" spans="1:2" x14ac:dyDescent="0.2">
      <c r="A63" t="s">
        <v>71</v>
      </c>
      <c r="B63">
        <f>2274*0.3*0.001</f>
        <v>0.68219999999999992</v>
      </c>
    </row>
    <row r="64" spans="1:2" x14ac:dyDescent="0.2">
      <c r="A64" t="s">
        <v>38</v>
      </c>
      <c r="B64">
        <f>1048*1.25*0.001</f>
        <v>1.31</v>
      </c>
    </row>
    <row r="65" spans="1:2" x14ac:dyDescent="0.2">
      <c r="A65" t="s">
        <v>39</v>
      </c>
      <c r="B65">
        <v>0.95299999999999996</v>
      </c>
    </row>
    <row r="66" spans="1:2" x14ac:dyDescent="0.2">
      <c r="A66" t="s">
        <v>40</v>
      </c>
      <c r="B66">
        <v>8.4000000000000005E-2</v>
      </c>
    </row>
    <row r="67" spans="1:2" x14ac:dyDescent="0.2">
      <c r="A67" t="s">
        <v>72</v>
      </c>
      <c r="B67">
        <f>83*1.2*0.001</f>
        <v>9.9599999999999994E-2</v>
      </c>
    </row>
    <row r="68" spans="1:2" x14ac:dyDescent="0.2">
      <c r="A68" t="s">
        <v>73</v>
      </c>
      <c r="B68">
        <f>387*2*0.001</f>
        <v>0.77400000000000002</v>
      </c>
    </row>
    <row r="69" spans="1:2" x14ac:dyDescent="0.2">
      <c r="A69" t="s">
        <v>74</v>
      </c>
      <c r="B69">
        <f>2510*1.2*0.001</f>
        <v>3.012</v>
      </c>
    </row>
    <row r="70" spans="1:2" x14ac:dyDescent="0.2">
      <c r="A70" t="s">
        <v>41</v>
      </c>
      <c r="B70">
        <v>1.2929999999999999</v>
      </c>
    </row>
    <row r="71" spans="1:2" x14ac:dyDescent="0.2">
      <c r="A71" t="s">
        <v>42</v>
      </c>
      <c r="B71">
        <f>34*0.15*0.001</f>
        <v>5.0999999999999995E-3</v>
      </c>
    </row>
    <row r="72" spans="1:2" x14ac:dyDescent="0.2">
      <c r="A72" t="s">
        <v>43</v>
      </c>
      <c r="B72">
        <v>0</v>
      </c>
    </row>
    <row r="73" spans="1:2" x14ac:dyDescent="0.2">
      <c r="A73" t="s">
        <v>44</v>
      </c>
      <c r="B73">
        <f>20*0.15*0.001</f>
        <v>3.0000000000000001E-3</v>
      </c>
    </row>
    <row r="74" spans="1:2" x14ac:dyDescent="0.2">
      <c r="A74" t="s">
        <v>75</v>
      </c>
      <c r="B74">
        <v>0</v>
      </c>
    </row>
    <row r="75" spans="1:2" x14ac:dyDescent="0.2">
      <c r="A75" t="s">
        <v>76</v>
      </c>
      <c r="B75">
        <v>0</v>
      </c>
    </row>
    <row r="76" spans="1:2" x14ac:dyDescent="0.2">
      <c r="A76" t="s">
        <v>77</v>
      </c>
      <c r="B76">
        <f>153*0.15*0.001</f>
        <v>2.2949999999999998E-2</v>
      </c>
    </row>
    <row r="77" spans="1:2" x14ac:dyDescent="0.2">
      <c r="A77" t="s">
        <v>45</v>
      </c>
      <c r="B77">
        <v>0</v>
      </c>
    </row>
    <row r="78" spans="1:2" x14ac:dyDescent="0.2">
      <c r="A78" t="s">
        <v>46</v>
      </c>
      <c r="B78">
        <v>0</v>
      </c>
    </row>
    <row r="79" spans="1:2" x14ac:dyDescent="0.2">
      <c r="A79" t="s">
        <v>78</v>
      </c>
      <c r="B79">
        <f>300*5*0.001</f>
        <v>1.5</v>
      </c>
    </row>
    <row r="80" spans="1:2" x14ac:dyDescent="0.2">
      <c r="A80" t="s">
        <v>79</v>
      </c>
      <c r="B80">
        <f>137*5*0.001</f>
        <v>0.68500000000000005</v>
      </c>
    </row>
    <row r="81" spans="1:2" x14ac:dyDescent="0.2">
      <c r="A81" t="s">
        <v>80</v>
      </c>
      <c r="B81">
        <f>250*5*0.001</f>
        <v>1.25</v>
      </c>
    </row>
    <row r="82" spans="1:2" x14ac:dyDescent="0.2">
      <c r="A82" t="s">
        <v>81</v>
      </c>
      <c r="B82">
        <f>100*2*0.001</f>
        <v>0.2</v>
      </c>
    </row>
    <row r="83" spans="1:2" x14ac:dyDescent="0.2">
      <c r="A83" t="s">
        <v>82</v>
      </c>
      <c r="B83">
        <v>0</v>
      </c>
    </row>
    <row r="84" spans="1:2" x14ac:dyDescent="0.2">
      <c r="A84" t="s">
        <v>83</v>
      </c>
      <c r="B84">
        <f>100*4*0.001</f>
        <v>0.4</v>
      </c>
    </row>
    <row r="85" spans="1:2" x14ac:dyDescent="0.2">
      <c r="A85" t="s">
        <v>84</v>
      </c>
      <c r="B85">
        <f>100*4*0.001</f>
        <v>0.4</v>
      </c>
    </row>
    <row r="86" spans="1:2" x14ac:dyDescent="0.2">
      <c r="A86" t="s">
        <v>85</v>
      </c>
      <c r="B86">
        <f>770*3*0.001</f>
        <v>2.31</v>
      </c>
    </row>
    <row r="87" spans="1:2" x14ac:dyDescent="0.2">
      <c r="A87" t="s">
        <v>47</v>
      </c>
      <c r="B8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niacine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Anh Dao</dc:creator>
  <cp:lastModifiedBy>Microsoft Office User</cp:lastModifiedBy>
  <dcterms:created xsi:type="dcterms:W3CDTF">2015-06-05T18:19:34Z</dcterms:created>
  <dcterms:modified xsi:type="dcterms:W3CDTF">2022-08-18T16:53:44Z</dcterms:modified>
</cp:coreProperties>
</file>