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1880" yWindow="400" windowWidth="42660" windowHeight="23680" activeTab="1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5" i="2" l="1"/>
  <c r="J55" i="2"/>
  <c r="H23" i="1"/>
  <c r="I23" i="1"/>
  <c r="K23" i="1"/>
  <c r="J23" i="1"/>
  <c r="M55" i="2"/>
  <c r="L55" i="2"/>
  <c r="K55" i="2"/>
  <c r="N52" i="2"/>
  <c r="M52" i="2"/>
  <c r="L52" i="2"/>
  <c r="K52" i="2"/>
  <c r="N49" i="2"/>
  <c r="M49" i="2"/>
  <c r="L49" i="2"/>
  <c r="K49" i="2"/>
  <c r="N46" i="2"/>
  <c r="M46" i="2"/>
  <c r="L46" i="2"/>
  <c r="K46" i="2"/>
  <c r="N43" i="2"/>
  <c r="M43" i="2"/>
  <c r="L43" i="2"/>
  <c r="K43" i="2"/>
  <c r="N40" i="2"/>
  <c r="M40" i="2"/>
  <c r="L40" i="2"/>
  <c r="K40" i="2"/>
  <c r="N37" i="2"/>
  <c r="M37" i="2"/>
  <c r="L37" i="2"/>
  <c r="K37" i="2"/>
  <c r="L34" i="2"/>
  <c r="M34" i="2"/>
  <c r="N34" i="2"/>
  <c r="K34" i="2"/>
  <c r="G55" i="2"/>
  <c r="I55" i="2"/>
  <c r="H55" i="2"/>
  <c r="J52" i="2"/>
  <c r="I52" i="2"/>
  <c r="H52" i="2"/>
  <c r="G52" i="2"/>
  <c r="J49" i="2"/>
  <c r="I49" i="2"/>
  <c r="H49" i="2"/>
  <c r="G49" i="2"/>
  <c r="J46" i="2"/>
  <c r="I46" i="2"/>
  <c r="H46" i="2"/>
  <c r="G46" i="2"/>
  <c r="J43" i="2"/>
  <c r="I43" i="2"/>
  <c r="H43" i="2"/>
  <c r="G43" i="2"/>
  <c r="J40" i="2"/>
  <c r="I40" i="2"/>
  <c r="H40" i="2"/>
  <c r="G40" i="2"/>
  <c r="J37" i="2"/>
  <c r="I37" i="2"/>
  <c r="H37" i="2"/>
  <c r="G37" i="2"/>
  <c r="H34" i="2"/>
  <c r="I34" i="2"/>
  <c r="J34" i="2"/>
  <c r="G34" i="2"/>
  <c r="F3" i="1"/>
  <c r="H3" i="1"/>
  <c r="I3" i="1"/>
  <c r="K3" i="1"/>
  <c r="F4" i="1"/>
  <c r="H4" i="1"/>
  <c r="I4" i="1"/>
  <c r="K4" i="1"/>
  <c r="F5" i="1"/>
  <c r="H5" i="1"/>
  <c r="I5" i="1"/>
  <c r="K5" i="1"/>
  <c r="F6" i="1"/>
  <c r="H6" i="1"/>
  <c r="I6" i="1"/>
  <c r="K6" i="1"/>
  <c r="F7" i="1"/>
  <c r="H7" i="1"/>
  <c r="I7" i="1"/>
  <c r="K7" i="1"/>
  <c r="F8" i="1"/>
  <c r="H8" i="1"/>
  <c r="I8" i="1"/>
  <c r="K8" i="1"/>
  <c r="F9" i="1"/>
  <c r="H9" i="1"/>
  <c r="I9" i="1"/>
  <c r="K9" i="1"/>
  <c r="F10" i="1"/>
  <c r="H10" i="1"/>
  <c r="I10" i="1"/>
  <c r="K10" i="1"/>
  <c r="F11" i="1"/>
  <c r="H11" i="1"/>
  <c r="I11" i="1"/>
  <c r="K11" i="1"/>
  <c r="F12" i="1"/>
  <c r="H12" i="1"/>
  <c r="I12" i="1"/>
  <c r="K12" i="1"/>
  <c r="F13" i="1"/>
  <c r="H13" i="1"/>
  <c r="I13" i="1"/>
  <c r="K13" i="1"/>
  <c r="F14" i="1"/>
  <c r="H14" i="1"/>
  <c r="I14" i="1"/>
  <c r="K14" i="1"/>
  <c r="F15" i="1"/>
  <c r="H15" i="1"/>
  <c r="I15" i="1"/>
  <c r="K15" i="1"/>
  <c r="F16" i="1"/>
  <c r="H16" i="1"/>
  <c r="I16" i="1"/>
  <c r="K16" i="1"/>
  <c r="F17" i="1"/>
  <c r="H17" i="1"/>
  <c r="I17" i="1"/>
  <c r="K17" i="1"/>
  <c r="F18" i="1"/>
  <c r="H18" i="1"/>
  <c r="I18" i="1"/>
  <c r="K18" i="1"/>
  <c r="F19" i="1"/>
  <c r="H19" i="1"/>
  <c r="I19" i="1"/>
  <c r="K19" i="1"/>
  <c r="F20" i="1"/>
  <c r="H20" i="1"/>
  <c r="I20" i="1"/>
  <c r="K20" i="1"/>
  <c r="F21" i="1"/>
  <c r="H21" i="1"/>
  <c r="I21" i="1"/>
  <c r="K21" i="1"/>
  <c r="F22" i="1"/>
  <c r="H22" i="1"/>
  <c r="I22" i="1"/>
  <c r="K22" i="1"/>
  <c r="F24" i="1"/>
  <c r="H24" i="1"/>
  <c r="I24" i="1"/>
  <c r="K24" i="1"/>
  <c r="F25" i="1"/>
  <c r="H25" i="1"/>
  <c r="I25" i="1"/>
  <c r="K25" i="1"/>
  <c r="F2" i="1"/>
  <c r="H2" i="1"/>
  <c r="I2" i="1"/>
  <c r="K2" i="1"/>
  <c r="D24" i="1"/>
  <c r="J24" i="1"/>
  <c r="D25" i="1"/>
  <c r="J25" i="1"/>
  <c r="D3" i="1"/>
  <c r="J3" i="1"/>
  <c r="D4" i="1"/>
  <c r="J4" i="1"/>
  <c r="D5" i="1"/>
  <c r="J5" i="1"/>
  <c r="D6" i="1"/>
  <c r="J6" i="1"/>
  <c r="D7" i="1"/>
  <c r="J7" i="1"/>
  <c r="D8" i="1"/>
  <c r="J8" i="1"/>
  <c r="D9" i="1"/>
  <c r="J9" i="1"/>
  <c r="D10" i="1"/>
  <c r="J10" i="1"/>
  <c r="D11" i="1"/>
  <c r="J11" i="1"/>
  <c r="D12" i="1"/>
  <c r="J12" i="1"/>
  <c r="D13" i="1"/>
  <c r="J13" i="1"/>
  <c r="D14" i="1"/>
  <c r="J14" i="1"/>
  <c r="D15" i="1"/>
  <c r="J15" i="1"/>
  <c r="D16" i="1"/>
  <c r="J16" i="1"/>
  <c r="D17" i="1"/>
  <c r="J17" i="1"/>
  <c r="D18" i="1"/>
  <c r="J18" i="1"/>
  <c r="D19" i="1"/>
  <c r="J19" i="1"/>
  <c r="D20" i="1"/>
  <c r="J20" i="1"/>
  <c r="D21" i="1"/>
  <c r="J21" i="1"/>
  <c r="D22" i="1"/>
  <c r="J22" i="1"/>
  <c r="D2" i="1"/>
  <c r="J2" i="1"/>
  <c r="F23" i="1"/>
  <c r="D23" i="1"/>
</calcChain>
</file>

<file path=xl/sharedStrings.xml><?xml version="1.0" encoding="utf-8"?>
<sst xmlns="http://schemas.openxmlformats.org/spreadsheetml/2006/main" count="134" uniqueCount="52">
  <si>
    <t>NB COPIES18S/2µl</t>
  </si>
  <si>
    <t>NB COPIES18S/g</t>
  </si>
  <si>
    <t>TL1</t>
  </si>
  <si>
    <t>TL2</t>
  </si>
  <si>
    <t>TL3</t>
  </si>
  <si>
    <t>TL4</t>
  </si>
  <si>
    <t>TL5</t>
  </si>
  <si>
    <t>TL6</t>
  </si>
  <si>
    <t>LB1</t>
  </si>
  <si>
    <t>LB2</t>
  </si>
  <si>
    <t>LB3</t>
  </si>
  <si>
    <t>LB4</t>
  </si>
  <si>
    <t>LB5</t>
  </si>
  <si>
    <t>LB6</t>
  </si>
  <si>
    <t>LG1</t>
  </si>
  <si>
    <t>LG2</t>
  </si>
  <si>
    <t>LG3</t>
  </si>
  <si>
    <t>LG4</t>
  </si>
  <si>
    <t>LG5</t>
  </si>
  <si>
    <t>LG6</t>
  </si>
  <si>
    <t>NB COPIES23S/g</t>
  </si>
  <si>
    <t>biomasse</t>
  </si>
  <si>
    <t>NB COPIES23S/5µl</t>
  </si>
  <si>
    <t>NB COPIES16S/2µl</t>
  </si>
  <si>
    <t>NB COPIES16S/µl</t>
  </si>
  <si>
    <t>NB COPIES16S/g</t>
  </si>
  <si>
    <t>18/16%</t>
  </si>
  <si>
    <t>23/16%</t>
  </si>
  <si>
    <t>NB COPIES18S/µl</t>
  </si>
  <si>
    <t>NB COPIES23S/µl</t>
  </si>
  <si>
    <t>moy biomasse</t>
  </si>
  <si>
    <t>Ec type Biomasse</t>
  </si>
  <si>
    <t>Moy 18S</t>
  </si>
  <si>
    <t>Ec type 18S</t>
  </si>
  <si>
    <t>moy 23S</t>
  </si>
  <si>
    <t>Ec type 23S</t>
  </si>
  <si>
    <t>moy 16S</t>
  </si>
  <si>
    <t>ec type 16S</t>
  </si>
  <si>
    <t>LB N</t>
  </si>
  <si>
    <t>LB J</t>
  </si>
  <si>
    <t>LG N</t>
  </si>
  <si>
    <t>LG J</t>
  </si>
  <si>
    <t>TL N</t>
  </si>
  <si>
    <t>TL J</t>
  </si>
  <si>
    <t>DH1</t>
  </si>
  <si>
    <t>DH2</t>
  </si>
  <si>
    <t>DH3</t>
  </si>
  <si>
    <t>DH4</t>
  </si>
  <si>
    <t>DH5</t>
  </si>
  <si>
    <t>DH6</t>
  </si>
  <si>
    <t>DH N</t>
  </si>
  <si>
    <t>DH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</si>
</sst>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0" fillId="0" borderId="0" xfId="0" applyNumberFormat="1"/>
    <xf numFmtId="11" fontId="0" fillId="3" borderId="10" xfId="0" applyNumberFormat="1" applyFill="1" applyBorder="1"/>
    <xf numFmtId="11" fontId="0" fillId="3" borderId="11" xfId="0" applyNumberFormat="1" applyFill="1" applyBorder="1"/>
    <xf numFmtId="11" fontId="0" fillId="4" borderId="11" xfId="0" applyNumberFormat="1" applyFill="1" applyBorder="1"/>
    <xf numFmtId="11" fontId="0" fillId="4" borderId="12" xfId="0" applyNumberFormat="1" applyFill="1" applyBorder="1"/>
    <xf numFmtId="11" fontId="0" fillId="5" borderId="11" xfId="0" applyNumberFormat="1" applyFill="1" applyBorder="1"/>
    <xf numFmtId="11" fontId="0" fillId="6" borderId="11" xfId="0" applyNumberFormat="1" applyFill="1" applyBorder="1"/>
    <xf numFmtId="11" fontId="0" fillId="6" borderId="12" xfId="0" applyNumberFormat="1" applyFill="1" applyBorder="1"/>
    <xf numFmtId="11" fontId="0" fillId="7" borderId="11" xfId="0" applyNumberFormat="1" applyFill="1" applyBorder="1"/>
    <xf numFmtId="11" fontId="2" fillId="3" borderId="13" xfId="0" applyNumberFormat="1" applyFont="1" applyFill="1" applyBorder="1"/>
    <xf numFmtId="11" fontId="2" fillId="3" borderId="15" xfId="0" applyNumberFormat="1" applyFont="1" applyFill="1" applyBorder="1"/>
    <xf numFmtId="11" fontId="0" fillId="3" borderId="13" xfId="0" applyNumberFormat="1" applyFill="1" applyBorder="1"/>
    <xf numFmtId="11" fontId="0" fillId="3" borderId="15" xfId="0" applyNumberFormat="1" applyFill="1" applyBorder="1"/>
    <xf numFmtId="11" fontId="0" fillId="5" borderId="12" xfId="0" applyNumberFormat="1" applyFill="1" applyBorder="1"/>
    <xf numFmtId="11" fontId="0" fillId="5" borderId="10" xfId="0" applyNumberFormat="1" applyFill="1" applyBorder="1"/>
    <xf numFmtId="11" fontId="2" fillId="5" borderId="15" xfId="0" applyNumberFormat="1" applyFont="1" applyFill="1" applyBorder="1"/>
    <xf numFmtId="11" fontId="2" fillId="5" borderId="17" xfId="0" applyNumberFormat="1" applyFont="1" applyFill="1" applyBorder="1"/>
    <xf numFmtId="11" fontId="0" fillId="5" borderId="15" xfId="0" applyNumberFormat="1" applyFill="1" applyBorder="1"/>
    <xf numFmtId="11" fontId="0" fillId="5" borderId="17" xfId="0" applyNumberFormat="1" applyFill="1" applyBorder="1"/>
    <xf numFmtId="11" fontId="0" fillId="4" borderId="15" xfId="0" applyNumberFormat="1" applyFill="1" applyBorder="1"/>
    <xf numFmtId="11" fontId="0" fillId="4" borderId="17" xfId="0" applyNumberFormat="1" applyFill="1" applyBorder="1"/>
    <xf numFmtId="49" fontId="0" fillId="0" borderId="0" xfId="0" applyNumberFormat="1"/>
    <xf numFmtId="2" fontId="0" fillId="5" borderId="19" xfId="0" applyNumberFormat="1" applyFill="1" applyBorder="1"/>
    <xf numFmtId="2" fontId="0" fillId="5" borderId="20" xfId="0" applyNumberFormat="1" applyFill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2" fontId="0" fillId="4" borderId="21" xfId="0" applyNumberFormat="1" applyFill="1" applyBorder="1"/>
    <xf numFmtId="2" fontId="0" fillId="3" borderId="22" xfId="0" applyNumberFormat="1" applyFill="1" applyBorder="1"/>
    <xf numFmtId="2" fontId="0" fillId="4" borderId="22" xfId="0" applyNumberFormat="1" applyFill="1" applyBorder="1"/>
    <xf numFmtId="2" fontId="0" fillId="5" borderId="23" xfId="0" applyNumberFormat="1" applyFill="1" applyBorder="1"/>
    <xf numFmtId="2" fontId="0" fillId="4" borderId="24" xfId="0" applyNumberFormat="1" applyFill="1" applyBorder="1"/>
    <xf numFmtId="2" fontId="0" fillId="4" borderId="19" xfId="0" applyNumberFormat="1" applyFill="1" applyBorder="1"/>
    <xf numFmtId="2" fontId="0" fillId="4" borderId="23" xfId="0" applyNumberFormat="1" applyFill="1" applyBorder="1"/>
    <xf numFmtId="2" fontId="0" fillId="5" borderId="24" xfId="0" applyNumberFormat="1" applyFill="1" applyBorder="1"/>
    <xf numFmtId="2" fontId="0" fillId="3" borderId="21" xfId="0" applyNumberFormat="1" applyFill="1" applyBorder="1"/>
    <xf numFmtId="2" fontId="0" fillId="3" borderId="19" xfId="0" applyNumberFormat="1" applyFill="1" applyBorder="1"/>
    <xf numFmtId="2" fontId="0" fillId="3" borderId="20" xfId="0" applyNumberFormat="1" applyFill="1" applyBorder="1"/>
    <xf numFmtId="0" fontId="0" fillId="8" borderId="0" xfId="0" applyFill="1"/>
    <xf numFmtId="0" fontId="0" fillId="3" borderId="0" xfId="0" applyFill="1"/>
    <xf numFmtId="2" fontId="1" fillId="2" borderId="2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0" fillId="2" borderId="3" xfId="0" applyNumberFormat="1" applyFont="1" applyFill="1" applyBorder="1" applyAlignment="1">
      <alignment horizontal="center"/>
    </xf>
    <xf numFmtId="11" fontId="0" fillId="2" borderId="3" xfId="0" applyNumberFormat="1" applyFill="1" applyBorder="1"/>
    <xf numFmtId="11" fontId="0" fillId="2" borderId="4" xfId="0" applyNumberFormat="1" applyFill="1" applyBorder="1"/>
    <xf numFmtId="2" fontId="0" fillId="2" borderId="1" xfId="0" applyNumberFormat="1" applyFont="1" applyFill="1" applyBorder="1" applyAlignment="1">
      <alignment horizontal="center"/>
    </xf>
    <xf numFmtId="11" fontId="0" fillId="2" borderId="1" xfId="0" applyNumberFormat="1" applyFill="1" applyBorder="1"/>
    <xf numFmtId="11" fontId="0" fillId="2" borderId="6" xfId="0" applyNumberFormat="1" applyFill="1" applyBorder="1"/>
    <xf numFmtId="2" fontId="0" fillId="2" borderId="8" xfId="0" applyNumberFormat="1" applyFont="1" applyFill="1" applyBorder="1" applyAlignment="1">
      <alignment horizontal="center"/>
    </xf>
    <xf numFmtId="11" fontId="0" fillId="2" borderId="8" xfId="0" applyNumberFormat="1" applyFill="1" applyBorder="1"/>
    <xf numFmtId="11" fontId="0" fillId="2" borderId="9" xfId="0" applyNumberFormat="1" applyFill="1" applyBorder="1"/>
    <xf numFmtId="2" fontId="0" fillId="2" borderId="1" xfId="0" applyNumberFormat="1" applyFill="1" applyBorder="1"/>
    <xf numFmtId="2" fontId="0" fillId="2" borderId="8" xfId="0" applyNumberFormat="1" applyFill="1" applyBorder="1"/>
    <xf numFmtId="2" fontId="0" fillId="2" borderId="3" xfId="0" applyNumberFormat="1" applyFill="1" applyBorder="1"/>
    <xf numFmtId="0" fontId="0" fillId="2" borderId="0" xfId="0" applyFill="1"/>
    <xf numFmtId="164" fontId="0" fillId="2" borderId="14" xfId="0" applyNumberFormat="1" applyFill="1" applyBorder="1"/>
    <xf numFmtId="164" fontId="0" fillId="2" borderId="16" xfId="0" applyNumberFormat="1" applyFill="1" applyBorder="1"/>
    <xf numFmtId="164" fontId="0" fillId="2" borderId="18" xfId="0" applyNumberFormat="1" applyFill="1" applyBorder="1"/>
  </cellXfs>
  <cellStyles count="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Feuil2!$G$61</c:f>
              <c:strCache>
                <c:ptCount val="1"/>
                <c:pt idx="0">
                  <c:v>moy biomasse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Feuil2!$K$61:$K$69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1243.868086011652</c:v>
                  </c:pt>
                  <c:pt idx="2">
                    <c:v>9182.255038738101</c:v>
                  </c:pt>
                  <c:pt idx="3">
                    <c:v>6486.24807046162</c:v>
                  </c:pt>
                  <c:pt idx="4">
                    <c:v>5937.839490407096</c:v>
                  </c:pt>
                  <c:pt idx="5">
                    <c:v>6074.551351031801</c:v>
                  </c:pt>
                  <c:pt idx="6">
                    <c:v>19779.18592532492</c:v>
                  </c:pt>
                  <c:pt idx="7">
                    <c:v>17282.75048137282</c:v>
                  </c:pt>
                  <c:pt idx="8">
                    <c:v>10700.54361345908</c:v>
                  </c:pt>
                </c:numCache>
              </c:numRef>
            </c:plus>
            <c:minus>
              <c:numRef>
                <c:f>Feuil2!$K$61:$K$69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1243.868086011652</c:v>
                  </c:pt>
                  <c:pt idx="2">
                    <c:v>9182.255038738101</c:v>
                  </c:pt>
                  <c:pt idx="3">
                    <c:v>6486.24807046162</c:v>
                  </c:pt>
                  <c:pt idx="4">
                    <c:v>5937.839490407096</c:v>
                  </c:pt>
                  <c:pt idx="5">
                    <c:v>6074.551351031801</c:v>
                  </c:pt>
                  <c:pt idx="6">
                    <c:v>19779.18592532492</c:v>
                  </c:pt>
                  <c:pt idx="7">
                    <c:v>17282.75048137282</c:v>
                  </c:pt>
                  <c:pt idx="8">
                    <c:v>10700.54361345908</c:v>
                  </c:pt>
                </c:numCache>
              </c:numRef>
            </c:minus>
          </c:errBars>
          <c:cat>
            <c:strRef>
              <c:f>Feuil2!$F$62:$F$69</c:f>
              <c:strCache>
                <c:ptCount val="8"/>
                <c:pt idx="0">
                  <c:v>DH N</c:v>
                </c:pt>
                <c:pt idx="1">
                  <c:v>DH J</c:v>
                </c:pt>
                <c:pt idx="2">
                  <c:v>LB N</c:v>
                </c:pt>
                <c:pt idx="3">
                  <c:v>LB J</c:v>
                </c:pt>
                <c:pt idx="4">
                  <c:v>LG N</c:v>
                </c:pt>
                <c:pt idx="5">
                  <c:v>LG J</c:v>
                </c:pt>
                <c:pt idx="6">
                  <c:v>TL N</c:v>
                </c:pt>
                <c:pt idx="7">
                  <c:v>TL J</c:v>
                </c:pt>
              </c:strCache>
            </c:strRef>
          </c:cat>
          <c:val>
            <c:numRef>
              <c:f>Feuil2!$G$62:$G$69</c:f>
              <c:numCache>
                <c:formatCode>General</c:formatCode>
                <c:ptCount val="8"/>
                <c:pt idx="0">
                  <c:v>21936.75772519814</c:v>
                </c:pt>
                <c:pt idx="1">
                  <c:v>38796.62283576049</c:v>
                </c:pt>
                <c:pt idx="2">
                  <c:v>38604.12764428524</c:v>
                </c:pt>
                <c:pt idx="3">
                  <c:v>30476.28656615334</c:v>
                </c:pt>
                <c:pt idx="4">
                  <c:v>34710.57314406629</c:v>
                </c:pt>
                <c:pt idx="5">
                  <c:v>57285.02090796569</c:v>
                </c:pt>
                <c:pt idx="6">
                  <c:v>35614.21494877858</c:v>
                </c:pt>
                <c:pt idx="7">
                  <c:v>41752.35557300325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0930792"/>
        <c:axId val="-2093909832"/>
      </c:barChart>
      <c:catAx>
        <c:axId val="-20909307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3909832"/>
        <c:crosses val="autoZero"/>
        <c:auto val="1"/>
        <c:lblAlgn val="ctr"/>
        <c:lblOffset val="100"/>
        <c:noMultiLvlLbl val="0"/>
      </c:catAx>
      <c:valAx>
        <c:axId val="-2093909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930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Feuil2!$G$74</c:f>
              <c:strCache>
                <c:ptCount val="1"/>
                <c:pt idx="0">
                  <c:v>Moy 18S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Feuil2!$J$74:$J$82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2058.692313591124</c:v>
                  </c:pt>
                  <c:pt idx="2">
                    <c:v>184.0508743172442</c:v>
                  </c:pt>
                  <c:pt idx="3">
                    <c:v>1065.100383548103</c:v>
                  </c:pt>
                  <c:pt idx="4">
                    <c:v>1831.208172177441</c:v>
                  </c:pt>
                  <c:pt idx="5">
                    <c:v>1513.373734512566</c:v>
                  </c:pt>
                  <c:pt idx="6">
                    <c:v>354.0365600188851</c:v>
                  </c:pt>
                  <c:pt idx="7">
                    <c:v>149.7246599542442</c:v>
                  </c:pt>
                  <c:pt idx="8">
                    <c:v>3650.205010421269</c:v>
                  </c:pt>
                </c:numCache>
              </c:numRef>
            </c:plus>
            <c:minus>
              <c:numRef>
                <c:f>Feuil2!$J$74:$J$82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2058.692313591124</c:v>
                  </c:pt>
                  <c:pt idx="2">
                    <c:v>184.0508743172442</c:v>
                  </c:pt>
                  <c:pt idx="3">
                    <c:v>1065.100383548103</c:v>
                  </c:pt>
                  <c:pt idx="4">
                    <c:v>1831.208172177441</c:v>
                  </c:pt>
                  <c:pt idx="5">
                    <c:v>1513.373734512566</c:v>
                  </c:pt>
                  <c:pt idx="6">
                    <c:v>354.0365600188851</c:v>
                  </c:pt>
                  <c:pt idx="7">
                    <c:v>149.7246599542442</c:v>
                  </c:pt>
                  <c:pt idx="8">
                    <c:v>3650.205010421269</c:v>
                  </c:pt>
                </c:numCache>
              </c:numRef>
            </c:minus>
          </c:errBars>
          <c:cat>
            <c:strRef>
              <c:f>Feuil2!$F$75:$F$82</c:f>
              <c:strCache>
                <c:ptCount val="8"/>
                <c:pt idx="0">
                  <c:v>DH N</c:v>
                </c:pt>
                <c:pt idx="1">
                  <c:v>DH J</c:v>
                </c:pt>
                <c:pt idx="2">
                  <c:v>LB N</c:v>
                </c:pt>
                <c:pt idx="3">
                  <c:v>LB J</c:v>
                </c:pt>
                <c:pt idx="4">
                  <c:v>LG N</c:v>
                </c:pt>
                <c:pt idx="5">
                  <c:v>LG J</c:v>
                </c:pt>
                <c:pt idx="6">
                  <c:v>TL N</c:v>
                </c:pt>
                <c:pt idx="7">
                  <c:v>TL J</c:v>
                </c:pt>
              </c:strCache>
            </c:strRef>
          </c:cat>
          <c:val>
            <c:numRef>
              <c:f>Feuil2!$G$75:$G$82</c:f>
              <c:numCache>
                <c:formatCode>General</c:formatCode>
                <c:ptCount val="8"/>
                <c:pt idx="0">
                  <c:v>4923.284749348958</c:v>
                </c:pt>
                <c:pt idx="1">
                  <c:v>5609.365885416666</c:v>
                </c:pt>
                <c:pt idx="2">
                  <c:v>5889.311197916667</c:v>
                </c:pt>
                <c:pt idx="3">
                  <c:v>4994.970703125</c:v>
                </c:pt>
                <c:pt idx="4">
                  <c:v>3643.830078125</c:v>
                </c:pt>
                <c:pt idx="5">
                  <c:v>2816.370686848958</c:v>
                </c:pt>
                <c:pt idx="6">
                  <c:v>1904.588053385417</c:v>
                </c:pt>
                <c:pt idx="7">
                  <c:v>8104.983235677083</c:v>
                </c:pt>
              </c:numCache>
            </c:numRef>
          </c:val>
        </c:ser>
        <c:ser>
          <c:idx val="1"/>
          <c:order val="1"/>
          <c:tx>
            <c:strRef>
              <c:f>Feuil2!$H$74</c:f>
              <c:strCache>
                <c:ptCount val="1"/>
                <c:pt idx="0">
                  <c:v>moy 23S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Feuil2!$K$75:$K$82</c:f>
                <c:numCache>
                  <c:formatCode>General</c:formatCode>
                  <c:ptCount val="8"/>
                  <c:pt idx="0">
                    <c:v>1210.81557512214</c:v>
                  </c:pt>
                  <c:pt idx="1">
                    <c:v>101266.5062211256</c:v>
                  </c:pt>
                  <c:pt idx="2">
                    <c:v>1010.927101201646</c:v>
                  </c:pt>
                  <c:pt idx="3">
                    <c:v>7468.40118142795</c:v>
                  </c:pt>
                  <c:pt idx="4">
                    <c:v>3262.529082741831</c:v>
                  </c:pt>
                  <c:pt idx="5">
                    <c:v>15475.31630141003</c:v>
                  </c:pt>
                  <c:pt idx="6">
                    <c:v>375.986296458528</c:v>
                  </c:pt>
                  <c:pt idx="7">
                    <c:v>62089.24401092571</c:v>
                  </c:pt>
                </c:numCache>
              </c:numRef>
            </c:plus>
            <c:minus>
              <c:numRef>
                <c:f>Feuil2!$K$75:$K$82</c:f>
                <c:numCache>
                  <c:formatCode>General</c:formatCode>
                  <c:ptCount val="8"/>
                  <c:pt idx="0">
                    <c:v>1210.81557512214</c:v>
                  </c:pt>
                  <c:pt idx="1">
                    <c:v>101266.5062211256</c:v>
                  </c:pt>
                  <c:pt idx="2">
                    <c:v>1010.927101201646</c:v>
                  </c:pt>
                  <c:pt idx="3">
                    <c:v>7468.40118142795</c:v>
                  </c:pt>
                  <c:pt idx="4">
                    <c:v>3262.529082741831</c:v>
                  </c:pt>
                  <c:pt idx="5">
                    <c:v>15475.31630141003</c:v>
                  </c:pt>
                  <c:pt idx="6">
                    <c:v>375.986296458528</c:v>
                  </c:pt>
                  <c:pt idx="7">
                    <c:v>62089.24401092571</c:v>
                  </c:pt>
                </c:numCache>
              </c:numRef>
            </c:minus>
          </c:errBars>
          <c:cat>
            <c:strRef>
              <c:f>Feuil2!$F$75:$F$82</c:f>
              <c:strCache>
                <c:ptCount val="8"/>
                <c:pt idx="0">
                  <c:v>DH N</c:v>
                </c:pt>
                <c:pt idx="1">
                  <c:v>DH J</c:v>
                </c:pt>
                <c:pt idx="2">
                  <c:v>LB N</c:v>
                </c:pt>
                <c:pt idx="3">
                  <c:v>LB J</c:v>
                </c:pt>
                <c:pt idx="4">
                  <c:v>LG N</c:v>
                </c:pt>
                <c:pt idx="5">
                  <c:v>LG J</c:v>
                </c:pt>
                <c:pt idx="6">
                  <c:v>TL N</c:v>
                </c:pt>
                <c:pt idx="7">
                  <c:v>TL J</c:v>
                </c:pt>
              </c:strCache>
            </c:strRef>
          </c:cat>
          <c:val>
            <c:numRef>
              <c:f>Feuil2!$H$75:$H$82</c:f>
              <c:numCache>
                <c:formatCode>General</c:formatCode>
                <c:ptCount val="8"/>
                <c:pt idx="0">
                  <c:v>3156.381119791667</c:v>
                </c:pt>
                <c:pt idx="1">
                  <c:v>240258.6125</c:v>
                </c:pt>
                <c:pt idx="2">
                  <c:v>1396.42548014323</c:v>
                </c:pt>
                <c:pt idx="3">
                  <c:v>15042.21380208333</c:v>
                </c:pt>
                <c:pt idx="4">
                  <c:v>12683.60598958333</c:v>
                </c:pt>
                <c:pt idx="5">
                  <c:v>95190.47083333333</c:v>
                </c:pt>
                <c:pt idx="6">
                  <c:v>1533.081510416667</c:v>
                </c:pt>
                <c:pt idx="7">
                  <c:v>150257.7875</c:v>
                </c:pt>
              </c:numCache>
            </c:numRef>
          </c:val>
        </c:ser>
        <c:ser>
          <c:idx val="2"/>
          <c:order val="2"/>
          <c:tx>
            <c:strRef>
              <c:f>Feuil2!$I$74</c:f>
              <c:strCache>
                <c:ptCount val="1"/>
                <c:pt idx="0">
                  <c:v>moy 16S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Feuil2!$L$74:$L$82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43308.81979937004</c:v>
                  </c:pt>
                  <c:pt idx="2">
                    <c:v>37903.8662652484</c:v>
                  </c:pt>
                  <c:pt idx="3">
                    <c:v>23246.26994153213</c:v>
                  </c:pt>
                  <c:pt idx="4">
                    <c:v>23131.50098876526</c:v>
                  </c:pt>
                  <c:pt idx="5">
                    <c:v>3938.632597069765</c:v>
                  </c:pt>
                  <c:pt idx="6">
                    <c:v>79264.25228934705</c:v>
                  </c:pt>
                  <c:pt idx="7">
                    <c:v>13060.4252351708</c:v>
                  </c:pt>
                  <c:pt idx="8">
                    <c:v>92350.4276836088</c:v>
                  </c:pt>
                </c:numCache>
              </c:numRef>
            </c:plus>
            <c:minus>
              <c:numRef>
                <c:f>Feuil2!$L$74:$L$82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43308.81979937004</c:v>
                  </c:pt>
                  <c:pt idx="2">
                    <c:v>37903.8662652484</c:v>
                  </c:pt>
                  <c:pt idx="3">
                    <c:v>23246.26994153213</c:v>
                  </c:pt>
                  <c:pt idx="4">
                    <c:v>23131.50098876526</c:v>
                  </c:pt>
                  <c:pt idx="5">
                    <c:v>3938.632597069765</c:v>
                  </c:pt>
                  <c:pt idx="6">
                    <c:v>79264.25228934705</c:v>
                  </c:pt>
                  <c:pt idx="7">
                    <c:v>13060.4252351708</c:v>
                  </c:pt>
                  <c:pt idx="8">
                    <c:v>92350.4276836088</c:v>
                  </c:pt>
                </c:numCache>
              </c:numRef>
            </c:minus>
          </c:errBars>
          <c:cat>
            <c:strRef>
              <c:f>Feuil2!$F$75:$F$82</c:f>
              <c:strCache>
                <c:ptCount val="8"/>
                <c:pt idx="0">
                  <c:v>DH N</c:v>
                </c:pt>
                <c:pt idx="1">
                  <c:v>DH J</c:v>
                </c:pt>
                <c:pt idx="2">
                  <c:v>LB N</c:v>
                </c:pt>
                <c:pt idx="3">
                  <c:v>LB J</c:v>
                </c:pt>
                <c:pt idx="4">
                  <c:v>LG N</c:v>
                </c:pt>
                <c:pt idx="5">
                  <c:v>LG J</c:v>
                </c:pt>
                <c:pt idx="6">
                  <c:v>TL N</c:v>
                </c:pt>
                <c:pt idx="7">
                  <c:v>TL J</c:v>
                </c:pt>
              </c:strCache>
            </c:strRef>
          </c:cat>
          <c:val>
            <c:numRef>
              <c:f>Feuil2!$I$75:$I$82</c:f>
              <c:numCache>
                <c:formatCode>General</c:formatCode>
                <c:ptCount val="8"/>
                <c:pt idx="0">
                  <c:v>284981.765625</c:v>
                </c:pt>
                <c:pt idx="1">
                  <c:v>298810.3958333333</c:v>
                </c:pt>
                <c:pt idx="2">
                  <c:v>168566.796875</c:v>
                </c:pt>
                <c:pt idx="3">
                  <c:v>168714.7552083333</c:v>
                </c:pt>
                <c:pt idx="4">
                  <c:v>237738.1354166667</c:v>
                </c:pt>
                <c:pt idx="5">
                  <c:v>305695.6875</c:v>
                </c:pt>
                <c:pt idx="6">
                  <c:v>179027.703125</c:v>
                </c:pt>
                <c:pt idx="7">
                  <c:v>316321.28125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1772104"/>
        <c:axId val="-2091769336"/>
      </c:barChart>
      <c:catAx>
        <c:axId val="-2091772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769336"/>
        <c:crosses val="autoZero"/>
        <c:auto val="1"/>
        <c:lblAlgn val="ctr"/>
        <c:lblOffset val="100"/>
        <c:noMultiLvlLbl val="0"/>
      </c:catAx>
      <c:valAx>
        <c:axId val="-2091769336"/>
        <c:scaling>
          <c:logBase val="10.0"/>
          <c:orientation val="minMax"/>
          <c:min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1772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53</xdr:row>
      <xdr:rowOff>57150</xdr:rowOff>
    </xdr:from>
    <xdr:to>
      <xdr:col>21</xdr:col>
      <xdr:colOff>152400</xdr:colOff>
      <xdr:row>74</xdr:row>
      <xdr:rowOff>12700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107950</xdr:colOff>
      <xdr:row>74</xdr:row>
      <xdr:rowOff>69850</xdr:rowOff>
    </xdr:from>
    <xdr:to>
      <xdr:col>24</xdr:col>
      <xdr:colOff>584200</xdr:colOff>
      <xdr:row>110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50" zoomScaleNormal="150" zoomScalePageLayoutView="150" workbookViewId="0">
      <selection activeCell="M14" sqref="M14"/>
    </sheetView>
  </sheetViews>
  <sheetFormatPr baseColWidth="10" defaultRowHeight="14" x14ac:dyDescent="0"/>
  <cols>
    <col min="2" max="2" width="10.83203125" style="5"/>
    <col min="3" max="3" width="16.83203125" customWidth="1"/>
    <col min="4" max="4" width="15.1640625" bestFit="1" customWidth="1"/>
    <col min="5" max="5" width="17" bestFit="1" customWidth="1"/>
    <col min="6" max="6" width="15.1640625" style="1" bestFit="1" customWidth="1"/>
    <col min="7" max="7" width="15" style="1" bestFit="1" customWidth="1"/>
    <col min="8" max="8" width="14.1640625" bestFit="1" customWidth="1"/>
    <col min="9" max="9" width="13.5" bestFit="1" customWidth="1"/>
    <col min="11" max="11" width="10.83203125" style="5"/>
  </cols>
  <sheetData>
    <row r="1" spans="1:11" ht="15" thickBot="1">
      <c r="B1" s="5" t="s">
        <v>21</v>
      </c>
      <c r="C1" t="s">
        <v>0</v>
      </c>
      <c r="D1" t="s">
        <v>1</v>
      </c>
      <c r="E1" t="s">
        <v>22</v>
      </c>
      <c r="F1" t="s">
        <v>20</v>
      </c>
      <c r="G1" s="59" t="s">
        <v>23</v>
      </c>
      <c r="H1" s="59" t="s">
        <v>24</v>
      </c>
      <c r="I1" s="59" t="s">
        <v>25</v>
      </c>
      <c r="J1" t="s">
        <v>26</v>
      </c>
      <c r="K1" s="26" t="s">
        <v>27</v>
      </c>
    </row>
    <row r="2" spans="1:11" ht="15" thickTop="1">
      <c r="A2" s="44" t="s">
        <v>44</v>
      </c>
      <c r="B2" s="47">
        <v>22127.775450086709</v>
      </c>
      <c r="C2" s="48">
        <v>6639.46826171875</v>
      </c>
      <c r="D2" s="49">
        <f>C2/2*B2</f>
        <v>73458331.40164502</v>
      </c>
      <c r="E2" s="14">
        <v>20166.423828125</v>
      </c>
      <c r="F2" s="6">
        <f t="shared" ref="F2:F12" si="0">E2/5*B2</f>
        <v>89247619.620005608</v>
      </c>
      <c r="G2" s="60">
        <v>623816.875</v>
      </c>
      <c r="H2" s="60">
        <f>G2/2</f>
        <v>311908.4375</v>
      </c>
      <c r="I2" s="60">
        <f t="shared" ref="I2:I23" si="1">H2*B2</f>
        <v>6901839865.9874048</v>
      </c>
      <c r="J2" s="27">
        <f>D2/I2*100</f>
        <v>1.0643296979933012</v>
      </c>
      <c r="K2" s="28">
        <f>F2/I2*100</f>
        <v>1.2930989613338049</v>
      </c>
    </row>
    <row r="3" spans="1:11">
      <c r="A3" s="45" t="s">
        <v>45</v>
      </c>
      <c r="B3" s="50">
        <v>23074.067578941311</v>
      </c>
      <c r="C3" s="51">
        <v>8410.591796875</v>
      </c>
      <c r="D3" s="52">
        <f t="shared" ref="D3:D25" si="2">C3/2*B3</f>
        <v>97033281.749991596</v>
      </c>
      <c r="E3" s="15">
        <v>18304.92578125</v>
      </c>
      <c r="F3" s="7">
        <f t="shared" si="0"/>
        <v>84473818.900813505</v>
      </c>
      <c r="G3" s="61">
        <v>470047.28125</v>
      </c>
      <c r="H3" s="61">
        <f t="shared" ref="H3:H25" si="3">G3/2</f>
        <v>235023.640625</v>
      </c>
      <c r="I3" s="61">
        <f t="shared" si="1"/>
        <v>5422951366.4300661</v>
      </c>
      <c r="J3" s="29">
        <f t="shared" ref="J3:J25" si="4">D3/I3*100</f>
        <v>1.7893076148656057</v>
      </c>
      <c r="K3" s="30">
        <f t="shared" ref="K3:K25" si="5">F3/I3*100</f>
        <v>1.5577093208641974</v>
      </c>
    </row>
    <row r="4" spans="1:11">
      <c r="A4" s="45" t="s">
        <v>46</v>
      </c>
      <c r="B4" s="50">
        <v>20608.430146566399</v>
      </c>
      <c r="C4" s="51">
        <v>14489.6484375</v>
      </c>
      <c r="D4" s="52">
        <f t="shared" si="2"/>
        <v>149304453.83626187</v>
      </c>
      <c r="E4" s="15">
        <v>8874.3671875</v>
      </c>
      <c r="F4" s="7">
        <f t="shared" si="0"/>
        <v>36577355.255714931</v>
      </c>
      <c r="G4" s="61">
        <v>616026.4375</v>
      </c>
      <c r="H4" s="61">
        <f t="shared" si="3"/>
        <v>308013.21875</v>
      </c>
      <c r="I4" s="61">
        <f t="shared" si="1"/>
        <v>6347668902.8284512</v>
      </c>
      <c r="J4" s="31">
        <f t="shared" si="4"/>
        <v>2.3521147073334818</v>
      </c>
      <c r="K4" s="32">
        <f t="shared" si="5"/>
        <v>0.5762328788040042</v>
      </c>
    </row>
    <row r="5" spans="1:11">
      <c r="A5" s="45" t="s">
        <v>47</v>
      </c>
      <c r="B5" s="50">
        <v>36051.910249599045</v>
      </c>
      <c r="C5" s="51">
        <v>11615.703125</v>
      </c>
      <c r="D5" s="52">
        <f t="shared" si="2"/>
        <v>209384143.27424356</v>
      </c>
      <c r="E5" s="20">
        <v>709445.3125</v>
      </c>
      <c r="F5" s="8">
        <f t="shared" si="0"/>
        <v>5115371746.6497498</v>
      </c>
      <c r="G5" s="61">
        <v>518861.9375</v>
      </c>
      <c r="H5" s="61">
        <f t="shared" si="3"/>
        <v>259430.96875</v>
      </c>
      <c r="I5" s="61">
        <f t="shared" si="1"/>
        <v>9352982001.3415337</v>
      </c>
      <c r="J5" s="31">
        <f t="shared" si="4"/>
        <v>2.2386886155047749</v>
      </c>
      <c r="K5" s="33">
        <f t="shared" si="5"/>
        <v>54.692415166799556</v>
      </c>
    </row>
    <row r="6" spans="1:11">
      <c r="A6" s="45" t="s">
        <v>48</v>
      </c>
      <c r="B6" s="50">
        <v>49038.236268588407</v>
      </c>
      <c r="C6" s="51">
        <v>10888.681640625</v>
      </c>
      <c r="D6" s="52">
        <f t="shared" si="2"/>
        <v>266980871.47320479</v>
      </c>
      <c r="E6" s="20">
        <v>1720963.125</v>
      </c>
      <c r="F6" s="11">
        <f t="shared" si="0"/>
        <v>16878599266.655649</v>
      </c>
      <c r="G6" s="61">
        <v>670084.875</v>
      </c>
      <c r="H6" s="61">
        <f t="shared" si="3"/>
        <v>335042.4375</v>
      </c>
      <c r="I6" s="61">
        <f t="shared" si="1"/>
        <v>16429890210.128765</v>
      </c>
      <c r="J6" s="29">
        <f t="shared" si="4"/>
        <v>1.6249705144628133</v>
      </c>
      <c r="K6" s="33">
        <f t="shared" si="5"/>
        <v>102.73105328634675</v>
      </c>
    </row>
    <row r="7" spans="1:11" ht="15" thickBot="1">
      <c r="A7" s="46" t="s">
        <v>49</v>
      </c>
      <c r="B7" s="53">
        <v>31299.721989094014</v>
      </c>
      <c r="C7" s="54">
        <v>11151.810546875</v>
      </c>
      <c r="D7" s="55">
        <f t="shared" si="2"/>
        <v>174524284.896117</v>
      </c>
      <c r="E7" s="21">
        <v>1173470.75</v>
      </c>
      <c r="F7" s="12">
        <f t="shared" si="0"/>
        <v>7345861647.4667292</v>
      </c>
      <c r="G7" s="62">
        <v>603915.5625</v>
      </c>
      <c r="H7" s="62">
        <f t="shared" si="3"/>
        <v>301957.78125</v>
      </c>
      <c r="I7" s="62">
        <f t="shared" si="1"/>
        <v>9451194605.5686646</v>
      </c>
      <c r="J7" s="34">
        <f t="shared" si="4"/>
        <v>1.8465843967839464</v>
      </c>
      <c r="K7" s="35">
        <f t="shared" si="5"/>
        <v>77.724160320839559</v>
      </c>
    </row>
    <row r="8" spans="1:11" ht="15" thickTop="1">
      <c r="A8" s="2" t="s">
        <v>8</v>
      </c>
      <c r="B8" s="47">
        <v>45901.02407029552</v>
      </c>
      <c r="C8" s="48">
        <v>12417.59765625</v>
      </c>
      <c r="D8" s="49">
        <f t="shared" si="2"/>
        <v>284990224.45738822</v>
      </c>
      <c r="E8" s="16">
        <v>8903.6455078125</v>
      </c>
      <c r="F8" s="6">
        <f t="shared" si="0"/>
        <v>81737289.35349603</v>
      </c>
      <c r="G8" s="60">
        <v>334776.4375</v>
      </c>
      <c r="H8" s="60">
        <f t="shared" si="3"/>
        <v>167388.21875</v>
      </c>
      <c r="I8" s="60">
        <f t="shared" si="1"/>
        <v>7683290657.9276419</v>
      </c>
      <c r="J8" s="36">
        <f t="shared" si="4"/>
        <v>3.7092209203791406</v>
      </c>
      <c r="K8" s="28">
        <f t="shared" si="5"/>
        <v>1.0638318006251561</v>
      </c>
    </row>
    <row r="9" spans="1:11">
      <c r="A9" s="3" t="s">
        <v>9</v>
      </c>
      <c r="B9" s="50">
        <v>36417.832276445792</v>
      </c>
      <c r="C9" s="51">
        <v>9402.064453125</v>
      </c>
      <c r="D9" s="52">
        <f t="shared" si="2"/>
        <v>171201403.15311962</v>
      </c>
      <c r="E9" s="17">
        <v>10794.2255859375</v>
      </c>
      <c r="F9" s="7">
        <f t="shared" si="0"/>
        <v>78620459.388558328</v>
      </c>
      <c r="G9" s="61">
        <v>384759.875</v>
      </c>
      <c r="H9" s="61">
        <f t="shared" si="3"/>
        <v>192379.9375</v>
      </c>
      <c r="I9" s="61">
        <f t="shared" si="1"/>
        <v>7006060297.2281237</v>
      </c>
      <c r="J9" s="31">
        <f t="shared" si="4"/>
        <v>2.4436187513380907</v>
      </c>
      <c r="K9" s="30">
        <f t="shared" si="5"/>
        <v>1.1221778867598915</v>
      </c>
    </row>
    <row r="10" spans="1:11">
      <c r="A10" s="3" t="s">
        <v>10</v>
      </c>
      <c r="B10" s="50">
        <v>33493.5265861144</v>
      </c>
      <c r="C10" s="51">
        <v>13516.205078125</v>
      </c>
      <c r="D10" s="52">
        <f t="shared" si="2"/>
        <v>226352687.06377706</v>
      </c>
      <c r="E10" s="17">
        <v>1248.5111083984375</v>
      </c>
      <c r="F10" s="13">
        <f t="shared" si="0"/>
        <v>8363408.0004404448</v>
      </c>
      <c r="G10" s="61">
        <v>291864.46875</v>
      </c>
      <c r="H10" s="61">
        <f t="shared" si="3"/>
        <v>145932.234375</v>
      </c>
      <c r="I10" s="61">
        <f t="shared" si="1"/>
        <v>4887785171.8101406</v>
      </c>
      <c r="J10" s="31">
        <f t="shared" si="4"/>
        <v>4.630986819331703</v>
      </c>
      <c r="K10" s="32">
        <f t="shared" si="5"/>
        <v>0.17110833857174504</v>
      </c>
    </row>
    <row r="11" spans="1:11">
      <c r="A11" s="3" t="s">
        <v>11</v>
      </c>
      <c r="B11" s="50">
        <v>28096.373720697415</v>
      </c>
      <c r="C11" s="51">
        <v>13862.4775390625</v>
      </c>
      <c r="D11" s="52">
        <f t="shared" si="2"/>
        <v>194742674.8161369</v>
      </c>
      <c r="E11" s="22">
        <v>79303.421875</v>
      </c>
      <c r="F11" s="10">
        <f t="shared" si="0"/>
        <v>445627715.66602612</v>
      </c>
      <c r="G11" s="61">
        <v>382791.53125</v>
      </c>
      <c r="H11" s="61">
        <f t="shared" si="3"/>
        <v>191395.765625</v>
      </c>
      <c r="I11" s="61">
        <f t="shared" si="1"/>
        <v>5377526959.5590115</v>
      </c>
      <c r="J11" s="31">
        <f t="shared" si="4"/>
        <v>3.6214169874121267</v>
      </c>
      <c r="K11" s="30">
        <f t="shared" si="5"/>
        <v>8.2868522839087753</v>
      </c>
    </row>
    <row r="12" spans="1:11">
      <c r="A12" s="3" t="s">
        <v>12</v>
      </c>
      <c r="B12" s="50">
        <v>26097.585255651171</v>
      </c>
      <c r="C12" s="51">
        <v>6581.9765625</v>
      </c>
      <c r="D12" s="52">
        <f t="shared" si="2"/>
        <v>85886847.245270789</v>
      </c>
      <c r="E12" s="22">
        <v>110338.3359375</v>
      </c>
      <c r="F12" s="10">
        <f t="shared" si="0"/>
        <v>575912825.81911707</v>
      </c>
      <c r="G12" s="61">
        <v>339181.6875</v>
      </c>
      <c r="H12" s="61">
        <f t="shared" si="3"/>
        <v>169590.84375</v>
      </c>
      <c r="I12" s="61">
        <f t="shared" si="1"/>
        <v>4425911503.343442</v>
      </c>
      <c r="J12" s="29">
        <f t="shared" si="4"/>
        <v>1.9405459684494315</v>
      </c>
      <c r="K12" s="33">
        <f t="shared" si="5"/>
        <v>13.012298718220155</v>
      </c>
    </row>
    <row r="13" spans="1:11" ht="15" thickBot="1">
      <c r="A13" s="4" t="s">
        <v>13</v>
      </c>
      <c r="B13" s="53">
        <v>37234.900722111437</v>
      </c>
      <c r="C13" s="54">
        <v>9525.3701171875</v>
      </c>
      <c r="D13" s="55">
        <f t="shared" si="2"/>
        <v>177338105.32742178</v>
      </c>
      <c r="E13" s="23">
        <v>35991.44921875</v>
      </c>
      <c r="F13" s="18">
        <f t="shared" ref="F13:F14" si="6">E13/5*B13</f>
        <v>268027607.70101428</v>
      </c>
      <c r="G13" s="62">
        <v>290315.3125</v>
      </c>
      <c r="H13" s="62">
        <f t="shared" si="3"/>
        <v>145157.65625</v>
      </c>
      <c r="I13" s="62">
        <f t="shared" si="1"/>
        <v>5404930919.5231285</v>
      </c>
      <c r="J13" s="37">
        <f t="shared" si="4"/>
        <v>3.2810429581414176</v>
      </c>
      <c r="K13" s="38">
        <f t="shared" si="5"/>
        <v>4.9589460381976922</v>
      </c>
    </row>
    <row r="14" spans="1:11" ht="15" thickTop="1">
      <c r="A14" s="2" t="s">
        <v>14</v>
      </c>
      <c r="B14" s="50">
        <v>33514.270977141961</v>
      </c>
      <c r="C14" s="48">
        <v>5732.26171875</v>
      </c>
      <c r="D14" s="49">
        <f t="shared" si="2"/>
        <v>96056286.277042508</v>
      </c>
      <c r="E14" s="16">
        <v>81244.0390625</v>
      </c>
      <c r="F14" s="19">
        <f t="shared" si="6"/>
        <v>544566948.08362627</v>
      </c>
      <c r="G14" s="60">
        <v>476311.3125</v>
      </c>
      <c r="H14" s="60">
        <f t="shared" si="3"/>
        <v>238155.65625</v>
      </c>
      <c r="I14" s="60">
        <f t="shared" si="1"/>
        <v>7981613198.3015728</v>
      </c>
      <c r="J14" s="27">
        <f t="shared" si="4"/>
        <v>1.2034695730116634</v>
      </c>
      <c r="K14" s="28">
        <f t="shared" si="5"/>
        <v>6.8227679612375356</v>
      </c>
    </row>
    <row r="15" spans="1:11">
      <c r="A15" s="3" t="s">
        <v>15</v>
      </c>
      <c r="B15" s="56">
        <v>79242.981481425071</v>
      </c>
      <c r="C15" s="51">
        <v>6043.25732421875</v>
      </c>
      <c r="D15" s="52">
        <f>C15/2*B15</f>
        <v>239442864.11527643</v>
      </c>
      <c r="E15" s="24">
        <v>408886.34375</v>
      </c>
      <c r="F15" s="8">
        <f t="shared" ref="F15:F25" si="7">E15/5*B15</f>
        <v>6480274593.1577711</v>
      </c>
      <c r="G15" s="61">
        <v>766658.3125</v>
      </c>
      <c r="H15" s="61">
        <f t="shared" si="3"/>
        <v>383329.15625</v>
      </c>
      <c r="I15" s="61">
        <f t="shared" si="1"/>
        <v>30376145230.009048</v>
      </c>
      <c r="J15" s="39">
        <f t="shared" si="4"/>
        <v>0.78825954479150706</v>
      </c>
      <c r="K15" s="33">
        <f t="shared" si="5"/>
        <v>21.333433008332509</v>
      </c>
    </row>
    <row r="16" spans="1:11">
      <c r="A16" s="3" t="s">
        <v>16</v>
      </c>
      <c r="B16" s="56">
        <v>29323.173295460329</v>
      </c>
      <c r="C16" s="51">
        <v>5354.8701171875</v>
      </c>
      <c r="D16" s="52">
        <f t="shared" si="2"/>
        <v>78510892.210485503</v>
      </c>
      <c r="E16" s="17">
        <v>49234.59375</v>
      </c>
      <c r="F16" s="10">
        <f t="shared" si="7"/>
        <v>288742904.9325676</v>
      </c>
      <c r="G16" s="61">
        <v>467214.75</v>
      </c>
      <c r="H16" s="61">
        <f t="shared" si="3"/>
        <v>233607.375</v>
      </c>
      <c r="I16" s="61">
        <f t="shared" si="1"/>
        <v>6850109540.2225866</v>
      </c>
      <c r="J16" s="29">
        <f t="shared" si="4"/>
        <v>1.146126083816382</v>
      </c>
      <c r="K16" s="30">
        <f t="shared" si="5"/>
        <v>4.2151574837909118</v>
      </c>
    </row>
    <row r="17" spans="1:11">
      <c r="A17" s="3" t="s">
        <v>17</v>
      </c>
      <c r="B17" s="50">
        <v>40865.252860316265</v>
      </c>
      <c r="C17" s="51">
        <v>6039.83544921875</v>
      </c>
      <c r="D17" s="52">
        <f t="shared" si="2"/>
        <v>123409701.43351305</v>
      </c>
      <c r="E17" s="24">
        <v>458360.53125</v>
      </c>
      <c r="F17" s="8">
        <f t="shared" si="7"/>
        <v>3746203802.1440287</v>
      </c>
      <c r="G17" s="61">
        <v>617724.6875</v>
      </c>
      <c r="H17" s="61">
        <f t="shared" si="3"/>
        <v>308862.34375</v>
      </c>
      <c r="I17" s="61">
        <f t="shared" si="1"/>
        <v>12621737776.373672</v>
      </c>
      <c r="J17" s="39">
        <f t="shared" si="4"/>
        <v>0.97775523164901035</v>
      </c>
      <c r="K17" s="33">
        <f t="shared" si="5"/>
        <v>29.680570683035878</v>
      </c>
    </row>
    <row r="18" spans="1:11">
      <c r="A18" s="3" t="s">
        <v>18</v>
      </c>
      <c r="B18" s="56">
        <v>41294.27515959656</v>
      </c>
      <c r="C18" s="51">
        <v>10775.8486328125</v>
      </c>
      <c r="D18" s="52">
        <f t="shared" si="2"/>
        <v>222490429.26076087</v>
      </c>
      <c r="E18" s="17">
        <v>59775.45703125</v>
      </c>
      <c r="F18" s="10">
        <f t="shared" si="7"/>
        <v>493676834.08781564</v>
      </c>
      <c r="G18" s="61">
        <v>482902.75</v>
      </c>
      <c r="H18" s="61">
        <f t="shared" si="3"/>
        <v>241451.375</v>
      </c>
      <c r="I18" s="61">
        <f t="shared" si="1"/>
        <v>9970559516.9129333</v>
      </c>
      <c r="J18" s="31">
        <f t="shared" si="4"/>
        <v>2.2314738594494439</v>
      </c>
      <c r="K18" s="30">
        <f t="shared" si="5"/>
        <v>4.9513453407544272</v>
      </c>
    </row>
    <row r="19" spans="1:11" ht="15" thickBot="1">
      <c r="A19" s="4" t="s">
        <v>19</v>
      </c>
      <c r="B19" s="57">
        <v>51746.828382155749</v>
      </c>
      <c r="C19" s="54">
        <v>4815.13134765625</v>
      </c>
      <c r="D19" s="55">
        <f t="shared" si="2"/>
        <v>124583887.74235316</v>
      </c>
      <c r="E19" s="25">
        <v>560610.1875</v>
      </c>
      <c r="F19" s="9">
        <f t="shared" si="7"/>
        <v>5801959832.3701315</v>
      </c>
      <c r="G19" s="62">
        <v>449791.125</v>
      </c>
      <c r="H19" s="62">
        <f t="shared" si="3"/>
        <v>224895.5625</v>
      </c>
      <c r="I19" s="62">
        <f t="shared" si="1"/>
        <v>11637632076.595882</v>
      </c>
      <c r="J19" s="34">
        <f t="shared" si="4"/>
        <v>1.0705260908952461</v>
      </c>
      <c r="K19" s="35">
        <f t="shared" si="5"/>
        <v>49.855157769064476</v>
      </c>
    </row>
    <row r="20" spans="1:11" ht="15" thickTop="1">
      <c r="A20" s="2" t="s">
        <v>2</v>
      </c>
      <c r="B20" s="58">
        <v>28368.428536656575</v>
      </c>
      <c r="C20" s="48">
        <v>3649.65771484375</v>
      </c>
      <c r="D20" s="49">
        <f t="shared" si="2"/>
        <v>51767527.033401132</v>
      </c>
      <c r="E20" s="16">
        <v>5671.8837890625</v>
      </c>
      <c r="F20" s="6">
        <f t="shared" si="7"/>
        <v>32180485.987648088</v>
      </c>
      <c r="G20" s="60">
        <v>368495.1875</v>
      </c>
      <c r="H20" s="60">
        <f t="shared" si="3"/>
        <v>184247.59375</v>
      </c>
      <c r="I20" s="60">
        <f t="shared" si="1"/>
        <v>5226814696.3478079</v>
      </c>
      <c r="J20" s="40">
        <f t="shared" si="4"/>
        <v>0.99042208382809604</v>
      </c>
      <c r="K20" s="41">
        <f t="shared" si="5"/>
        <v>0.6156806364330063</v>
      </c>
    </row>
    <row r="21" spans="1:11">
      <c r="A21" s="3" t="s">
        <v>3</v>
      </c>
      <c r="B21" s="56">
        <v>55340.443171345432</v>
      </c>
      <c r="C21" s="51">
        <v>3623.25634765625</v>
      </c>
      <c r="D21" s="52">
        <f t="shared" si="2"/>
        <v>100256306.00134365</v>
      </c>
      <c r="E21" s="17">
        <v>7918.1669921875</v>
      </c>
      <c r="F21" s="7">
        <f t="shared" si="7"/>
        <v>87638974.090475112</v>
      </c>
      <c r="G21" s="61">
        <v>377341.78125</v>
      </c>
      <c r="H21" s="61">
        <f t="shared" si="3"/>
        <v>188670.890625</v>
      </c>
      <c r="I21" s="61">
        <f t="shared" si="1"/>
        <v>10441130700.719942</v>
      </c>
      <c r="J21" s="39">
        <f t="shared" si="4"/>
        <v>0.96020544972615585</v>
      </c>
      <c r="K21" s="32">
        <f t="shared" si="5"/>
        <v>0.8393628678973647</v>
      </c>
    </row>
    <row r="22" spans="1:11">
      <c r="A22" s="3" t="s">
        <v>4</v>
      </c>
      <c r="B22" s="56">
        <v>23133.77313833377</v>
      </c>
      <c r="C22" s="51">
        <v>4154.6142578125</v>
      </c>
      <c r="D22" s="52">
        <f t="shared" si="2"/>
        <v>48055951.858760655</v>
      </c>
      <c r="E22" s="17">
        <v>9406.171875</v>
      </c>
      <c r="F22" s="7">
        <f t="shared" si="7"/>
        <v>43520049.251285121</v>
      </c>
      <c r="G22" s="61">
        <v>328329.25</v>
      </c>
      <c r="H22" s="61">
        <f t="shared" si="3"/>
        <v>164164.625</v>
      </c>
      <c r="I22" s="61">
        <f t="shared" si="1"/>
        <v>3797747192.0896363</v>
      </c>
      <c r="J22" s="29">
        <f t="shared" si="4"/>
        <v>1.2653804855377644</v>
      </c>
      <c r="K22" s="30">
        <f t="shared" si="5"/>
        <v>1.145943820113499</v>
      </c>
    </row>
    <row r="23" spans="1:11">
      <c r="A23" s="3" t="s">
        <v>5</v>
      </c>
      <c r="B23" s="56">
        <v>40888.357338277652</v>
      </c>
      <c r="C23" s="51">
        <v>10398.8466796875</v>
      </c>
      <c r="D23" s="52">
        <f t="shared" si="2"/>
        <v>212595879.4725123</v>
      </c>
      <c r="E23" s="22">
        <v>666093.1875</v>
      </c>
      <c r="F23" s="8">
        <f t="shared" si="7"/>
        <v>5447091254.2184763</v>
      </c>
      <c r="G23" s="61">
        <v>538751</v>
      </c>
      <c r="H23" s="61">
        <f t="shared" si="3"/>
        <v>269375.5</v>
      </c>
      <c r="I23" s="61">
        <f t="shared" si="1"/>
        <v>11014321702.177212</v>
      </c>
      <c r="J23" s="29">
        <f t="shared" si="4"/>
        <v>1.9301767754839434</v>
      </c>
      <c r="K23" s="33">
        <f t="shared" si="5"/>
        <v>49.454622822045813</v>
      </c>
    </row>
    <row r="24" spans="1:11">
      <c r="A24" s="3" t="s">
        <v>6</v>
      </c>
      <c r="B24" s="50">
        <v>31510.003941429</v>
      </c>
      <c r="C24" s="51">
        <v>24404.11328125</v>
      </c>
      <c r="D24" s="52">
        <f t="shared" si="2"/>
        <v>384486852.83963364</v>
      </c>
      <c r="E24" s="22">
        <v>1095438</v>
      </c>
      <c r="F24" s="8">
        <f t="shared" si="7"/>
        <v>6903451139.5182209</v>
      </c>
      <c r="G24" s="61">
        <v>726534.125</v>
      </c>
      <c r="H24" s="61">
        <f t="shared" si="3"/>
        <v>363267.0625</v>
      </c>
      <c r="I24" s="61">
        <f>H24*B24</f>
        <v>11446546571.166334</v>
      </c>
      <c r="J24" s="31">
        <f t="shared" si="4"/>
        <v>3.3589768796131909</v>
      </c>
      <c r="K24" s="33">
        <f t="shared" si="5"/>
        <v>60.31033986187505</v>
      </c>
    </row>
    <row r="25" spans="1:11" ht="15" thickBot="1">
      <c r="A25" s="4" t="s">
        <v>7</v>
      </c>
      <c r="B25" s="57">
        <v>52858.705439303085</v>
      </c>
      <c r="C25" s="54">
        <v>13826.939453125</v>
      </c>
      <c r="D25" s="55">
        <f t="shared" si="2"/>
        <v>365437059.83990645</v>
      </c>
      <c r="E25" s="23">
        <v>492335.625</v>
      </c>
      <c r="F25" s="9">
        <f t="shared" si="7"/>
        <v>5204844755.8300371</v>
      </c>
      <c r="G25" s="62">
        <v>357149.65625</v>
      </c>
      <c r="H25" s="62">
        <f t="shared" si="3"/>
        <v>178574.828125</v>
      </c>
      <c r="I25" s="62">
        <f>H25*B25</f>
        <v>9439234238.733551</v>
      </c>
      <c r="J25" s="37">
        <f t="shared" si="4"/>
        <v>3.8714693437773682</v>
      </c>
      <c r="K25" s="35">
        <f t="shared" si="5"/>
        <v>55.140540261964766</v>
      </c>
    </row>
    <row r="26" spans="1:11" ht="15" thickTop="1"/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2"/>
  <sheetViews>
    <sheetView tabSelected="1" topLeftCell="A56" workbookViewId="0">
      <selection activeCell="G90" sqref="G90"/>
    </sheetView>
  </sheetViews>
  <sheetFormatPr baseColWidth="10" defaultRowHeight="14" x14ac:dyDescent="0"/>
  <cols>
    <col min="3" max="3" width="12.33203125" bestFit="1" customWidth="1"/>
    <col min="4" max="4" width="15.1640625" bestFit="1" customWidth="1"/>
    <col min="5" max="5" width="13.5" bestFit="1" customWidth="1"/>
    <col min="6" max="6" width="15" bestFit="1" customWidth="1"/>
    <col min="7" max="7" width="13.83203125" bestFit="1" customWidth="1"/>
    <col min="8" max="8" width="15" bestFit="1" customWidth="1"/>
    <col min="9" max="9" width="14.1640625" bestFit="1" customWidth="1"/>
    <col min="10" max="10" width="13.83203125" bestFit="1" customWidth="1"/>
    <col min="11" max="11" width="14.1640625" bestFit="1" customWidth="1"/>
    <col min="12" max="12" width="11" bestFit="1" customWidth="1"/>
  </cols>
  <sheetData>
    <row r="3" spans="2:12">
      <c r="C3" t="s">
        <v>21</v>
      </c>
      <c r="D3" t="s">
        <v>0</v>
      </c>
      <c r="E3" t="s">
        <v>1</v>
      </c>
      <c r="F3" t="s">
        <v>22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2:12">
      <c r="B4" t="s">
        <v>44</v>
      </c>
      <c r="C4" s="5">
        <v>22127.775450086709</v>
      </c>
      <c r="D4" s="5">
        <v>6639.46826171875</v>
      </c>
      <c r="E4" s="5">
        <v>73458331.40164502</v>
      </c>
      <c r="F4" s="5">
        <v>20166.423828125</v>
      </c>
      <c r="G4" s="5">
        <v>89247619.620005608</v>
      </c>
      <c r="H4" s="5">
        <v>623816.875</v>
      </c>
      <c r="I4" s="5">
        <v>311908.4375</v>
      </c>
      <c r="J4" s="5">
        <v>6901839865.9874048</v>
      </c>
      <c r="K4" s="5">
        <v>1.0643296979933012</v>
      </c>
      <c r="L4" s="5">
        <v>1.2930989613338049</v>
      </c>
    </row>
    <row r="5" spans="2:12">
      <c r="B5" t="s">
        <v>45</v>
      </c>
      <c r="C5" s="5">
        <v>23074.067578941311</v>
      </c>
      <c r="D5" s="5">
        <v>8410.591796875</v>
      </c>
      <c r="E5" s="5">
        <v>97033281.749991596</v>
      </c>
      <c r="F5" s="5">
        <v>18304.92578125</v>
      </c>
      <c r="G5" s="5">
        <v>84473818.900813505</v>
      </c>
      <c r="H5" s="5">
        <v>470047.28125</v>
      </c>
      <c r="I5" s="5">
        <v>235023.640625</v>
      </c>
      <c r="J5" s="5">
        <v>5422951366.4300661</v>
      </c>
      <c r="K5" s="5">
        <v>1.7893076148656057</v>
      </c>
      <c r="L5" s="5">
        <v>1.5577093208641974</v>
      </c>
    </row>
    <row r="6" spans="2:12">
      <c r="B6" t="s">
        <v>46</v>
      </c>
      <c r="C6" s="5">
        <v>20608.430146566399</v>
      </c>
      <c r="D6" s="5">
        <v>14489.6484375</v>
      </c>
      <c r="E6" s="5">
        <v>149304453.83626187</v>
      </c>
      <c r="F6" s="5">
        <v>8874.3671875</v>
      </c>
      <c r="G6" s="5">
        <v>36577355.255714931</v>
      </c>
      <c r="H6" s="5">
        <v>616026.4375</v>
      </c>
      <c r="I6" s="5">
        <v>308013.21875</v>
      </c>
      <c r="J6" s="5">
        <v>6347668902.8284512</v>
      </c>
      <c r="K6" s="5">
        <v>2.3521147073334818</v>
      </c>
      <c r="L6" s="5">
        <v>0.5762328788040042</v>
      </c>
    </row>
    <row r="7" spans="2:12">
      <c r="B7" t="s">
        <v>47</v>
      </c>
      <c r="C7" s="5">
        <v>36051.910249599045</v>
      </c>
      <c r="D7" s="5">
        <v>11615.703125</v>
      </c>
      <c r="E7" s="5">
        <v>209384143.27424356</v>
      </c>
      <c r="F7" s="5">
        <v>709445.3125</v>
      </c>
      <c r="G7" s="5">
        <v>5115371746.6497498</v>
      </c>
      <c r="H7" s="5">
        <v>518861.9375</v>
      </c>
      <c r="I7" s="5">
        <v>259430.96875</v>
      </c>
      <c r="J7" s="5">
        <v>9352982001.3415337</v>
      </c>
      <c r="K7" s="5">
        <v>2.2386886155047749</v>
      </c>
      <c r="L7" s="5">
        <v>54.692415166799556</v>
      </c>
    </row>
    <row r="8" spans="2:12">
      <c r="B8" t="s">
        <v>48</v>
      </c>
      <c r="C8" s="5">
        <v>49038.236268588407</v>
      </c>
      <c r="D8" s="5">
        <v>10888.681640625</v>
      </c>
      <c r="E8" s="5">
        <v>266980871.47320479</v>
      </c>
      <c r="F8" s="5">
        <v>1720963.125</v>
      </c>
      <c r="G8" s="5">
        <v>16878599266.655649</v>
      </c>
      <c r="H8" s="5">
        <v>670084.875</v>
      </c>
      <c r="I8" s="5">
        <v>335042.4375</v>
      </c>
      <c r="J8" s="5">
        <v>16429890210.128765</v>
      </c>
      <c r="K8" s="5">
        <v>1.6249705144628133</v>
      </c>
      <c r="L8" s="5">
        <v>102.73105328634675</v>
      </c>
    </row>
    <row r="9" spans="2:12">
      <c r="B9" t="s">
        <v>49</v>
      </c>
      <c r="C9" s="5">
        <v>31299.721989094014</v>
      </c>
      <c r="D9" s="5">
        <v>11151.810546875</v>
      </c>
      <c r="E9" s="5">
        <v>174524284.896117</v>
      </c>
      <c r="F9" s="5">
        <v>1173470.75</v>
      </c>
      <c r="G9" s="5">
        <v>7345861647.4667292</v>
      </c>
      <c r="H9" s="5">
        <v>603915.5625</v>
      </c>
      <c r="I9" s="5">
        <v>301957.78125</v>
      </c>
      <c r="J9" s="5">
        <v>9451194605.5686646</v>
      </c>
      <c r="K9" s="5">
        <v>1.8465843967839464</v>
      </c>
      <c r="L9" s="5">
        <v>77.724160320839559</v>
      </c>
    </row>
    <row r="10" spans="2:12">
      <c r="B10" t="s">
        <v>8</v>
      </c>
      <c r="C10" s="5">
        <v>45901.02407029552</v>
      </c>
      <c r="D10" s="5">
        <v>12417.59765625</v>
      </c>
      <c r="E10" s="5">
        <v>284990224.45738822</v>
      </c>
      <c r="F10" s="5">
        <v>8903.6455078125</v>
      </c>
      <c r="G10" s="5">
        <v>81737289.35349603</v>
      </c>
      <c r="H10" s="5">
        <v>334776.4375</v>
      </c>
      <c r="I10" s="5">
        <v>167388.21875</v>
      </c>
      <c r="J10" s="5">
        <v>7683290657.9276419</v>
      </c>
      <c r="K10" s="5">
        <v>3.7092209203791406</v>
      </c>
      <c r="L10" s="5">
        <v>1.0638318006251561</v>
      </c>
    </row>
    <row r="11" spans="2:12">
      <c r="B11" t="s">
        <v>9</v>
      </c>
      <c r="C11" s="5">
        <v>36417.832276445792</v>
      </c>
      <c r="D11" s="5">
        <v>9402.064453125</v>
      </c>
      <c r="E11" s="5">
        <v>171201403.15311962</v>
      </c>
      <c r="F11" s="5">
        <v>10794.2255859375</v>
      </c>
      <c r="G11" s="5">
        <v>78620459.388558328</v>
      </c>
      <c r="H11" s="5">
        <v>384759.875</v>
      </c>
      <c r="I11" s="5">
        <v>192379.9375</v>
      </c>
      <c r="J11" s="5">
        <v>7006060297.2281237</v>
      </c>
      <c r="K11" s="5">
        <v>2.4436187513380907</v>
      </c>
      <c r="L11" s="5">
        <v>1.1221778867598915</v>
      </c>
    </row>
    <row r="12" spans="2:12">
      <c r="B12" t="s">
        <v>10</v>
      </c>
      <c r="C12" s="5">
        <v>33493.5265861144</v>
      </c>
      <c r="D12" s="5">
        <v>13516.205078125</v>
      </c>
      <c r="E12" s="5">
        <v>226352687.06377706</v>
      </c>
      <c r="F12" s="5">
        <v>1248.5111083984375</v>
      </c>
      <c r="G12" s="5">
        <v>8363408.0004404448</v>
      </c>
      <c r="H12" s="5">
        <v>291864.46875</v>
      </c>
      <c r="I12" s="5">
        <v>145932.234375</v>
      </c>
      <c r="J12" s="5">
        <v>4887785171.8101406</v>
      </c>
      <c r="K12" s="5">
        <v>4.630986819331703</v>
      </c>
      <c r="L12" s="5">
        <v>0.17110833857174504</v>
      </c>
    </row>
    <row r="13" spans="2:12">
      <c r="B13" t="s">
        <v>11</v>
      </c>
      <c r="C13" s="5">
        <v>28096.373720697415</v>
      </c>
      <c r="D13" s="5">
        <v>13862.4775390625</v>
      </c>
      <c r="E13" s="5">
        <v>194742674.8161369</v>
      </c>
      <c r="F13" s="5">
        <v>79303.421875</v>
      </c>
      <c r="G13" s="5">
        <v>445627715.66602612</v>
      </c>
      <c r="H13" s="5">
        <v>382791.53125</v>
      </c>
      <c r="I13" s="5">
        <v>191395.765625</v>
      </c>
      <c r="J13" s="5">
        <v>5377526959.5590115</v>
      </c>
      <c r="K13" s="5">
        <v>3.6214169874121267</v>
      </c>
      <c r="L13" s="5">
        <v>8.2868522839087753</v>
      </c>
    </row>
    <row r="14" spans="2:12">
      <c r="B14" t="s">
        <v>12</v>
      </c>
      <c r="C14" s="5">
        <v>26097.585255651171</v>
      </c>
      <c r="D14" s="5">
        <v>6581.9765625</v>
      </c>
      <c r="E14" s="5">
        <v>85886847.245270789</v>
      </c>
      <c r="F14" s="5">
        <v>110338.3359375</v>
      </c>
      <c r="G14" s="5">
        <v>575912825.81911707</v>
      </c>
      <c r="H14" s="5">
        <v>339181.6875</v>
      </c>
      <c r="I14" s="5">
        <v>169590.84375</v>
      </c>
      <c r="J14" s="5">
        <v>4425911503.343442</v>
      </c>
      <c r="K14" s="5">
        <v>1.9405459684494315</v>
      </c>
      <c r="L14" s="5">
        <v>13.012298718220155</v>
      </c>
    </row>
    <row r="15" spans="2:12">
      <c r="B15" t="s">
        <v>13</v>
      </c>
      <c r="C15" s="5">
        <v>37234.900722111437</v>
      </c>
      <c r="D15" s="5">
        <v>9525.3701171875</v>
      </c>
      <c r="E15" s="5">
        <v>177338105.32742178</v>
      </c>
      <c r="F15" s="5">
        <v>35991.44921875</v>
      </c>
      <c r="G15" s="5">
        <v>268027607.70101428</v>
      </c>
      <c r="H15" s="5">
        <v>290315.3125</v>
      </c>
      <c r="I15" s="5">
        <v>145157.65625</v>
      </c>
      <c r="J15" s="5">
        <v>5404930919.5231285</v>
      </c>
      <c r="K15" s="5">
        <v>3.2810429581414176</v>
      </c>
      <c r="L15" s="5">
        <v>4.9589460381976922</v>
      </c>
    </row>
    <row r="16" spans="2:12">
      <c r="B16" t="s">
        <v>14</v>
      </c>
      <c r="C16" s="5">
        <v>33514.270977141961</v>
      </c>
      <c r="D16" s="5">
        <v>5732.26171875</v>
      </c>
      <c r="E16" s="5">
        <v>96056286.277042508</v>
      </c>
      <c r="F16" s="5">
        <v>81244.0390625</v>
      </c>
      <c r="G16" s="5">
        <v>544566948.08362627</v>
      </c>
      <c r="H16" s="5">
        <v>476311.3125</v>
      </c>
      <c r="I16" s="5">
        <v>238155.65625</v>
      </c>
      <c r="J16" s="5">
        <v>7981613198.3015728</v>
      </c>
      <c r="K16" s="5">
        <v>1.2034695730116634</v>
      </c>
      <c r="L16" s="5">
        <v>6.8227679612375356</v>
      </c>
    </row>
    <row r="17" spans="2:14">
      <c r="B17" t="s">
        <v>15</v>
      </c>
      <c r="C17" s="5">
        <v>79242.981481425071</v>
      </c>
      <c r="D17" s="5">
        <v>6043.25732421875</v>
      </c>
      <c r="E17" s="5">
        <v>239442864.11527643</v>
      </c>
      <c r="F17" s="5">
        <v>408886.34375</v>
      </c>
      <c r="G17" s="5">
        <v>6480274593.1577711</v>
      </c>
      <c r="H17" s="5">
        <v>766658.3125</v>
      </c>
      <c r="I17" s="5">
        <v>383329.15625</v>
      </c>
      <c r="J17" s="5">
        <v>30376145230.009048</v>
      </c>
      <c r="K17" s="5">
        <v>0.78825954479150706</v>
      </c>
      <c r="L17" s="5">
        <v>21.333433008332509</v>
      </c>
    </row>
    <row r="18" spans="2:14">
      <c r="B18" t="s">
        <v>16</v>
      </c>
      <c r="C18" s="5">
        <v>29323.173295460329</v>
      </c>
      <c r="D18" s="5">
        <v>5354.8701171875</v>
      </c>
      <c r="E18" s="5">
        <v>78510892.210485503</v>
      </c>
      <c r="F18" s="5">
        <v>49234.59375</v>
      </c>
      <c r="G18" s="5">
        <v>288742904.9325676</v>
      </c>
      <c r="H18" s="5">
        <v>467214.75</v>
      </c>
      <c r="I18" s="5">
        <v>233607.375</v>
      </c>
      <c r="J18" s="5">
        <v>6850109540.2225866</v>
      </c>
      <c r="K18" s="5">
        <v>1.146126083816382</v>
      </c>
      <c r="L18" s="5">
        <v>4.2151574837909118</v>
      </c>
    </row>
    <row r="19" spans="2:14">
      <c r="B19" t="s">
        <v>17</v>
      </c>
      <c r="C19" s="5">
        <v>40865.252860316265</v>
      </c>
      <c r="D19" s="5">
        <v>6039.83544921875</v>
      </c>
      <c r="E19" s="5">
        <v>123409701.43351305</v>
      </c>
      <c r="F19" s="5">
        <v>458360.53125</v>
      </c>
      <c r="G19" s="5">
        <v>3746203802.1440287</v>
      </c>
      <c r="H19" s="5">
        <v>617724.6875</v>
      </c>
      <c r="I19" s="5">
        <v>308862.34375</v>
      </c>
      <c r="J19" s="5">
        <v>12621737776.373672</v>
      </c>
      <c r="K19" s="5">
        <v>0.97775523164901035</v>
      </c>
      <c r="L19" s="5">
        <v>29.680570683035878</v>
      </c>
    </row>
    <row r="20" spans="2:14">
      <c r="B20" t="s">
        <v>18</v>
      </c>
      <c r="C20" s="5">
        <v>41294.27515959656</v>
      </c>
      <c r="D20" s="5">
        <v>10775.8486328125</v>
      </c>
      <c r="E20" s="5">
        <v>222490429.26076087</v>
      </c>
      <c r="F20" s="5">
        <v>59775.45703125</v>
      </c>
      <c r="G20" s="5">
        <v>493676834.08781564</v>
      </c>
      <c r="H20" s="5">
        <v>482902.75</v>
      </c>
      <c r="I20" s="5">
        <v>241451.375</v>
      </c>
      <c r="J20" s="5">
        <v>9970559516.9129333</v>
      </c>
      <c r="K20" s="5">
        <v>2.2314738594494439</v>
      </c>
      <c r="L20" s="5">
        <v>4.9513453407544272</v>
      </c>
    </row>
    <row r="21" spans="2:14">
      <c r="B21" t="s">
        <v>19</v>
      </c>
      <c r="C21" s="5">
        <v>51746.828382155749</v>
      </c>
      <c r="D21" s="5">
        <v>4815.13134765625</v>
      </c>
      <c r="E21" s="5">
        <v>124583887.74235316</v>
      </c>
      <c r="F21" s="5">
        <v>560610.1875</v>
      </c>
      <c r="G21" s="5">
        <v>5801959832.3701315</v>
      </c>
      <c r="H21" s="5">
        <v>449791.125</v>
      </c>
      <c r="I21" s="5">
        <v>224895.5625</v>
      </c>
      <c r="J21" s="5">
        <v>11637632076.595882</v>
      </c>
      <c r="K21" s="5">
        <v>1.0705260908952461</v>
      </c>
      <c r="L21" s="5">
        <v>49.855157769064476</v>
      </c>
    </row>
    <row r="22" spans="2:14">
      <c r="B22" t="s">
        <v>2</v>
      </c>
      <c r="C22" s="5">
        <v>28368.428536656575</v>
      </c>
      <c r="D22" s="5">
        <v>3649.65771484375</v>
      </c>
      <c r="E22" s="5">
        <v>51767527.033401132</v>
      </c>
      <c r="F22" s="5">
        <v>5671.8837890625</v>
      </c>
      <c r="G22" s="5">
        <v>32180485.987648088</v>
      </c>
      <c r="H22" s="5">
        <v>368495.1875</v>
      </c>
      <c r="I22" s="5">
        <v>184247.59375</v>
      </c>
      <c r="J22" s="5">
        <v>5226814696.3478079</v>
      </c>
      <c r="K22" s="5">
        <v>0.99042208382809604</v>
      </c>
      <c r="L22" s="5">
        <v>0.6156806364330063</v>
      </c>
    </row>
    <row r="23" spans="2:14">
      <c r="B23" t="s">
        <v>3</v>
      </c>
      <c r="C23" s="5">
        <v>55340.443171345432</v>
      </c>
      <c r="D23" s="5">
        <v>3623.25634765625</v>
      </c>
      <c r="E23" s="5">
        <v>100256306.00134365</v>
      </c>
      <c r="F23" s="5">
        <v>7918.1669921875</v>
      </c>
      <c r="G23" s="5">
        <v>87638974.090475112</v>
      </c>
      <c r="H23" s="5">
        <v>377341.78125</v>
      </c>
      <c r="I23" s="5">
        <v>188670.890625</v>
      </c>
      <c r="J23" s="5">
        <v>10441130700.719942</v>
      </c>
      <c r="K23" s="5">
        <v>0.96020544972615585</v>
      </c>
      <c r="L23" s="5">
        <v>0.8393628678973647</v>
      </c>
    </row>
    <row r="24" spans="2:14">
      <c r="B24" t="s">
        <v>4</v>
      </c>
      <c r="C24" s="5">
        <v>23133.77313833377</v>
      </c>
      <c r="D24" s="5">
        <v>4154.6142578125</v>
      </c>
      <c r="E24" s="5">
        <v>48055951.858760655</v>
      </c>
      <c r="F24" s="5">
        <v>9406.171875</v>
      </c>
      <c r="G24" s="5">
        <v>43520049.251285121</v>
      </c>
      <c r="H24" s="5">
        <v>328329.25</v>
      </c>
      <c r="I24" s="5">
        <v>164164.625</v>
      </c>
      <c r="J24" s="5">
        <v>3797747192.0896363</v>
      </c>
      <c r="K24" s="5">
        <v>1.2653804855377644</v>
      </c>
      <c r="L24" s="5">
        <v>1.145943820113499</v>
      </c>
    </row>
    <row r="25" spans="2:14">
      <c r="B25" t="s">
        <v>5</v>
      </c>
      <c r="C25" s="5">
        <v>40888.357338277652</v>
      </c>
      <c r="D25" s="5">
        <v>10398.8466796875</v>
      </c>
      <c r="E25" s="5">
        <v>212595879.4725123</v>
      </c>
      <c r="F25" s="5">
        <v>666093.1875</v>
      </c>
      <c r="G25" s="5">
        <v>5447091254.2184763</v>
      </c>
      <c r="H25" s="5">
        <v>538751</v>
      </c>
      <c r="I25" s="5">
        <v>269375.5</v>
      </c>
      <c r="J25" s="5">
        <v>11014321702.177212</v>
      </c>
      <c r="K25" s="5">
        <v>1.9301767754839434</v>
      </c>
      <c r="L25" s="5">
        <v>49.454622822045813</v>
      </c>
    </row>
    <row r="26" spans="2:14">
      <c r="B26" t="s">
        <v>6</v>
      </c>
      <c r="C26" s="5">
        <v>31510.003941429</v>
      </c>
      <c r="D26" s="5">
        <v>24404.11328125</v>
      </c>
      <c r="E26" s="5">
        <v>384486852.83963364</v>
      </c>
      <c r="F26" s="5">
        <v>1095438</v>
      </c>
      <c r="G26" s="5">
        <v>6903451139.5182209</v>
      </c>
      <c r="H26" s="5">
        <v>726534.125</v>
      </c>
      <c r="I26" s="5">
        <v>363267.0625</v>
      </c>
      <c r="J26" s="5">
        <v>11446546571.166334</v>
      </c>
      <c r="K26" s="5">
        <v>3.3589768796131909</v>
      </c>
      <c r="L26" s="5">
        <v>60.31033986187505</v>
      </c>
    </row>
    <row r="27" spans="2:14">
      <c r="B27" t="s">
        <v>7</v>
      </c>
      <c r="C27" s="5">
        <v>52858.705439303085</v>
      </c>
      <c r="D27" s="5">
        <v>13826.939453125</v>
      </c>
      <c r="E27" s="5">
        <v>365437059.83990645</v>
      </c>
      <c r="F27" s="5">
        <v>492335.625</v>
      </c>
      <c r="G27" s="5">
        <v>5204844755.8300371</v>
      </c>
      <c r="H27" s="5">
        <v>357149.65625</v>
      </c>
      <c r="I27" s="5">
        <v>178574.828125</v>
      </c>
      <c r="J27" s="5">
        <v>9439234238.733551</v>
      </c>
      <c r="K27" s="5">
        <v>3.8714693437773682</v>
      </c>
      <c r="L27" s="5">
        <v>55.140540261964766</v>
      </c>
    </row>
    <row r="32" spans="2:14">
      <c r="C32" t="s">
        <v>21</v>
      </c>
      <c r="D32" t="s">
        <v>28</v>
      </c>
      <c r="E32" t="s">
        <v>29</v>
      </c>
      <c r="F32" t="s">
        <v>24</v>
      </c>
      <c r="G32" t="s">
        <v>30</v>
      </c>
      <c r="H32" t="s">
        <v>32</v>
      </c>
      <c r="I32" t="s">
        <v>34</v>
      </c>
      <c r="J32" t="s">
        <v>36</v>
      </c>
      <c r="K32" t="s">
        <v>31</v>
      </c>
      <c r="L32" t="s">
        <v>33</v>
      </c>
      <c r="M32" t="s">
        <v>35</v>
      </c>
      <c r="N32" t="s">
        <v>37</v>
      </c>
    </row>
    <row r="33" spans="2:14">
      <c r="B33" s="42" t="s">
        <v>44</v>
      </c>
      <c r="C33">
        <v>22127.775450086709</v>
      </c>
      <c r="D33">
        <v>3319.734130859375</v>
      </c>
      <c r="E33">
        <v>4033.2847656250001</v>
      </c>
      <c r="F33">
        <v>311908.4375</v>
      </c>
    </row>
    <row r="34" spans="2:14">
      <c r="B34" s="42" t="s">
        <v>45</v>
      </c>
      <c r="C34">
        <v>23074.067578941311</v>
      </c>
      <c r="D34">
        <v>4205.2958984375</v>
      </c>
      <c r="E34">
        <v>3660.9851562499998</v>
      </c>
      <c r="F34">
        <v>235023.640625</v>
      </c>
      <c r="G34">
        <f>AVERAGE(C33:C35)</f>
        <v>21936.757725198142</v>
      </c>
      <c r="H34">
        <f t="shared" ref="H34:J34" si="0">AVERAGE(D33:D35)</f>
        <v>4923.284749348958</v>
      </c>
      <c r="I34">
        <f t="shared" si="0"/>
        <v>3156.3811197916671</v>
      </c>
      <c r="J34">
        <f t="shared" si="0"/>
        <v>284981.765625</v>
      </c>
      <c r="K34">
        <f>STDEV(C33:C35)</f>
        <v>1243.8680860116519</v>
      </c>
      <c r="L34">
        <f t="shared" ref="L34:N34" si="1">STDEV(D33:D35)</f>
        <v>2058.6923135911247</v>
      </c>
      <c r="M34">
        <f t="shared" si="1"/>
        <v>1210.8155751221404</v>
      </c>
      <c r="N34">
        <f t="shared" si="1"/>
        <v>43308.819799370045</v>
      </c>
    </row>
    <row r="35" spans="2:14">
      <c r="B35" s="42" t="s">
        <v>46</v>
      </c>
      <c r="C35">
        <v>20608.430146566399</v>
      </c>
      <c r="D35">
        <v>7244.82421875</v>
      </c>
      <c r="E35">
        <v>1774.8734374999999</v>
      </c>
      <c r="F35">
        <v>308013.21875</v>
      </c>
    </row>
    <row r="36" spans="2:14">
      <c r="B36" s="43" t="s">
        <v>47</v>
      </c>
      <c r="C36">
        <v>36051.910249599045</v>
      </c>
      <c r="D36">
        <v>5807.8515625</v>
      </c>
      <c r="E36">
        <v>141889.0625</v>
      </c>
      <c r="F36">
        <v>259430.96875</v>
      </c>
    </row>
    <row r="37" spans="2:14">
      <c r="B37" s="43" t="s">
        <v>48</v>
      </c>
      <c r="C37">
        <v>49038.236268588407</v>
      </c>
      <c r="D37">
        <v>5444.3408203125</v>
      </c>
      <c r="E37">
        <v>344192.625</v>
      </c>
      <c r="F37">
        <v>335042.4375</v>
      </c>
      <c r="G37">
        <f>AVERAGE(C36:C38)</f>
        <v>38796.622835760492</v>
      </c>
      <c r="H37">
        <f t="shared" ref="H37" si="2">AVERAGE(D36:D38)</f>
        <v>5609.365885416667</v>
      </c>
      <c r="I37">
        <f t="shared" ref="I37" si="3">AVERAGE(E36:E38)</f>
        <v>240258.61250000002</v>
      </c>
      <c r="J37">
        <f t="shared" ref="J37" si="4">AVERAGE(F36:F38)</f>
        <v>298810.39583333331</v>
      </c>
      <c r="K37">
        <f>STDEV(C36:C38)</f>
        <v>9182.2550387381016</v>
      </c>
      <c r="L37">
        <f t="shared" ref="L37" si="5">STDEV(D36:D38)</f>
        <v>184.05087431724422</v>
      </c>
      <c r="M37">
        <f t="shared" ref="M37" si="6">STDEV(E36:E38)</f>
        <v>101266.50622112563</v>
      </c>
      <c r="N37">
        <f t="shared" ref="N37" si="7">STDEV(F36:F38)</f>
        <v>37903.866265248405</v>
      </c>
    </row>
    <row r="38" spans="2:14">
      <c r="B38" s="43" t="s">
        <v>49</v>
      </c>
      <c r="C38">
        <v>31299.721989094014</v>
      </c>
      <c r="D38">
        <v>5575.9052734375</v>
      </c>
      <c r="E38">
        <v>234694.15</v>
      </c>
      <c r="F38">
        <v>301957.78125</v>
      </c>
    </row>
    <row r="39" spans="2:14">
      <c r="B39" s="42" t="s">
        <v>8</v>
      </c>
      <c r="C39">
        <v>45901.02407029552</v>
      </c>
      <c r="D39">
        <v>6208.798828125</v>
      </c>
      <c r="E39">
        <v>1780.7291015625001</v>
      </c>
      <c r="F39">
        <v>167388.21875</v>
      </c>
    </row>
    <row r="40" spans="2:14">
      <c r="B40" s="42" t="s">
        <v>9</v>
      </c>
      <c r="C40">
        <v>36417.832276445792</v>
      </c>
      <c r="D40">
        <v>4701.0322265625</v>
      </c>
      <c r="E40">
        <v>2158.8451171874999</v>
      </c>
      <c r="F40">
        <v>192379.9375</v>
      </c>
      <c r="G40">
        <f>AVERAGE(C39:C41)</f>
        <v>38604.12764428524</v>
      </c>
      <c r="H40">
        <f t="shared" ref="H40" si="8">AVERAGE(D39:D41)</f>
        <v>5889.311197916667</v>
      </c>
      <c r="I40">
        <f t="shared" ref="I40" si="9">AVERAGE(E39:E41)</f>
        <v>1396.4254801432292</v>
      </c>
      <c r="J40">
        <f t="shared" ref="J40" si="10">AVERAGE(F39:F41)</f>
        <v>168566.796875</v>
      </c>
      <c r="K40">
        <f>STDEV(C39:C41)</f>
        <v>6486.248070461621</v>
      </c>
      <c r="L40">
        <f t="shared" ref="L40" si="11">STDEV(D39:D41)</f>
        <v>1065.1003835481033</v>
      </c>
      <c r="M40">
        <f t="shared" ref="M40" si="12">STDEV(E39:E41)</f>
        <v>1010.9271012016462</v>
      </c>
      <c r="N40">
        <f t="shared" ref="N40" si="13">STDEV(F39:F41)</f>
        <v>23246.269941532126</v>
      </c>
    </row>
    <row r="41" spans="2:14">
      <c r="B41" s="42" t="s">
        <v>10</v>
      </c>
      <c r="C41">
        <v>33493.5265861144</v>
      </c>
      <c r="D41">
        <v>6758.1025390625</v>
      </c>
      <c r="E41">
        <v>249.70222167968751</v>
      </c>
      <c r="F41">
        <v>145932.234375</v>
      </c>
    </row>
    <row r="42" spans="2:14">
      <c r="B42" s="43" t="s">
        <v>11</v>
      </c>
      <c r="C42">
        <v>28096.373720697415</v>
      </c>
      <c r="D42">
        <v>6931.23876953125</v>
      </c>
      <c r="E42">
        <v>15860.684375000001</v>
      </c>
      <c r="F42">
        <v>191395.765625</v>
      </c>
    </row>
    <row r="43" spans="2:14">
      <c r="B43" s="43" t="s">
        <v>12</v>
      </c>
      <c r="C43">
        <v>26097.585255651171</v>
      </c>
      <c r="D43">
        <v>3290.98828125</v>
      </c>
      <c r="E43">
        <v>22067.667187499999</v>
      </c>
      <c r="F43">
        <v>169590.84375</v>
      </c>
      <c r="G43">
        <f>AVERAGE(C42:C44)</f>
        <v>30476.286566153343</v>
      </c>
      <c r="H43">
        <f t="shared" ref="H43" si="14">AVERAGE(D42:D44)</f>
        <v>4994.970703125</v>
      </c>
      <c r="I43">
        <f t="shared" ref="I43" si="15">AVERAGE(E42:E44)</f>
        <v>15042.213802083332</v>
      </c>
      <c r="J43">
        <f t="shared" ref="J43" si="16">AVERAGE(F42:F44)</f>
        <v>168714.75520833334</v>
      </c>
      <c r="K43">
        <f>STDEV(C42:C44)</f>
        <v>5937.8394904070965</v>
      </c>
      <c r="L43">
        <f t="shared" ref="L43" si="17">STDEV(D42:D44)</f>
        <v>1831.2081721774407</v>
      </c>
      <c r="M43">
        <f t="shared" ref="M43" si="18">STDEV(E42:E44)</f>
        <v>7468.4011814279493</v>
      </c>
      <c r="N43">
        <f t="shared" ref="N43" si="19">STDEV(F42:F44)</f>
        <v>23131.500988765256</v>
      </c>
    </row>
    <row r="44" spans="2:14">
      <c r="B44" s="43" t="s">
        <v>13</v>
      </c>
      <c r="C44">
        <v>37234.900722111437</v>
      </c>
      <c r="D44">
        <v>4762.68505859375</v>
      </c>
      <c r="E44">
        <v>7198.2898437499998</v>
      </c>
      <c r="F44">
        <v>145157.65625</v>
      </c>
    </row>
    <row r="45" spans="2:14">
      <c r="B45" s="42" t="s">
        <v>14</v>
      </c>
      <c r="C45">
        <v>33514.270977141961</v>
      </c>
      <c r="D45">
        <v>2866.130859375</v>
      </c>
      <c r="E45">
        <v>16248.807812499999</v>
      </c>
      <c r="F45">
        <v>238155.65625</v>
      </c>
    </row>
    <row r="46" spans="2:14">
      <c r="B46" s="42" t="s">
        <v>16</v>
      </c>
      <c r="C46">
        <v>29323.173295460329</v>
      </c>
      <c r="D46">
        <v>2677.43505859375</v>
      </c>
      <c r="E46">
        <v>9846.9187500000007</v>
      </c>
      <c r="F46">
        <v>233607.375</v>
      </c>
      <c r="G46">
        <f>AVERAGE(C45:C47)</f>
        <v>34710.573144066286</v>
      </c>
      <c r="H46">
        <f t="shared" ref="H46" si="20">AVERAGE(D45:D47)</f>
        <v>3643.830078125</v>
      </c>
      <c r="I46">
        <f t="shared" ref="I46" si="21">AVERAGE(E45:E47)</f>
        <v>12683.605989583333</v>
      </c>
      <c r="J46">
        <f t="shared" ref="J46" si="22">AVERAGE(F45:F47)</f>
        <v>237738.13541666666</v>
      </c>
      <c r="K46">
        <f>STDEV(C45:C47)</f>
        <v>6074.5513510318015</v>
      </c>
      <c r="L46">
        <f t="shared" ref="L46" si="23">STDEV(D45:D47)</f>
        <v>1513.3737345125658</v>
      </c>
      <c r="M46">
        <f t="shared" ref="M46" si="24">STDEV(E45:E47)</f>
        <v>3262.5290827418307</v>
      </c>
      <c r="N46">
        <f t="shared" ref="N46" si="25">STDEV(F45:F47)</f>
        <v>3938.6325970697649</v>
      </c>
    </row>
    <row r="47" spans="2:14">
      <c r="B47" s="42" t="s">
        <v>18</v>
      </c>
      <c r="C47">
        <v>41294.27515959656</v>
      </c>
      <c r="D47">
        <v>5387.92431640625</v>
      </c>
      <c r="E47">
        <v>11955.09140625</v>
      </c>
      <c r="F47">
        <v>241451.375</v>
      </c>
    </row>
    <row r="48" spans="2:14">
      <c r="B48" s="43" t="s">
        <v>15</v>
      </c>
      <c r="C48">
        <v>79242.981481425071</v>
      </c>
      <c r="D48">
        <v>3021.628662109375</v>
      </c>
      <c r="E48">
        <v>81777.268750000003</v>
      </c>
      <c r="F48">
        <v>383329.15625</v>
      </c>
    </row>
    <row r="49" spans="2:14">
      <c r="B49" s="43" t="s">
        <v>17</v>
      </c>
      <c r="C49">
        <v>40865.252860316265</v>
      </c>
      <c r="D49">
        <v>3019.917724609375</v>
      </c>
      <c r="E49">
        <v>91672.106249999997</v>
      </c>
      <c r="F49">
        <v>308862.34375</v>
      </c>
      <c r="G49">
        <f>AVERAGE(C48:C50)</f>
        <v>57285.020907965692</v>
      </c>
      <c r="H49">
        <f t="shared" ref="H49" si="26">AVERAGE(D48:D50)</f>
        <v>2816.3706868489585</v>
      </c>
      <c r="I49">
        <f t="shared" ref="I49" si="27">AVERAGE(E48:E50)</f>
        <v>95190.470833333326</v>
      </c>
      <c r="J49">
        <f t="shared" ref="J49" si="28">AVERAGE(F48:F50)</f>
        <v>305695.6875</v>
      </c>
      <c r="K49">
        <f>STDEV(C48:C50)</f>
        <v>19779.185925324917</v>
      </c>
      <c r="L49">
        <f t="shared" ref="L49" si="29">STDEV(D48:D50)</f>
        <v>354.0365600188851</v>
      </c>
      <c r="M49">
        <f t="shared" ref="M49" si="30">STDEV(E48:E50)</f>
        <v>15475.316301410026</v>
      </c>
      <c r="N49">
        <f t="shared" ref="N49" si="31">STDEV(F48:F50)</f>
        <v>79264.252289347045</v>
      </c>
    </row>
    <row r="50" spans="2:14">
      <c r="B50" s="43" t="s">
        <v>19</v>
      </c>
      <c r="C50">
        <v>51746.828382155749</v>
      </c>
      <c r="D50">
        <v>2407.565673828125</v>
      </c>
      <c r="E50">
        <v>112122.03750000001</v>
      </c>
      <c r="F50">
        <v>224895.5625</v>
      </c>
    </row>
    <row r="51" spans="2:14">
      <c r="B51" s="42" t="s">
        <v>2</v>
      </c>
      <c r="C51">
        <v>28368.428536656575</v>
      </c>
      <c r="D51">
        <v>1824.828857421875</v>
      </c>
      <c r="E51">
        <v>1134.3767578125</v>
      </c>
      <c r="F51">
        <v>184247.59375</v>
      </c>
    </row>
    <row r="52" spans="2:14">
      <c r="B52" s="42" t="s">
        <v>3</v>
      </c>
      <c r="C52">
        <v>55340.443171345432</v>
      </c>
      <c r="D52">
        <v>1811.628173828125</v>
      </c>
      <c r="E52">
        <v>1583.6333984375001</v>
      </c>
      <c r="F52">
        <v>188670.890625</v>
      </c>
      <c r="G52">
        <f>AVERAGE(C51:C53)</f>
        <v>35614.214948778586</v>
      </c>
      <c r="H52">
        <f t="shared" ref="H52" si="32">AVERAGE(D51:D53)</f>
        <v>1904.5880533854167</v>
      </c>
      <c r="I52">
        <f t="shared" ref="I52" si="33">AVERAGE(E51:E53)</f>
        <v>1533.0815104166668</v>
      </c>
      <c r="J52">
        <f t="shared" ref="J52" si="34">AVERAGE(F51:F53)</f>
        <v>179027.703125</v>
      </c>
      <c r="K52">
        <f>STDEV(C51:C53)</f>
        <v>17282.750481372819</v>
      </c>
      <c r="L52">
        <f t="shared" ref="L52" si="35">STDEV(D51:D53)</f>
        <v>149.72465995424423</v>
      </c>
      <c r="M52">
        <f t="shared" ref="M52" si="36">STDEV(E51:E53)</f>
        <v>375.98629645852799</v>
      </c>
      <c r="N52">
        <f t="shared" ref="N52" si="37">STDEV(F51:F53)</f>
        <v>13060.425235170804</v>
      </c>
    </row>
    <row r="53" spans="2:14">
      <c r="B53" s="42" t="s">
        <v>4</v>
      </c>
      <c r="C53">
        <v>23133.77313833377</v>
      </c>
      <c r="D53">
        <v>2077.30712890625</v>
      </c>
      <c r="E53">
        <v>1881.234375</v>
      </c>
      <c r="F53">
        <v>164164.625</v>
      </c>
    </row>
    <row r="54" spans="2:14">
      <c r="B54" s="43" t="s">
        <v>5</v>
      </c>
      <c r="C54">
        <v>40888.357338277652</v>
      </c>
      <c r="D54">
        <v>5199.42333984375</v>
      </c>
      <c r="E54">
        <v>133218.63750000001</v>
      </c>
      <c r="F54" s="5">
        <v>269375.5</v>
      </c>
    </row>
    <row r="55" spans="2:14">
      <c r="B55" s="43" t="s">
        <v>6</v>
      </c>
      <c r="C55">
        <v>31510.003941429</v>
      </c>
      <c r="D55">
        <v>12202.056640625</v>
      </c>
      <c r="E55">
        <v>219087.6</v>
      </c>
      <c r="F55">
        <v>363267.0625</v>
      </c>
      <c r="G55">
        <f>AVERAGE(C54:C56)</f>
        <v>41752.355573003246</v>
      </c>
      <c r="H55">
        <f t="shared" ref="H55" si="38">AVERAGE(D54:D56)</f>
        <v>8104.983235677083</v>
      </c>
      <c r="I55">
        <f t="shared" ref="I55" si="39">AVERAGE(E54:E56)</f>
        <v>150257.78750000001</v>
      </c>
      <c r="J55" s="5">
        <f>AVERAGE(F54:F55)</f>
        <v>316321.28125</v>
      </c>
      <c r="K55">
        <f>STDEV(C54:C56)</f>
        <v>10700.543613459082</v>
      </c>
      <c r="L55">
        <f t="shared" ref="L55" si="40">STDEV(D54:D56)</f>
        <v>3650.2050104212685</v>
      </c>
      <c r="M55">
        <f t="shared" ref="M55" si="41">STDEV(E54:E56)</f>
        <v>62089.244010925708</v>
      </c>
      <c r="N55">
        <f>STDEV(F54:F56)</f>
        <v>92350.427683608796</v>
      </c>
    </row>
    <row r="56" spans="2:14">
      <c r="B56" s="43" t="s">
        <v>7</v>
      </c>
      <c r="C56">
        <v>52858.705439303085</v>
      </c>
      <c r="D56">
        <v>6913.4697265625</v>
      </c>
      <c r="E56">
        <v>98467.125</v>
      </c>
      <c r="F56">
        <v>178574.828125</v>
      </c>
    </row>
    <row r="61" spans="2:14">
      <c r="G61" t="s">
        <v>30</v>
      </c>
      <c r="H61" t="s">
        <v>32</v>
      </c>
      <c r="I61" t="s">
        <v>34</v>
      </c>
      <c r="J61" t="s">
        <v>36</v>
      </c>
      <c r="K61" t="s">
        <v>31</v>
      </c>
      <c r="L61" t="s">
        <v>33</v>
      </c>
      <c r="M61" t="s">
        <v>35</v>
      </c>
      <c r="N61" t="s">
        <v>37</v>
      </c>
    </row>
    <row r="62" spans="2:14">
      <c r="F62" s="42" t="s">
        <v>50</v>
      </c>
      <c r="G62">
        <v>21936.757725198142</v>
      </c>
      <c r="H62">
        <v>4923.284749348958</v>
      </c>
      <c r="I62">
        <v>3156.3811197916671</v>
      </c>
      <c r="J62">
        <v>284981.765625</v>
      </c>
      <c r="K62">
        <v>1243.8680860116519</v>
      </c>
      <c r="L62">
        <v>2058.6923135911247</v>
      </c>
      <c r="M62">
        <v>1210.8155751221404</v>
      </c>
      <c r="N62">
        <v>43308.819799370045</v>
      </c>
    </row>
    <row r="63" spans="2:14">
      <c r="F63" s="43" t="s">
        <v>51</v>
      </c>
      <c r="G63">
        <v>38796.622835760492</v>
      </c>
      <c r="H63">
        <v>5609.365885416667</v>
      </c>
      <c r="I63">
        <v>240258.61250000002</v>
      </c>
      <c r="J63">
        <v>298810.39583333331</v>
      </c>
      <c r="K63">
        <v>9182.2550387381016</v>
      </c>
      <c r="L63">
        <v>184.05087431724422</v>
      </c>
      <c r="M63">
        <v>101266.50622112563</v>
      </c>
      <c r="N63">
        <v>37903.866265248405</v>
      </c>
    </row>
    <row r="64" spans="2:14">
      <c r="F64" s="42" t="s">
        <v>38</v>
      </c>
      <c r="G64">
        <v>38604.12764428524</v>
      </c>
      <c r="H64">
        <v>5889.311197916667</v>
      </c>
      <c r="I64">
        <v>1396.4254801432292</v>
      </c>
      <c r="J64">
        <v>168566.796875</v>
      </c>
      <c r="K64">
        <v>6486.248070461621</v>
      </c>
      <c r="L64">
        <v>1065.1003835481033</v>
      </c>
      <c r="M64">
        <v>1010.9271012016462</v>
      </c>
      <c r="N64">
        <v>23246.269941532126</v>
      </c>
    </row>
    <row r="65" spans="6:14">
      <c r="F65" s="43" t="s">
        <v>39</v>
      </c>
      <c r="G65">
        <v>30476.286566153343</v>
      </c>
      <c r="H65">
        <v>4994.970703125</v>
      </c>
      <c r="I65">
        <v>15042.213802083332</v>
      </c>
      <c r="J65">
        <v>168714.75520833334</v>
      </c>
      <c r="K65">
        <v>5937.8394904070965</v>
      </c>
      <c r="L65">
        <v>1831.2081721774407</v>
      </c>
      <c r="M65">
        <v>7468.4011814279493</v>
      </c>
      <c r="N65">
        <v>23131.500988765256</v>
      </c>
    </row>
    <row r="66" spans="6:14">
      <c r="F66" s="42" t="s">
        <v>40</v>
      </c>
      <c r="G66">
        <v>34710.573144066286</v>
      </c>
      <c r="H66">
        <v>3643.830078125</v>
      </c>
      <c r="I66">
        <v>12683.605989583333</v>
      </c>
      <c r="J66">
        <v>237738.13541666666</v>
      </c>
      <c r="K66">
        <v>6074.5513510318015</v>
      </c>
      <c r="L66">
        <v>1513.3737345125658</v>
      </c>
      <c r="M66">
        <v>3262.5290827418307</v>
      </c>
      <c r="N66">
        <v>3938.6325970697649</v>
      </c>
    </row>
    <row r="67" spans="6:14">
      <c r="F67" s="43" t="s">
        <v>41</v>
      </c>
      <c r="G67">
        <v>57285.020907965692</v>
      </c>
      <c r="H67">
        <v>2816.3706868489585</v>
      </c>
      <c r="I67">
        <v>95190.470833333326</v>
      </c>
      <c r="J67">
        <v>305695.6875</v>
      </c>
      <c r="K67">
        <v>19779.185925324917</v>
      </c>
      <c r="L67">
        <v>354.0365600188851</v>
      </c>
      <c r="M67">
        <v>15475.316301410026</v>
      </c>
      <c r="N67">
        <v>79264.252289347045</v>
      </c>
    </row>
    <row r="68" spans="6:14">
      <c r="F68" s="42" t="s">
        <v>42</v>
      </c>
      <c r="G68">
        <v>35614.214948778586</v>
      </c>
      <c r="H68">
        <v>1904.5880533854167</v>
      </c>
      <c r="I68">
        <v>1533.0815104166668</v>
      </c>
      <c r="J68">
        <v>179027.703125</v>
      </c>
      <c r="K68">
        <v>17282.750481372819</v>
      </c>
      <c r="L68">
        <v>149.72465995424423</v>
      </c>
      <c r="M68">
        <v>375.98629645852799</v>
      </c>
      <c r="N68">
        <v>13060.425235170804</v>
      </c>
    </row>
    <row r="69" spans="6:14">
      <c r="F69" s="43" t="s">
        <v>43</v>
      </c>
      <c r="G69">
        <v>41752.355573003246</v>
      </c>
      <c r="H69">
        <v>8104.983235677083</v>
      </c>
      <c r="I69">
        <v>150257.78750000001</v>
      </c>
      <c r="J69">
        <v>316321.28125</v>
      </c>
      <c r="K69">
        <v>10700.543613459082</v>
      </c>
      <c r="L69">
        <v>3650.2050104212685</v>
      </c>
      <c r="M69">
        <v>62089.244010925708</v>
      </c>
      <c r="N69">
        <v>92350.427683608796</v>
      </c>
    </row>
    <row r="74" spans="6:14">
      <c r="G74" t="s">
        <v>32</v>
      </c>
      <c r="H74" t="s">
        <v>34</v>
      </c>
      <c r="I74" t="s">
        <v>36</v>
      </c>
      <c r="J74" t="s">
        <v>33</v>
      </c>
      <c r="K74" t="s">
        <v>35</v>
      </c>
      <c r="L74" t="s">
        <v>37</v>
      </c>
    </row>
    <row r="75" spans="6:14">
      <c r="F75" s="42" t="s">
        <v>50</v>
      </c>
      <c r="G75">
        <v>4923.284749348958</v>
      </c>
      <c r="H75">
        <v>3156.3811197916671</v>
      </c>
      <c r="I75">
        <v>284981.765625</v>
      </c>
      <c r="J75">
        <v>2058.6923135911247</v>
      </c>
      <c r="K75">
        <v>1210.8155751221404</v>
      </c>
      <c r="L75">
        <v>43308.819799370045</v>
      </c>
    </row>
    <row r="76" spans="6:14">
      <c r="F76" s="43" t="s">
        <v>51</v>
      </c>
      <c r="G76">
        <v>5609.365885416667</v>
      </c>
      <c r="H76">
        <v>240258.61250000002</v>
      </c>
      <c r="I76">
        <v>298810.39583333331</v>
      </c>
      <c r="J76">
        <v>184.05087431724422</v>
      </c>
      <c r="K76">
        <v>101266.50622112563</v>
      </c>
      <c r="L76">
        <v>37903.866265248405</v>
      </c>
    </row>
    <row r="77" spans="6:14">
      <c r="F77" s="42" t="s">
        <v>38</v>
      </c>
      <c r="G77">
        <v>5889.311197916667</v>
      </c>
      <c r="H77">
        <v>1396.4254801432292</v>
      </c>
      <c r="I77">
        <v>168566.796875</v>
      </c>
      <c r="J77">
        <v>1065.1003835481033</v>
      </c>
      <c r="K77">
        <v>1010.9271012016462</v>
      </c>
      <c r="L77">
        <v>23246.269941532126</v>
      </c>
    </row>
    <row r="78" spans="6:14">
      <c r="F78" s="43" t="s">
        <v>39</v>
      </c>
      <c r="G78">
        <v>4994.970703125</v>
      </c>
      <c r="H78">
        <v>15042.213802083332</v>
      </c>
      <c r="I78">
        <v>168714.75520833334</v>
      </c>
      <c r="J78">
        <v>1831.2081721774407</v>
      </c>
      <c r="K78">
        <v>7468.4011814279493</v>
      </c>
      <c r="L78">
        <v>23131.500988765256</v>
      </c>
    </row>
    <row r="79" spans="6:14">
      <c r="F79" s="42" t="s">
        <v>40</v>
      </c>
      <c r="G79">
        <v>3643.830078125</v>
      </c>
      <c r="H79">
        <v>12683.605989583333</v>
      </c>
      <c r="I79">
        <v>237738.13541666666</v>
      </c>
      <c r="J79">
        <v>1513.3737345125658</v>
      </c>
      <c r="K79">
        <v>3262.5290827418307</v>
      </c>
      <c r="L79">
        <v>3938.6325970697649</v>
      </c>
    </row>
    <row r="80" spans="6:14">
      <c r="F80" s="43" t="s">
        <v>41</v>
      </c>
      <c r="G80">
        <v>2816.3706868489585</v>
      </c>
      <c r="H80">
        <v>95190.470833333326</v>
      </c>
      <c r="I80">
        <v>305695.6875</v>
      </c>
      <c r="J80">
        <v>354.0365600188851</v>
      </c>
      <c r="K80">
        <v>15475.316301410026</v>
      </c>
      <c r="L80">
        <v>79264.252289347045</v>
      </c>
    </row>
    <row r="81" spans="6:12">
      <c r="F81" s="42" t="s">
        <v>42</v>
      </c>
      <c r="G81">
        <v>1904.5880533854167</v>
      </c>
      <c r="H81">
        <v>1533.0815104166668</v>
      </c>
      <c r="I81">
        <v>179027.703125</v>
      </c>
      <c r="J81">
        <v>149.72465995424423</v>
      </c>
      <c r="K81">
        <v>375.98629645852799</v>
      </c>
      <c r="L81">
        <v>13060.425235170804</v>
      </c>
    </row>
    <row r="82" spans="6:12">
      <c r="F82" s="43" t="s">
        <v>43</v>
      </c>
      <c r="G82">
        <v>8104.983235677083</v>
      </c>
      <c r="H82">
        <v>150257.78750000001</v>
      </c>
      <c r="I82">
        <v>316321.28125</v>
      </c>
      <c r="J82">
        <v>3650.2050104212685</v>
      </c>
      <c r="K82">
        <v>62089.244010925708</v>
      </c>
      <c r="L82">
        <v>92350.427683608796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vnowak</dc:creator>
  <cp:lastModifiedBy>PA Maron</cp:lastModifiedBy>
  <dcterms:created xsi:type="dcterms:W3CDTF">2016-09-19T09:28:01Z</dcterms:created>
  <dcterms:modified xsi:type="dcterms:W3CDTF">2016-09-29T14:48:02Z</dcterms:modified>
</cp:coreProperties>
</file>