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Hoja1!$A$1:$I$16</definedName>
  </definedNames>
  <calcPr calcId="145621"/>
</workbook>
</file>

<file path=xl/calcChain.xml><?xml version="1.0" encoding="utf-8"?>
<calcChain xmlns="http://schemas.openxmlformats.org/spreadsheetml/2006/main">
  <c r="G9" i="1" l="1"/>
  <c r="G16" i="1" l="1"/>
  <c r="H16" i="1" s="1"/>
  <c r="I16" i="1" s="1"/>
  <c r="G5" i="1"/>
  <c r="H5" i="1" s="1"/>
  <c r="I5" i="1" s="1"/>
  <c r="G14" i="1"/>
  <c r="H14" i="1" s="1"/>
  <c r="I14" i="1" s="1"/>
  <c r="G4" i="1"/>
  <c r="H4" i="1" s="1"/>
  <c r="I4" i="1" s="1"/>
  <c r="G6" i="1"/>
  <c r="H6" i="1" s="1"/>
  <c r="I6" i="1" s="1"/>
  <c r="H9" i="1"/>
  <c r="I9" i="1" s="1"/>
  <c r="G3" i="1"/>
  <c r="H3" i="1" s="1"/>
  <c r="I3" i="1" s="1"/>
  <c r="G8" i="1"/>
  <c r="H8" i="1" s="1"/>
  <c r="I8" i="1" s="1"/>
  <c r="G15" i="1"/>
  <c r="H15" i="1" s="1"/>
  <c r="I15" i="1" s="1"/>
  <c r="G11" i="1"/>
  <c r="H11" i="1" s="1"/>
  <c r="I11" i="1" s="1"/>
  <c r="G2" i="1"/>
  <c r="H2" i="1" s="1"/>
  <c r="I2" i="1" s="1"/>
  <c r="G7" i="1"/>
  <c r="H7" i="1" s="1"/>
  <c r="I7" i="1" s="1"/>
  <c r="G12" i="1"/>
  <c r="H12" i="1" s="1"/>
  <c r="I12" i="1" s="1"/>
  <c r="G13" i="1"/>
  <c r="H13" i="1" s="1"/>
  <c r="I13" i="1" s="1"/>
  <c r="G10" i="1"/>
  <c r="H10" i="1" s="1"/>
  <c r="I10" i="1" s="1"/>
</calcChain>
</file>

<file path=xl/sharedStrings.xml><?xml version="1.0" encoding="utf-8"?>
<sst xmlns="http://schemas.openxmlformats.org/spreadsheetml/2006/main" count="162" uniqueCount="46">
  <si>
    <t>Código Cliente</t>
  </si>
  <si>
    <t>Nombre del Cliente</t>
  </si>
  <si>
    <t>Domicilio</t>
  </si>
  <si>
    <t>Ciudad</t>
  </si>
  <si>
    <t>R.I.</t>
  </si>
  <si>
    <t>Límite Crédito</t>
  </si>
  <si>
    <t>Promedio Ventas Mensual</t>
  </si>
  <si>
    <t>Promedio Ventas Anual</t>
  </si>
  <si>
    <t>Tipo de Cliente</t>
  </si>
  <si>
    <t>Grafiti S.A.</t>
  </si>
  <si>
    <t>Entre Ríos 112</t>
  </si>
  <si>
    <t>Córdoba</t>
  </si>
  <si>
    <t>Sí</t>
  </si>
  <si>
    <t>Tramas</t>
  </si>
  <si>
    <t>Perú 1243</t>
  </si>
  <si>
    <t>No</t>
  </si>
  <si>
    <t>YSL S.A.</t>
  </si>
  <si>
    <t>Jujuy 1245</t>
  </si>
  <si>
    <t>Dior S.A.</t>
  </si>
  <si>
    <t>Libertador 1112</t>
  </si>
  <si>
    <t>Cap. Federal</t>
  </si>
  <si>
    <t>Vallve SRL</t>
  </si>
  <si>
    <t>Cueros SRL</t>
  </si>
  <si>
    <t>Dufour S.A.</t>
  </si>
  <si>
    <t>Cardón S.A.</t>
  </si>
  <si>
    <t>Fabrizi S.A.</t>
  </si>
  <si>
    <t>Martell</t>
  </si>
  <si>
    <t>Aconcagua</t>
  </si>
  <si>
    <t>Mónaco</t>
  </si>
  <si>
    <t>Dean Funes 65</t>
  </si>
  <si>
    <t>Charcas 312</t>
  </si>
  <si>
    <t>Piedras 547</t>
  </si>
  <si>
    <t>Talcahuano 77</t>
  </si>
  <si>
    <t>L.N. Alem 125</t>
  </si>
  <si>
    <t>Corrientes 211</t>
  </si>
  <si>
    <t>Lavalle 765</t>
  </si>
  <si>
    <t>R.S. Peña 887</t>
  </si>
  <si>
    <t>Rivadavia 718</t>
  </si>
  <si>
    <t>Bv. Oroño 231</t>
  </si>
  <si>
    <t>Córdoba 1274</t>
  </si>
  <si>
    <t>Bs.As.</t>
  </si>
  <si>
    <t>Mendoza</t>
  </si>
  <si>
    <t>Rosario</t>
  </si>
  <si>
    <t>Santa Fé</t>
  </si>
  <si>
    <t>Pymes</t>
  </si>
  <si>
    <t>Grandes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</si>
</sst>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Ventas Anual Pymes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1301181102362202E-2"/>
          <c:y val="0.25249562554680666"/>
          <c:w val="0.64932895888013997"/>
          <c:h val="0.64767096821230674"/>
        </c:manualLayout>
      </c:layout>
      <c:pie3DChart>
        <c:varyColors val="1"/>
        <c:ser>
          <c:idx val="0"/>
          <c:order val="0"/>
          <c:tx>
            <c:strRef>
              <c:f>Hoja1!$H$20</c:f>
              <c:strCache>
                <c:ptCount val="1"/>
                <c:pt idx="0">
                  <c:v>Promedio Ventas Anual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Hoja1!$B$21:$B$26</c:f>
              <c:strCache>
                <c:ptCount val="6"/>
                <c:pt idx="0">
                  <c:v>Aconcagua</c:v>
                </c:pt>
                <c:pt idx="1">
                  <c:v>Cueros SRL</c:v>
                </c:pt>
                <c:pt idx="2">
                  <c:v>Martell</c:v>
                </c:pt>
                <c:pt idx="3">
                  <c:v>Mónaco</c:v>
                </c:pt>
                <c:pt idx="4">
                  <c:v>Tramas</c:v>
                </c:pt>
                <c:pt idx="5">
                  <c:v>Vallve SRL</c:v>
                </c:pt>
              </c:strCache>
            </c:strRef>
          </c:cat>
          <c:val>
            <c:numRef>
              <c:f>Hoja1!$H$21:$H$26</c:f>
              <c:numCache>
                <c:formatCode>"$"#,##0.00</c:formatCode>
                <c:ptCount val="6"/>
                <c:pt idx="0">
                  <c:v>1479000</c:v>
                </c:pt>
                <c:pt idx="1">
                  <c:v>1404000</c:v>
                </c:pt>
                <c:pt idx="2">
                  <c:v>1575000</c:v>
                </c:pt>
                <c:pt idx="3">
                  <c:v>1728000</c:v>
                </c:pt>
                <c:pt idx="4">
                  <c:v>900000</c:v>
                </c:pt>
                <c:pt idx="5">
                  <c:v>1560000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Ventas Anual Grandes Empresas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Hoja1!$H$28</c:f>
              <c:strCache>
                <c:ptCount val="1"/>
                <c:pt idx="0">
                  <c:v>Promedio Ventas Anual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Hoja1!$B$29:$B$37</c:f>
              <c:strCache>
                <c:ptCount val="9"/>
                <c:pt idx="0">
                  <c:v>Cardón S.A.</c:v>
                </c:pt>
                <c:pt idx="1">
                  <c:v>Dior S.A.</c:v>
                </c:pt>
                <c:pt idx="2">
                  <c:v>Dufour S.A.</c:v>
                </c:pt>
                <c:pt idx="3">
                  <c:v>Dufour S.A.</c:v>
                </c:pt>
                <c:pt idx="4">
                  <c:v>Fabrizi S.A.</c:v>
                </c:pt>
                <c:pt idx="5">
                  <c:v>Grafiti S.A.</c:v>
                </c:pt>
                <c:pt idx="6">
                  <c:v>Grafiti S.A.</c:v>
                </c:pt>
                <c:pt idx="7">
                  <c:v>YSL S.A.</c:v>
                </c:pt>
                <c:pt idx="8">
                  <c:v>YSL S.A.</c:v>
                </c:pt>
              </c:strCache>
            </c:strRef>
          </c:cat>
          <c:val>
            <c:numRef>
              <c:f>Hoja1!$H$29:$H$37</c:f>
              <c:numCache>
                <c:formatCode>"$"#,##0.00</c:formatCode>
                <c:ptCount val="9"/>
                <c:pt idx="0">
                  <c:v>7290000</c:v>
                </c:pt>
                <c:pt idx="1">
                  <c:v>4050000</c:v>
                </c:pt>
                <c:pt idx="2">
                  <c:v>6930000</c:v>
                </c:pt>
                <c:pt idx="3">
                  <c:v>14040000</c:v>
                </c:pt>
                <c:pt idx="4">
                  <c:v>3570000</c:v>
                </c:pt>
                <c:pt idx="5">
                  <c:v>3780000</c:v>
                </c:pt>
                <c:pt idx="6">
                  <c:v>3840000</c:v>
                </c:pt>
                <c:pt idx="7">
                  <c:v>5700000</c:v>
                </c:pt>
                <c:pt idx="8">
                  <c:v>2268000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66675</xdr:rowOff>
    </xdr:from>
    <xdr:to>
      <xdr:col>15</xdr:col>
      <xdr:colOff>295275</xdr:colOff>
      <xdr:row>14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topLeftCell="A15" workbookViewId="0">
      <selection activeCell="M15" sqref="M15"/>
    </sheetView>
  </sheetViews>
  <sheetFormatPr baseColWidth="10" defaultColWidth="9.140625" defaultRowHeight="15" x14ac:dyDescent="0.25"/>
  <cols>
    <col min="1" max="1" width="14" style="1" bestFit="1" customWidth="1"/>
    <col min="2" max="2" width="18.7109375" style="1" customWidth="1"/>
    <col min="3" max="3" width="14.5703125" style="1" bestFit="1" customWidth="1"/>
    <col min="4" max="4" width="12" style="1" bestFit="1" customWidth="1"/>
    <col min="5" max="5" width="9.140625" style="1"/>
    <col min="6" max="6" width="13.42578125" style="1" bestFit="1" customWidth="1"/>
    <col min="7" max="7" width="24.5703125" style="1" bestFit="1" customWidth="1"/>
    <col min="8" max="8" width="22.140625" style="1" bestFit="1" customWidth="1"/>
    <col min="9" max="9" width="19" style="1" bestFit="1" customWidth="1"/>
  </cols>
  <sheetData>
    <row r="1" spans="1:9" ht="2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idden="1" x14ac:dyDescent="0.25">
      <c r="A2" s="3">
        <v>1031</v>
      </c>
      <c r="B2" s="3" t="s">
        <v>27</v>
      </c>
      <c r="C2" s="3" t="s">
        <v>37</v>
      </c>
      <c r="D2" s="3" t="s">
        <v>41</v>
      </c>
      <c r="E2" s="3" t="s">
        <v>15</v>
      </c>
      <c r="F2" s="4">
        <v>145000</v>
      </c>
      <c r="G2" s="4">
        <f>F2*0.85</f>
        <v>123250</v>
      </c>
      <c r="H2" s="4">
        <f t="shared" ref="H2:H16" si="0">G2*12</f>
        <v>1479000</v>
      </c>
      <c r="I2" s="3" t="str">
        <f>IF(H2&gt;2000000, "Grandes Empresas", "Pymes")</f>
        <v>Pymes</v>
      </c>
    </row>
    <row r="3" spans="1:9" x14ac:dyDescent="0.25">
      <c r="A3" s="3">
        <v>1018</v>
      </c>
      <c r="B3" s="3" t="s">
        <v>24</v>
      </c>
      <c r="C3" s="3" t="s">
        <v>33</v>
      </c>
      <c r="D3" s="3" t="s">
        <v>11</v>
      </c>
      <c r="E3" s="3" t="s">
        <v>12</v>
      </c>
      <c r="F3" s="4">
        <v>675000</v>
      </c>
      <c r="G3" s="4">
        <f>F3*0.9</f>
        <v>607500</v>
      </c>
      <c r="H3" s="4">
        <f t="shared" si="0"/>
        <v>7290000</v>
      </c>
      <c r="I3" s="3" t="str">
        <f t="shared" ref="I3:I16" si="1">IF(H3&gt;2000000, "Grandes Empresas", "Pymes")</f>
        <v>Grandes Empresas</v>
      </c>
    </row>
    <row r="4" spans="1:9" hidden="1" x14ac:dyDescent="0.25">
      <c r="A4" s="3">
        <v>1009</v>
      </c>
      <c r="B4" s="3" t="s">
        <v>22</v>
      </c>
      <c r="C4" s="3" t="s">
        <v>30</v>
      </c>
      <c r="D4" s="3" t="s">
        <v>11</v>
      </c>
      <c r="E4" s="3" t="s">
        <v>12</v>
      </c>
      <c r="F4" s="4">
        <v>180000</v>
      </c>
      <c r="G4" s="4">
        <f>F4*0.65</f>
        <v>117000</v>
      </c>
      <c r="H4" s="4">
        <f t="shared" si="0"/>
        <v>1404000</v>
      </c>
      <c r="I4" s="3" t="str">
        <f t="shared" si="1"/>
        <v>Pymes</v>
      </c>
    </row>
    <row r="5" spans="1:9" x14ac:dyDescent="0.25">
      <c r="A5" s="3">
        <v>1006</v>
      </c>
      <c r="B5" s="3" t="s">
        <v>18</v>
      </c>
      <c r="C5" s="3" t="s">
        <v>19</v>
      </c>
      <c r="D5" s="3" t="s">
        <v>20</v>
      </c>
      <c r="E5" s="3" t="s">
        <v>12</v>
      </c>
      <c r="F5" s="4">
        <v>450000</v>
      </c>
      <c r="G5" s="4">
        <f>F5*0.75</f>
        <v>337500</v>
      </c>
      <c r="H5" s="4">
        <f t="shared" si="0"/>
        <v>4050000</v>
      </c>
      <c r="I5" s="3" t="str">
        <f t="shared" si="1"/>
        <v>Grandes Empresas</v>
      </c>
    </row>
    <row r="6" spans="1:9" x14ac:dyDescent="0.25">
      <c r="A6" s="3">
        <v>1010</v>
      </c>
      <c r="B6" s="3" t="s">
        <v>23</v>
      </c>
      <c r="C6" s="3" t="s">
        <v>31</v>
      </c>
      <c r="D6" s="3" t="s">
        <v>40</v>
      </c>
      <c r="E6" s="3" t="s">
        <v>12</v>
      </c>
      <c r="F6" s="4">
        <v>525000</v>
      </c>
      <c r="G6" s="4">
        <f>F6*1.1</f>
        <v>577500</v>
      </c>
      <c r="H6" s="4">
        <f t="shared" si="0"/>
        <v>6930000</v>
      </c>
      <c r="I6" s="3" t="str">
        <f t="shared" si="1"/>
        <v>Grandes Empresas</v>
      </c>
    </row>
    <row r="7" spans="1:9" x14ac:dyDescent="0.25">
      <c r="A7" s="3">
        <v>1037</v>
      </c>
      <c r="B7" s="3" t="s">
        <v>23</v>
      </c>
      <c r="C7" s="3" t="s">
        <v>38</v>
      </c>
      <c r="D7" s="3" t="s">
        <v>42</v>
      </c>
      <c r="E7" s="3" t="s">
        <v>12</v>
      </c>
      <c r="F7" s="4">
        <v>780000</v>
      </c>
      <c r="G7" s="4">
        <f>F7*1.5</f>
        <v>1170000</v>
      </c>
      <c r="H7" s="4">
        <f t="shared" si="0"/>
        <v>14040000</v>
      </c>
      <c r="I7" s="3" t="str">
        <f t="shared" si="1"/>
        <v>Grandes Empresas</v>
      </c>
    </row>
    <row r="8" spans="1:9" x14ac:dyDescent="0.25">
      <c r="A8" s="3">
        <v>1021</v>
      </c>
      <c r="B8" s="3" t="s">
        <v>25</v>
      </c>
      <c r="C8" s="3" t="s">
        <v>34</v>
      </c>
      <c r="D8" s="3" t="s">
        <v>11</v>
      </c>
      <c r="E8" s="3" t="s">
        <v>12</v>
      </c>
      <c r="F8" s="4">
        <v>350000</v>
      </c>
      <c r="G8" s="4">
        <f>F8*0.85</f>
        <v>297500</v>
      </c>
      <c r="H8" s="4">
        <f t="shared" si="0"/>
        <v>3570000</v>
      </c>
      <c r="I8" s="3" t="str">
        <f t="shared" si="1"/>
        <v>Grandes Empresas</v>
      </c>
    </row>
    <row r="9" spans="1:9" x14ac:dyDescent="0.25">
      <c r="A9" s="3">
        <v>1015</v>
      </c>
      <c r="B9" s="3" t="s">
        <v>9</v>
      </c>
      <c r="C9" s="3" t="s">
        <v>32</v>
      </c>
      <c r="D9" s="3" t="s">
        <v>20</v>
      </c>
      <c r="E9" s="3" t="s">
        <v>12</v>
      </c>
      <c r="F9" s="4">
        <v>700000</v>
      </c>
      <c r="G9" s="4">
        <f>F9*0.45</f>
        <v>315000</v>
      </c>
      <c r="H9" s="4">
        <f t="shared" si="0"/>
        <v>3780000</v>
      </c>
      <c r="I9" s="3" t="str">
        <f t="shared" si="1"/>
        <v>Grandes Empresas</v>
      </c>
    </row>
    <row r="10" spans="1:9" x14ac:dyDescent="0.25">
      <c r="A10" s="3">
        <v>1001</v>
      </c>
      <c r="B10" s="3" t="s">
        <v>9</v>
      </c>
      <c r="C10" s="3" t="s">
        <v>10</v>
      </c>
      <c r="D10" s="3" t="s">
        <v>11</v>
      </c>
      <c r="E10" s="3" t="s">
        <v>12</v>
      </c>
      <c r="F10" s="4">
        <v>400000</v>
      </c>
      <c r="G10" s="4">
        <f>F10*0.8</f>
        <v>320000</v>
      </c>
      <c r="H10" s="4">
        <f t="shared" si="0"/>
        <v>3840000</v>
      </c>
      <c r="I10" s="3" t="str">
        <f t="shared" si="1"/>
        <v>Grandes Empresas</v>
      </c>
    </row>
    <row r="11" spans="1:9" hidden="1" x14ac:dyDescent="0.25">
      <c r="A11" s="3">
        <v>1028</v>
      </c>
      <c r="B11" s="3" t="s">
        <v>26</v>
      </c>
      <c r="C11" s="3" t="s">
        <v>36</v>
      </c>
      <c r="D11" s="3" t="s">
        <v>20</v>
      </c>
      <c r="E11" s="3" t="s">
        <v>15</v>
      </c>
      <c r="F11" s="4">
        <v>175000</v>
      </c>
      <c r="G11" s="4">
        <f>F11*0.75</f>
        <v>131250</v>
      </c>
      <c r="H11" s="4">
        <f t="shared" si="0"/>
        <v>1575000</v>
      </c>
      <c r="I11" s="3" t="str">
        <f t="shared" si="1"/>
        <v>Pymes</v>
      </c>
    </row>
    <row r="12" spans="1:9" hidden="1" x14ac:dyDescent="0.25">
      <c r="A12" s="3">
        <v>1038</v>
      </c>
      <c r="B12" s="3" t="s">
        <v>28</v>
      </c>
      <c r="C12" s="3" t="s">
        <v>39</v>
      </c>
      <c r="D12" s="3" t="s">
        <v>43</v>
      </c>
      <c r="E12" s="3" t="s">
        <v>15</v>
      </c>
      <c r="F12" s="4">
        <v>120000</v>
      </c>
      <c r="G12" s="4">
        <f>F12*1.2</f>
        <v>144000</v>
      </c>
      <c r="H12" s="4">
        <f t="shared" si="0"/>
        <v>1728000</v>
      </c>
      <c r="I12" s="3" t="str">
        <f t="shared" si="1"/>
        <v>Pymes</v>
      </c>
    </row>
    <row r="13" spans="1:9" hidden="1" x14ac:dyDescent="0.25">
      <c r="A13" s="3">
        <v>1003</v>
      </c>
      <c r="B13" s="3" t="s">
        <v>13</v>
      </c>
      <c r="C13" s="3" t="s">
        <v>14</v>
      </c>
      <c r="D13" s="3" t="s">
        <v>11</v>
      </c>
      <c r="E13" s="3" t="s">
        <v>15</v>
      </c>
      <c r="F13" s="4">
        <v>150000</v>
      </c>
      <c r="G13" s="4">
        <f>F13*0.5</f>
        <v>75000</v>
      </c>
      <c r="H13" s="4">
        <f t="shared" si="0"/>
        <v>900000</v>
      </c>
      <c r="I13" s="3" t="str">
        <f t="shared" si="1"/>
        <v>Pymes</v>
      </c>
    </row>
    <row r="14" spans="1:9" hidden="1" x14ac:dyDescent="0.25">
      <c r="A14" s="3">
        <v>1007</v>
      </c>
      <c r="B14" s="3" t="s">
        <v>21</v>
      </c>
      <c r="C14" s="3" t="s">
        <v>29</v>
      </c>
      <c r="D14" s="3" t="s">
        <v>11</v>
      </c>
      <c r="E14" s="3" t="s">
        <v>15</v>
      </c>
      <c r="F14" s="4">
        <v>130000</v>
      </c>
      <c r="G14" s="4">
        <f>F14*1</f>
        <v>130000</v>
      </c>
      <c r="H14" s="4">
        <f t="shared" si="0"/>
        <v>1560000</v>
      </c>
      <c r="I14" s="3" t="str">
        <f t="shared" si="1"/>
        <v>Pymes</v>
      </c>
    </row>
    <row r="15" spans="1:9" x14ac:dyDescent="0.25">
      <c r="A15" s="3">
        <v>1025</v>
      </c>
      <c r="B15" s="3" t="s">
        <v>16</v>
      </c>
      <c r="C15" s="3" t="s">
        <v>35</v>
      </c>
      <c r="D15" s="3" t="s">
        <v>20</v>
      </c>
      <c r="E15" s="3" t="s">
        <v>12</v>
      </c>
      <c r="F15" s="4">
        <v>500000</v>
      </c>
      <c r="G15" s="4">
        <f>F15*0.95</f>
        <v>475000</v>
      </c>
      <c r="H15" s="4">
        <f t="shared" si="0"/>
        <v>5700000</v>
      </c>
      <c r="I15" s="3" t="str">
        <f t="shared" si="1"/>
        <v>Grandes Empresas</v>
      </c>
    </row>
    <row r="16" spans="1:9" x14ac:dyDescent="0.25">
      <c r="A16" s="3">
        <v>1005</v>
      </c>
      <c r="B16" s="3" t="s">
        <v>16</v>
      </c>
      <c r="C16" s="3" t="s">
        <v>17</v>
      </c>
      <c r="D16" s="3" t="s">
        <v>11</v>
      </c>
      <c r="E16" s="3" t="s">
        <v>12</v>
      </c>
      <c r="F16" s="4">
        <v>315000</v>
      </c>
      <c r="G16" s="4">
        <f>F16*0.6</f>
        <v>189000</v>
      </c>
      <c r="H16" s="4">
        <f t="shared" si="0"/>
        <v>2268000</v>
      </c>
      <c r="I16" s="3" t="str">
        <f t="shared" si="1"/>
        <v>Grandes Empresas</v>
      </c>
    </row>
    <row r="20" spans="1:9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</row>
    <row r="21" spans="1:9" x14ac:dyDescent="0.25">
      <c r="A21" s="3">
        <v>1031</v>
      </c>
      <c r="B21" s="3" t="s">
        <v>27</v>
      </c>
      <c r="C21" s="3" t="s">
        <v>37</v>
      </c>
      <c r="D21" s="3" t="s">
        <v>41</v>
      </c>
      <c r="E21" s="3" t="s">
        <v>15</v>
      </c>
      <c r="F21" s="4">
        <v>145000</v>
      </c>
      <c r="G21" s="4">
        <v>123250</v>
      </c>
      <c r="H21" s="4">
        <v>1479000</v>
      </c>
      <c r="I21" s="3" t="s">
        <v>44</v>
      </c>
    </row>
    <row r="22" spans="1:9" x14ac:dyDescent="0.25">
      <c r="A22" s="3">
        <v>1009</v>
      </c>
      <c r="B22" s="3" t="s">
        <v>22</v>
      </c>
      <c r="C22" s="3" t="s">
        <v>30</v>
      </c>
      <c r="D22" s="3" t="s">
        <v>11</v>
      </c>
      <c r="E22" s="3" t="s">
        <v>12</v>
      </c>
      <c r="F22" s="4">
        <v>180000</v>
      </c>
      <c r="G22" s="4">
        <v>117000</v>
      </c>
      <c r="H22" s="4">
        <v>1404000</v>
      </c>
      <c r="I22" s="3" t="s">
        <v>44</v>
      </c>
    </row>
    <row r="23" spans="1:9" x14ac:dyDescent="0.25">
      <c r="A23" s="3">
        <v>1028</v>
      </c>
      <c r="B23" s="3" t="s">
        <v>26</v>
      </c>
      <c r="C23" s="3" t="s">
        <v>36</v>
      </c>
      <c r="D23" s="3" t="s">
        <v>20</v>
      </c>
      <c r="E23" s="3" t="s">
        <v>15</v>
      </c>
      <c r="F23" s="4">
        <v>175000</v>
      </c>
      <c r="G23" s="4">
        <v>131250</v>
      </c>
      <c r="H23" s="4">
        <v>1575000</v>
      </c>
      <c r="I23" s="3" t="s">
        <v>44</v>
      </c>
    </row>
    <row r="24" spans="1:9" x14ac:dyDescent="0.25">
      <c r="A24" s="3">
        <v>1038</v>
      </c>
      <c r="B24" s="3" t="s">
        <v>28</v>
      </c>
      <c r="C24" s="3" t="s">
        <v>39</v>
      </c>
      <c r="D24" s="3" t="s">
        <v>43</v>
      </c>
      <c r="E24" s="3" t="s">
        <v>15</v>
      </c>
      <c r="F24" s="4">
        <v>120000</v>
      </c>
      <c r="G24" s="4">
        <v>144000</v>
      </c>
      <c r="H24" s="4">
        <v>1728000</v>
      </c>
      <c r="I24" s="3" t="s">
        <v>44</v>
      </c>
    </row>
    <row r="25" spans="1:9" x14ac:dyDescent="0.25">
      <c r="A25" s="3">
        <v>1003</v>
      </c>
      <c r="B25" s="3" t="s">
        <v>13</v>
      </c>
      <c r="C25" s="3" t="s">
        <v>14</v>
      </c>
      <c r="D25" s="3" t="s">
        <v>11</v>
      </c>
      <c r="E25" s="3" t="s">
        <v>15</v>
      </c>
      <c r="F25" s="4">
        <v>150000</v>
      </c>
      <c r="G25" s="4">
        <v>75000</v>
      </c>
      <c r="H25" s="4">
        <v>900000</v>
      </c>
      <c r="I25" s="3" t="s">
        <v>44</v>
      </c>
    </row>
    <row r="26" spans="1:9" x14ac:dyDescent="0.25">
      <c r="A26" s="3">
        <v>1007</v>
      </c>
      <c r="B26" s="3" t="s">
        <v>21</v>
      </c>
      <c r="C26" s="3" t="s">
        <v>29</v>
      </c>
      <c r="D26" s="3" t="s">
        <v>11</v>
      </c>
      <c r="E26" s="3" t="s">
        <v>15</v>
      </c>
      <c r="F26" s="4">
        <v>130000</v>
      </c>
      <c r="G26" s="4">
        <v>130000</v>
      </c>
      <c r="H26" s="4">
        <v>1560000</v>
      </c>
      <c r="I26" s="3" t="s">
        <v>44</v>
      </c>
    </row>
    <row r="28" spans="1:9" x14ac:dyDescent="0.25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</row>
    <row r="29" spans="1:9" x14ac:dyDescent="0.25">
      <c r="A29" s="3">
        <v>1018</v>
      </c>
      <c r="B29" s="3" t="s">
        <v>24</v>
      </c>
      <c r="C29" s="3" t="s">
        <v>33</v>
      </c>
      <c r="D29" s="3" t="s">
        <v>11</v>
      </c>
      <c r="E29" s="3" t="s">
        <v>12</v>
      </c>
      <c r="F29" s="4">
        <v>675000</v>
      </c>
      <c r="G29" s="4">
        <v>607500</v>
      </c>
      <c r="H29" s="4">
        <v>7290000</v>
      </c>
      <c r="I29" s="3" t="s">
        <v>45</v>
      </c>
    </row>
    <row r="30" spans="1:9" x14ac:dyDescent="0.25">
      <c r="A30" s="3">
        <v>1006</v>
      </c>
      <c r="B30" s="3" t="s">
        <v>18</v>
      </c>
      <c r="C30" s="3" t="s">
        <v>19</v>
      </c>
      <c r="D30" s="3" t="s">
        <v>20</v>
      </c>
      <c r="E30" s="3" t="s">
        <v>12</v>
      </c>
      <c r="F30" s="4">
        <v>450000</v>
      </c>
      <c r="G30" s="4">
        <v>337500</v>
      </c>
      <c r="H30" s="4">
        <v>4050000</v>
      </c>
      <c r="I30" s="3" t="s">
        <v>45</v>
      </c>
    </row>
    <row r="31" spans="1:9" x14ac:dyDescent="0.25">
      <c r="A31" s="3">
        <v>1010</v>
      </c>
      <c r="B31" s="3" t="s">
        <v>23</v>
      </c>
      <c r="C31" s="3" t="s">
        <v>31</v>
      </c>
      <c r="D31" s="3" t="s">
        <v>40</v>
      </c>
      <c r="E31" s="3" t="s">
        <v>12</v>
      </c>
      <c r="F31" s="4">
        <v>525000</v>
      </c>
      <c r="G31" s="4">
        <v>577500</v>
      </c>
      <c r="H31" s="4">
        <v>6930000</v>
      </c>
      <c r="I31" s="3" t="s">
        <v>45</v>
      </c>
    </row>
    <row r="32" spans="1:9" x14ac:dyDescent="0.25">
      <c r="A32" s="3">
        <v>1037</v>
      </c>
      <c r="B32" s="3" t="s">
        <v>23</v>
      </c>
      <c r="C32" s="3" t="s">
        <v>38</v>
      </c>
      <c r="D32" s="3" t="s">
        <v>42</v>
      </c>
      <c r="E32" s="3" t="s">
        <v>12</v>
      </c>
      <c r="F32" s="4">
        <v>780000</v>
      </c>
      <c r="G32" s="4">
        <v>1170000</v>
      </c>
      <c r="H32" s="4">
        <v>14040000</v>
      </c>
      <c r="I32" s="3" t="s">
        <v>45</v>
      </c>
    </row>
    <row r="33" spans="1:9" x14ac:dyDescent="0.25">
      <c r="A33" s="3">
        <v>1021</v>
      </c>
      <c r="B33" s="3" t="s">
        <v>25</v>
      </c>
      <c r="C33" s="3" t="s">
        <v>34</v>
      </c>
      <c r="D33" s="3" t="s">
        <v>11</v>
      </c>
      <c r="E33" s="3" t="s">
        <v>12</v>
      </c>
      <c r="F33" s="4">
        <v>350000</v>
      </c>
      <c r="G33" s="4">
        <v>297500</v>
      </c>
      <c r="H33" s="4">
        <v>3570000</v>
      </c>
      <c r="I33" s="3" t="s">
        <v>45</v>
      </c>
    </row>
    <row r="34" spans="1:9" x14ac:dyDescent="0.25">
      <c r="A34" s="3">
        <v>1015</v>
      </c>
      <c r="B34" s="3" t="s">
        <v>9</v>
      </c>
      <c r="C34" s="3" t="s">
        <v>32</v>
      </c>
      <c r="D34" s="3" t="s">
        <v>20</v>
      </c>
      <c r="E34" s="3" t="s">
        <v>12</v>
      </c>
      <c r="F34" s="4">
        <v>700000</v>
      </c>
      <c r="G34" s="4">
        <v>315000</v>
      </c>
      <c r="H34" s="4">
        <v>3780000</v>
      </c>
      <c r="I34" s="3" t="s">
        <v>45</v>
      </c>
    </row>
    <row r="35" spans="1:9" x14ac:dyDescent="0.25">
      <c r="A35" s="3">
        <v>1001</v>
      </c>
      <c r="B35" s="3" t="s">
        <v>9</v>
      </c>
      <c r="C35" s="3" t="s">
        <v>10</v>
      </c>
      <c r="D35" s="3" t="s">
        <v>11</v>
      </c>
      <c r="E35" s="3" t="s">
        <v>12</v>
      </c>
      <c r="F35" s="4">
        <v>400000</v>
      </c>
      <c r="G35" s="4">
        <v>320000</v>
      </c>
      <c r="H35" s="4">
        <v>3840000</v>
      </c>
      <c r="I35" s="3" t="s">
        <v>45</v>
      </c>
    </row>
    <row r="36" spans="1:9" x14ac:dyDescent="0.25">
      <c r="A36" s="3">
        <v>1025</v>
      </c>
      <c r="B36" s="3" t="s">
        <v>16</v>
      </c>
      <c r="C36" s="3" t="s">
        <v>35</v>
      </c>
      <c r="D36" s="3" t="s">
        <v>20</v>
      </c>
      <c r="E36" s="3" t="s">
        <v>12</v>
      </c>
      <c r="F36" s="4">
        <v>500000</v>
      </c>
      <c r="G36" s="4">
        <v>475000</v>
      </c>
      <c r="H36" s="4">
        <v>5700000</v>
      </c>
      <c r="I36" s="3" t="s">
        <v>45</v>
      </c>
    </row>
    <row r="37" spans="1:9" x14ac:dyDescent="0.25">
      <c r="A37" s="3">
        <v>1005</v>
      </c>
      <c r="B37" s="3" t="s">
        <v>16</v>
      </c>
      <c r="C37" s="3" t="s">
        <v>17</v>
      </c>
      <c r="D37" s="3" t="s">
        <v>11</v>
      </c>
      <c r="E37" s="3" t="s">
        <v>12</v>
      </c>
      <c r="F37" s="4">
        <v>315000</v>
      </c>
      <c r="G37" s="4">
        <v>189000</v>
      </c>
      <c r="H37" s="4">
        <v>2268000</v>
      </c>
      <c r="I37" s="3" t="s">
        <v>45</v>
      </c>
    </row>
  </sheetData>
  <autoFilter ref="A1:I16">
    <filterColumn colId="8">
      <filters>
        <filter val="Grandes Empresas"/>
      </filters>
    </filterColumn>
  </autoFilter>
  <dataConsolidate/>
  <conditionalFormatting sqref="H1:H19 H27 H38:H1048576">
    <cfRule type="cellIs" dxfId="10" priority="6" operator="greaterThan">
      <formula>5000000</formula>
    </cfRule>
    <cfRule type="cellIs" dxfId="11" priority="5" operator="greaterThan">
      <formula>5000000</formula>
    </cfRule>
  </conditionalFormatting>
  <conditionalFormatting sqref="H20:H26">
    <cfRule type="cellIs" dxfId="6" priority="3" operator="greaterThan">
      <formula>5000000</formula>
    </cfRule>
    <cfRule type="cellIs" dxfId="7" priority="4" operator="greaterThan">
      <formula>5000000</formula>
    </cfRule>
  </conditionalFormatting>
  <conditionalFormatting sqref="H28:H37">
    <cfRule type="cellIs" dxfId="2" priority="1" operator="greaterThan">
      <formula>5000000</formula>
    </cfRule>
    <cfRule type="cellIs" dxfId="3" priority="2" operator="greaterThan">
      <formula>5000000</formula>
    </cfRule>
  </conditionalFormatting>
  <dataValidations count="5">
    <dataValidation type="textLength" operator="lessThan" allowBlank="1" showInputMessage="1" showErrorMessage="1" error="Ingrese una ciudad válida" prompt="Ingrese la ciudad del Socio" sqref="D1 D17:D20 D27:D28 D38:D1048576">
      <formula1>20</formula1>
    </dataValidation>
    <dataValidation type="textLength" operator="lessThanOrEqual" allowBlank="1" showInputMessage="1" showErrorMessage="1" error="Ingrese una ciudad válida" prompt="Ingrese la ciudad del Socio" sqref="D2:D16 D21:D26 D29:D37">
      <formula1>20</formula1>
    </dataValidation>
    <dataValidation type="list" allowBlank="1" showInputMessage="1" showErrorMessage="1" sqref="E2:E16 E21:E26 E29:E37">
      <formula1>"Sí,No"</formula1>
    </dataValidation>
    <dataValidation type="whole" operator="lessThanOrEqual" allowBlank="1" showInputMessage="1" showErrorMessage="1" error="Ingrese un Valor que no sobrepase los $1.000.000" prompt="Ingrese el Limite del Credito" sqref="F2:F16 F21:F26 F29:F37">
      <formula1>1000000</formula1>
    </dataValidation>
    <dataValidation type="custom" allowBlank="1" showInputMessage="1" showErrorMessage="1" error="El numero tiene que contener 4 Cifras" prompt="Ingrese e Código Cliente" sqref="A2:A16 A21:A26 A29:A37">
      <formula1>"????"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18" sqref="R18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2016-08-29T23:32:56Z</dcterms:modified>
</cp:coreProperties>
</file>