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240" yWindow="105" windowWidth="14805" windowHeight="8010" activeTab="2"/>
  </bookViews>
  <sheets>
    <sheet name="Legajos" sheetId="1" r:id="rId1"/>
    <sheet name="Comisiones y Premios" sheetId="2" r:id="rId2"/>
    <sheet name="Tablas y Graf. Dinamico" sheetId="3" r:id="rId3"/>
  </sheets>
  <definedNames>
    <definedName name="_xlnm._FilterDatabase" localSheetId="0" hidden="1">Legajos!$A$1:$K$22</definedName>
  </definedNames>
  <calcPr calcId="125725"/>
  <pivotCaches>
    <pivotCache cacheId="5" r:id="rId4"/>
  </pivotCaches>
</workbook>
</file>

<file path=xl/calcChain.xml><?xml version="1.0" encoding="utf-8"?>
<calcChain xmlns="http://schemas.openxmlformats.org/spreadsheetml/2006/main">
  <c r="F31" i="2"/>
  <c r="F30"/>
  <c r="F29"/>
  <c r="F28"/>
  <c r="F27"/>
  <c r="D29"/>
  <c r="D28"/>
  <c r="D31"/>
  <c r="D30"/>
  <c r="D27"/>
  <c r="I4" l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H4" l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3"/>
  <c r="G3"/>
  <c r="I3" s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F17" l="1"/>
  <c r="F18"/>
  <c r="F19"/>
  <c r="F20"/>
  <c r="F21"/>
  <c r="F22"/>
  <c r="E17"/>
  <c r="E18"/>
  <c r="E19"/>
  <c r="E20"/>
  <c r="E21"/>
  <c r="E22"/>
  <c r="D17"/>
  <c r="D18"/>
  <c r="D19"/>
  <c r="D20"/>
  <c r="D21"/>
  <c r="D22"/>
  <c r="C17"/>
  <c r="C18"/>
  <c r="C19"/>
  <c r="C20"/>
  <c r="C21"/>
  <c r="C22"/>
  <c r="B17"/>
  <c r="B18"/>
  <c r="B19"/>
  <c r="B20"/>
  <c r="B21"/>
  <c r="B22"/>
  <c r="A21"/>
  <c r="A22"/>
  <c r="A17"/>
  <c r="A18"/>
  <c r="A19"/>
  <c r="A20"/>
  <c r="F3"/>
  <c r="F4"/>
  <c r="F5"/>
  <c r="F6"/>
  <c r="F7"/>
  <c r="F8"/>
  <c r="F9"/>
  <c r="F10"/>
  <c r="F11"/>
  <c r="F12"/>
  <c r="F13"/>
  <c r="F14"/>
  <c r="F15"/>
  <c r="F16"/>
  <c r="F1"/>
  <c r="E3"/>
  <c r="E4"/>
  <c r="E5"/>
  <c r="E6"/>
  <c r="E7"/>
  <c r="E8"/>
  <c r="E9"/>
  <c r="E10"/>
  <c r="E11"/>
  <c r="E12"/>
  <c r="E13"/>
  <c r="E14"/>
  <c r="E15"/>
  <c r="E16"/>
  <c r="E1"/>
  <c r="D3"/>
  <c r="D4"/>
  <c r="D5"/>
  <c r="D6"/>
  <c r="D7"/>
  <c r="D8"/>
  <c r="D9"/>
  <c r="D10"/>
  <c r="D11"/>
  <c r="D12"/>
  <c r="D13"/>
  <c r="D14"/>
  <c r="D15"/>
  <c r="D16"/>
  <c r="D1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B1"/>
  <c r="C1"/>
  <c r="A1"/>
  <c r="K4" i="1" l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3"/>
</calcChain>
</file>

<file path=xl/sharedStrings.xml><?xml version="1.0" encoding="utf-8"?>
<sst xmlns="http://schemas.openxmlformats.org/spreadsheetml/2006/main" count="236" uniqueCount="106">
  <si>
    <t>Legajo</t>
  </si>
  <si>
    <t>Apellido</t>
  </si>
  <si>
    <t>Nombre</t>
  </si>
  <si>
    <t>DNI</t>
  </si>
  <si>
    <t>Dirección</t>
  </si>
  <si>
    <t>Teléfono</t>
  </si>
  <si>
    <t>Fecha Ingreso</t>
  </si>
  <si>
    <t>Sueldo Basico</t>
  </si>
  <si>
    <t>Asis</t>
  </si>
  <si>
    <t>Ana</t>
  </si>
  <si>
    <t>Fragueiro 1219</t>
  </si>
  <si>
    <t>422-1118</t>
  </si>
  <si>
    <t>Barzola</t>
  </si>
  <si>
    <t>Lorenzo</t>
  </si>
  <si>
    <t>Tejeda 1876</t>
  </si>
  <si>
    <t>481-6212</t>
  </si>
  <si>
    <t>Córdoba</t>
  </si>
  <si>
    <t>Sergio</t>
  </si>
  <si>
    <t>La Pampa 88</t>
  </si>
  <si>
    <t>425-1247</t>
  </si>
  <si>
    <t>Claudia</t>
  </si>
  <si>
    <t>Reyna 765</t>
  </si>
  <si>
    <t>462-1587</t>
  </si>
  <si>
    <t>Espada</t>
  </si>
  <si>
    <t>Monica</t>
  </si>
  <si>
    <t>Vallaloid 435</t>
  </si>
  <si>
    <t>455-1247</t>
  </si>
  <si>
    <t>Filguera</t>
  </si>
  <si>
    <t>Josefina</t>
  </si>
  <si>
    <t>Betania 874</t>
  </si>
  <si>
    <t>489-4712</t>
  </si>
  <si>
    <t>García</t>
  </si>
  <si>
    <t>Manuel</t>
  </si>
  <si>
    <t>Galeano 234</t>
  </si>
  <si>
    <t>Huergo</t>
  </si>
  <si>
    <t>9 de Julio 987</t>
  </si>
  <si>
    <t>425-8791</t>
  </si>
  <si>
    <t>Juarez</t>
  </si>
  <si>
    <t>Sandra</t>
  </si>
  <si>
    <t>Junín 234</t>
  </si>
  <si>
    <t>421-1145</t>
  </si>
  <si>
    <t>León</t>
  </si>
  <si>
    <t>Horacio</t>
  </si>
  <si>
    <t>Artigas 131</t>
  </si>
  <si>
    <t>423-4112</t>
  </si>
  <si>
    <t>Luna</t>
  </si>
  <si>
    <t>Nicolás</t>
  </si>
  <si>
    <t>Richieri 1987</t>
  </si>
  <si>
    <t>465-4157</t>
  </si>
  <si>
    <t>Montes</t>
  </si>
  <si>
    <t>Carmen</t>
  </si>
  <si>
    <t>Mendoza 1432</t>
  </si>
  <si>
    <t>471-5874</t>
  </si>
  <si>
    <t>Nieto</t>
  </si>
  <si>
    <t>Federico</t>
  </si>
  <si>
    <t>464-1117</t>
  </si>
  <si>
    <t>Piñeiro</t>
  </si>
  <si>
    <t>Laura</t>
  </si>
  <si>
    <t>Mercedarios 91</t>
  </si>
  <si>
    <t>Tablada 914</t>
  </si>
  <si>
    <t>428-1290</t>
  </si>
  <si>
    <t>Roldán</t>
  </si>
  <si>
    <t>Pinzón 327</t>
  </si>
  <si>
    <t>Sánchez</t>
  </si>
  <si>
    <t>Gabriela</t>
  </si>
  <si>
    <t>Lafinur 1587</t>
  </si>
  <si>
    <t>481-5557</t>
  </si>
  <si>
    <t>Taborda</t>
  </si>
  <si>
    <t>Silvina</t>
  </si>
  <si>
    <t>Corro 314</t>
  </si>
  <si>
    <t>422-3331</t>
  </si>
  <si>
    <t>Teruel</t>
  </si>
  <si>
    <t>Santiago</t>
  </si>
  <si>
    <t>Tosno 2319</t>
  </si>
  <si>
    <t>469-2547</t>
  </si>
  <si>
    <t>Uria</t>
  </si>
  <si>
    <t>Diego</t>
  </si>
  <si>
    <t>Baigorrí 775</t>
  </si>
  <si>
    <t>473-1254</t>
  </si>
  <si>
    <t>Vivas</t>
  </si>
  <si>
    <t>Walter</t>
  </si>
  <si>
    <t>Urquiza 2518</t>
  </si>
  <si>
    <t>Sección</t>
  </si>
  <si>
    <t>Ventas</t>
  </si>
  <si>
    <t>Producción</t>
  </si>
  <si>
    <t>Distribución</t>
  </si>
  <si>
    <t>Compras</t>
  </si>
  <si>
    <t>Administración</t>
  </si>
  <si>
    <t>Categoría</t>
  </si>
  <si>
    <t>Antigüedad</t>
  </si>
  <si>
    <t>Categoria B</t>
  </si>
  <si>
    <t>Comisión</t>
  </si>
  <si>
    <t>Ventas del mes anterior</t>
  </si>
  <si>
    <t>Produccion mes</t>
  </si>
  <si>
    <t>Categoria A</t>
  </si>
  <si>
    <t>Categoria C</t>
  </si>
  <si>
    <t>Premio Productividad</t>
  </si>
  <si>
    <t>Categoria B o C</t>
  </si>
  <si>
    <t>Sueldo Bruto</t>
  </si>
  <si>
    <t>Cantidad de Empleados</t>
  </si>
  <si>
    <t>Total Sueldo Bruto por Sección</t>
  </si>
  <si>
    <t>Rótulos de fila</t>
  </si>
  <si>
    <t>(en blanco)</t>
  </si>
  <si>
    <t>Total general</t>
  </si>
  <si>
    <t>Suma de Sueldo Bruto</t>
  </si>
  <si>
    <t>Suma de Sueldo Basico</t>
  </si>
</sst>
</file>

<file path=xl/styles.xml><?xml version="1.0" encoding="utf-8"?>
<styleSheet xmlns="http://schemas.openxmlformats.org/spreadsheetml/2006/main">
  <numFmts count="4">
    <numFmt numFmtId="164" formatCode="&quot;$&quot;#,##0.00"/>
    <numFmt numFmtId="165" formatCode="dd/mm/yy;@"/>
    <numFmt numFmtId="166" formatCode="&quot;$&quot;#,##0"/>
    <numFmt numFmtId="167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Alignment="1">
      <alignment vertical="center"/>
    </xf>
    <xf numFmtId="1" fontId="0" fillId="0" borderId="1" xfId="0" applyNumberFormat="1" applyBorder="1"/>
    <xf numFmtId="0" fontId="0" fillId="0" borderId="0" xfId="0" applyBorder="1"/>
    <xf numFmtId="165" fontId="0" fillId="0" borderId="0" xfId="0" applyNumberFormat="1"/>
    <xf numFmtId="166" fontId="0" fillId="0" borderId="0" xfId="0" applyNumberFormat="1"/>
    <xf numFmtId="16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6" fontId="0" fillId="0" borderId="1" xfId="0" applyNumberFormat="1" applyBorder="1"/>
    <xf numFmtId="167" fontId="0" fillId="0" borderId="1" xfId="0" applyNumberFormat="1" applyBorder="1"/>
    <xf numFmtId="0" fontId="0" fillId="0" borderId="2" xfId="0" applyBorder="1"/>
    <xf numFmtId="0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s-AR"/>
              <a:t>Distribución por Secciones</a:t>
            </a:r>
          </a:p>
        </c:rich>
      </c:tx>
      <c:layout>
        <c:manualLayout>
          <c:xMode val="edge"/>
          <c:yMode val="edge"/>
          <c:x val="0.23727077865266838"/>
          <c:y val="3.7037037037037042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4.3055555555555548E-2"/>
          <c:y val="0.2088739428404783"/>
          <c:w val="0.91527777777777763"/>
          <c:h val="0.62418708078156881"/>
        </c:manualLayout>
      </c:layout>
      <c:pie3D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'Comisiones y Premios'!$A$27:$C$31</c:f>
              <c:strCache>
                <c:ptCount val="5"/>
                <c:pt idx="0">
                  <c:v>Administración</c:v>
                </c:pt>
                <c:pt idx="1">
                  <c:v>Compras</c:v>
                </c:pt>
                <c:pt idx="2">
                  <c:v>Ventas</c:v>
                </c:pt>
                <c:pt idx="3">
                  <c:v>Producción</c:v>
                </c:pt>
                <c:pt idx="4">
                  <c:v>Distribución</c:v>
                </c:pt>
              </c:strCache>
            </c:strRef>
          </c:cat>
          <c:val>
            <c:numRef>
              <c:f>'Comisiones y Premios'!$D$27:$D$31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>
        <c:manualLayout>
          <c:xMode val="edge"/>
          <c:yMode val="edge"/>
          <c:x val="6.666666666666668E-2"/>
          <c:y val="0.87951407115777192"/>
          <c:w val="0.9"/>
          <c:h val="8.3717191601049887E-2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[TP N15 Liquidación Sueldos.xlsx]Tablas y Graf. Dinamico!Tabla dinámica2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'Tablas y Graf. Dinamico'!$F$1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'Tablas y Graf. Dinamico'!$E$2:$E$22</c:f>
              <c:strCache>
                <c:ptCount val="20"/>
                <c:pt idx="0">
                  <c:v>Asis</c:v>
                </c:pt>
                <c:pt idx="1">
                  <c:v>Barzola</c:v>
                </c:pt>
                <c:pt idx="2">
                  <c:v>Córdoba</c:v>
                </c:pt>
                <c:pt idx="3">
                  <c:v>Espada</c:v>
                </c:pt>
                <c:pt idx="4">
                  <c:v>Filguera</c:v>
                </c:pt>
                <c:pt idx="5">
                  <c:v>García</c:v>
                </c:pt>
                <c:pt idx="6">
                  <c:v>Huergo</c:v>
                </c:pt>
                <c:pt idx="7">
                  <c:v>Juarez</c:v>
                </c:pt>
                <c:pt idx="8">
                  <c:v>León</c:v>
                </c:pt>
                <c:pt idx="9">
                  <c:v>Luna</c:v>
                </c:pt>
                <c:pt idx="10">
                  <c:v>Montes</c:v>
                </c:pt>
                <c:pt idx="11">
                  <c:v>Nieto</c:v>
                </c:pt>
                <c:pt idx="12">
                  <c:v>Piñeiro</c:v>
                </c:pt>
                <c:pt idx="13">
                  <c:v>Roldán</c:v>
                </c:pt>
                <c:pt idx="14">
                  <c:v>Sánchez</c:v>
                </c:pt>
                <c:pt idx="15">
                  <c:v>Taborda</c:v>
                </c:pt>
                <c:pt idx="16">
                  <c:v>Teruel</c:v>
                </c:pt>
                <c:pt idx="17">
                  <c:v>Uria</c:v>
                </c:pt>
                <c:pt idx="18">
                  <c:v>Vivas</c:v>
                </c:pt>
                <c:pt idx="19">
                  <c:v>(en blanco)</c:v>
                </c:pt>
              </c:strCache>
            </c:strRef>
          </c:cat>
          <c:val>
            <c:numRef>
              <c:f>'Tablas y Graf. Dinamico'!$F$2:$F$22</c:f>
              <c:numCache>
                <c:formatCode>General</c:formatCode>
                <c:ptCount val="20"/>
                <c:pt idx="0">
                  <c:v>13850</c:v>
                </c:pt>
                <c:pt idx="1">
                  <c:v>12190</c:v>
                </c:pt>
                <c:pt idx="2">
                  <c:v>28905</c:v>
                </c:pt>
                <c:pt idx="3">
                  <c:v>6945</c:v>
                </c:pt>
                <c:pt idx="4">
                  <c:v>5800</c:v>
                </c:pt>
                <c:pt idx="5">
                  <c:v>8750</c:v>
                </c:pt>
                <c:pt idx="6">
                  <c:v>6580</c:v>
                </c:pt>
                <c:pt idx="7">
                  <c:v>11725</c:v>
                </c:pt>
                <c:pt idx="8">
                  <c:v>12670</c:v>
                </c:pt>
                <c:pt idx="9">
                  <c:v>5250</c:v>
                </c:pt>
                <c:pt idx="10">
                  <c:v>13770</c:v>
                </c:pt>
                <c:pt idx="11">
                  <c:v>9675</c:v>
                </c:pt>
                <c:pt idx="12">
                  <c:v>14725</c:v>
                </c:pt>
                <c:pt idx="13">
                  <c:v>7675</c:v>
                </c:pt>
                <c:pt idx="14">
                  <c:v>14875</c:v>
                </c:pt>
                <c:pt idx="15">
                  <c:v>13580</c:v>
                </c:pt>
                <c:pt idx="16">
                  <c:v>13850</c:v>
                </c:pt>
                <c:pt idx="17">
                  <c:v>6975</c:v>
                </c:pt>
                <c:pt idx="18">
                  <c:v>13945</c:v>
                </c:pt>
              </c:numCache>
            </c:numRef>
          </c:val>
        </c:ser>
        <c:axId val="40954112"/>
        <c:axId val="40955904"/>
      </c:barChart>
      <c:catAx>
        <c:axId val="40954112"/>
        <c:scaling>
          <c:orientation val="minMax"/>
        </c:scaling>
        <c:axPos val="b"/>
        <c:tickLblPos val="nextTo"/>
        <c:crossAx val="40955904"/>
        <c:crosses val="autoZero"/>
        <c:auto val="1"/>
        <c:lblAlgn val="ctr"/>
        <c:lblOffset val="100"/>
      </c:catAx>
      <c:valAx>
        <c:axId val="40955904"/>
        <c:scaling>
          <c:orientation val="minMax"/>
        </c:scaling>
        <c:axPos val="l"/>
        <c:majorGridlines/>
        <c:numFmt formatCode="General" sourceLinked="1"/>
        <c:tickLblPos val="nextTo"/>
        <c:crossAx val="40954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12</xdr:row>
      <xdr:rowOff>161925</xdr:rowOff>
    </xdr:from>
    <xdr:to>
      <xdr:col>16</xdr:col>
      <xdr:colOff>95250</xdr:colOff>
      <xdr:row>27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0</xdr:row>
      <xdr:rowOff>66675</xdr:rowOff>
    </xdr:from>
    <xdr:to>
      <xdr:col>16</xdr:col>
      <xdr:colOff>38100</xdr:colOff>
      <xdr:row>14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617.894913888886" createdVersion="3" refreshedVersion="3" minRefreshableVersion="3" recordCount="21">
  <cacheSource type="worksheet">
    <worksheetSource ref="A1:I22" sheet="Comisiones y Premios"/>
  </cacheSource>
  <cacheFields count="9">
    <cacheField name="Legajo" numFmtId="0">
      <sharedItems containsString="0" containsBlank="1" containsNumber="1" containsInteger="1" minValue="1103" maxValue="1196"/>
    </cacheField>
    <cacheField name="Apellido" numFmtId="0">
      <sharedItems containsBlank="1" count="20">
        <m/>
        <s v="Asis"/>
        <s v="Barzola"/>
        <s v="Córdoba"/>
        <s v="Espada"/>
        <s v="Filguera"/>
        <s v="García"/>
        <s v="Huergo"/>
        <s v="Juarez"/>
        <s v="León"/>
        <s v="Luna"/>
        <s v="Montes"/>
        <s v="Nieto"/>
        <s v="Piñeiro"/>
        <s v="Roldán"/>
        <s v="Sánchez"/>
        <s v="Taborda"/>
        <s v="Teruel"/>
        <s v="Uria"/>
        <s v="Vivas"/>
      </sharedItems>
    </cacheField>
    <cacheField name="Nombre" numFmtId="0">
      <sharedItems containsBlank="1"/>
    </cacheField>
    <cacheField name="Sueldo Basico" numFmtId="166">
      <sharedItems containsString="0" containsBlank="1" containsNumber="1" containsInteger="1" minValue="5250" maxValue="15275"/>
    </cacheField>
    <cacheField name="Sección" numFmtId="0">
      <sharedItems containsBlank="1" count="6">
        <m/>
        <s v="Compras"/>
        <s v="Ventas"/>
        <s v="Producción"/>
        <s v="Administración"/>
        <s v="Distribución"/>
      </sharedItems>
    </cacheField>
    <cacheField name="Categoría" numFmtId="0">
      <sharedItems containsBlank="1" count="4">
        <m/>
        <s v="Categoria A"/>
        <s v="Categoria B"/>
        <s v="Categoria C"/>
      </sharedItems>
    </cacheField>
    <cacheField name="Comisión" numFmtId="0">
      <sharedItems containsString="0" containsBlank="1" containsNumber="1" containsInteger="1" minValue="0" maxValue="14250"/>
    </cacheField>
    <cacheField name="Premio Productividad" numFmtId="166">
      <sharedItems containsString="0" containsBlank="1" containsNumber="1" containsInteger="1" minValue="0" maxValue="8250"/>
    </cacheField>
    <cacheField name="Sueldo Bruto" numFmtId="0">
      <sharedItems containsString="0" containsBlank="1" containsNumber="1" containsInteger="1" minValue="10750" maxValue="3635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m/>
    <x v="0"/>
    <m/>
    <m/>
    <x v="0"/>
    <x v="0"/>
    <m/>
    <m/>
    <m/>
  </r>
  <r>
    <n v="1190"/>
    <x v="1"/>
    <s v="Ana"/>
    <n v="13850"/>
    <x v="1"/>
    <x v="1"/>
    <n v="14250"/>
    <n v="8250"/>
    <n v="36350"/>
  </r>
  <r>
    <n v="1105"/>
    <x v="2"/>
    <s v="Lorenzo"/>
    <n v="12190"/>
    <x v="2"/>
    <x v="2"/>
    <n v="10500"/>
    <n v="0"/>
    <n v="22690"/>
  </r>
  <r>
    <n v="1118"/>
    <x v="3"/>
    <s v="Sergio"/>
    <n v="13630"/>
    <x v="1"/>
    <x v="1"/>
    <n v="0"/>
    <n v="8250"/>
    <n v="21880"/>
  </r>
  <r>
    <n v="1182"/>
    <x v="3"/>
    <s v="Claudia"/>
    <n v="15275"/>
    <x v="3"/>
    <x v="1"/>
    <n v="0"/>
    <n v="8250"/>
    <n v="23525"/>
  </r>
  <r>
    <n v="1196"/>
    <x v="4"/>
    <s v="Monica"/>
    <n v="6945"/>
    <x v="4"/>
    <x v="3"/>
    <n v="0"/>
    <n v="5500"/>
    <n v="12445"/>
  </r>
  <r>
    <n v="1119"/>
    <x v="5"/>
    <s v="Josefina"/>
    <n v="5800"/>
    <x v="4"/>
    <x v="3"/>
    <n v="0"/>
    <n v="5500"/>
    <n v="11300"/>
  </r>
  <r>
    <n v="1157"/>
    <x v="6"/>
    <s v="Manuel"/>
    <n v="8750"/>
    <x v="3"/>
    <x v="2"/>
    <n v="0"/>
    <n v="5500"/>
    <n v="14250"/>
  </r>
  <r>
    <n v="1113"/>
    <x v="7"/>
    <s v="Manuel"/>
    <n v="6580"/>
    <x v="3"/>
    <x v="3"/>
    <n v="0"/>
    <n v="5500"/>
    <n v="12080"/>
  </r>
  <r>
    <n v="1125"/>
    <x v="8"/>
    <s v="Sandra"/>
    <n v="11725"/>
    <x v="3"/>
    <x v="2"/>
    <n v="0"/>
    <n v="5500"/>
    <n v="17225"/>
  </r>
  <r>
    <n v="1171"/>
    <x v="9"/>
    <s v="Horacio"/>
    <n v="12670"/>
    <x v="5"/>
    <x v="2"/>
    <n v="0"/>
    <n v="5500"/>
    <n v="18170"/>
  </r>
  <r>
    <n v="1110"/>
    <x v="10"/>
    <s v="Nicolás"/>
    <n v="5250"/>
    <x v="5"/>
    <x v="3"/>
    <n v="0"/>
    <n v="5500"/>
    <n v="10750"/>
  </r>
  <r>
    <n v="1131"/>
    <x v="11"/>
    <s v="Carmen"/>
    <n v="13770"/>
    <x v="3"/>
    <x v="1"/>
    <n v="0"/>
    <n v="8250"/>
    <n v="22020"/>
  </r>
  <r>
    <n v="1155"/>
    <x v="12"/>
    <s v="Federico"/>
    <n v="9675"/>
    <x v="2"/>
    <x v="2"/>
    <n v="10500"/>
    <n v="0"/>
    <n v="20175"/>
  </r>
  <r>
    <n v="1188"/>
    <x v="13"/>
    <s v="Laura"/>
    <n v="14725"/>
    <x v="1"/>
    <x v="1"/>
    <n v="0"/>
    <n v="8250"/>
    <n v="22975"/>
  </r>
  <r>
    <n v="1103"/>
    <x v="14"/>
    <s v="Manuel"/>
    <n v="7675"/>
    <x v="2"/>
    <x v="3"/>
    <n v="7000"/>
    <n v="0"/>
    <n v="14675"/>
  </r>
  <r>
    <n v="1168"/>
    <x v="15"/>
    <s v="Gabriela"/>
    <n v="14875"/>
    <x v="3"/>
    <x v="1"/>
    <n v="0"/>
    <n v="8250"/>
    <n v="23125"/>
  </r>
  <r>
    <n v="1173"/>
    <x v="16"/>
    <s v="Silvina"/>
    <n v="13580"/>
    <x v="1"/>
    <x v="1"/>
    <n v="0"/>
    <n v="8250"/>
    <n v="21830"/>
  </r>
  <r>
    <n v="1116"/>
    <x v="17"/>
    <s v="Santiago"/>
    <n v="13850"/>
    <x v="5"/>
    <x v="1"/>
    <n v="0"/>
    <n v="8250"/>
    <n v="22100"/>
  </r>
  <r>
    <n v="1183"/>
    <x v="18"/>
    <s v="Diego"/>
    <n v="6975"/>
    <x v="2"/>
    <x v="3"/>
    <n v="7000"/>
    <n v="0"/>
    <n v="13975"/>
  </r>
  <r>
    <n v="1121"/>
    <x v="19"/>
    <s v="Walter"/>
    <n v="13945"/>
    <x v="5"/>
    <x v="1"/>
    <n v="0"/>
    <n v="8250"/>
    <n v="221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E1:F22" firstHeaderRow="1" firstDataRow="1" firstDataCol="1"/>
  <pivotFields count="9">
    <pivotField showAll="0"/>
    <pivotField axis="axisRow" showAll="0">
      <items count="2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a de Sueldo Basico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1:B19" firstHeaderRow="1" firstDataRow="1" firstDataCol="1"/>
  <pivotFields count="9">
    <pivotField showAll="0"/>
    <pivotField showAll="0"/>
    <pivotField showAll="0"/>
    <pivotField showAll="0"/>
    <pivotField axis="axisRow" showAll="0">
      <items count="7">
        <item x="4"/>
        <item x="1"/>
        <item x="5"/>
        <item x="3"/>
        <item x="2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dataField="1" showAll="0"/>
  </pivotFields>
  <rowFields count="2">
    <field x="4"/>
    <field x="5"/>
  </rowFields>
  <rowItems count="18">
    <i>
      <x/>
    </i>
    <i r="1">
      <x v="2"/>
    </i>
    <i>
      <x v="1"/>
    </i>
    <i r="1">
      <x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 v="1"/>
    </i>
    <i r="1">
      <x v="2"/>
    </i>
    <i>
      <x v="5"/>
    </i>
    <i r="1">
      <x v="3"/>
    </i>
    <i t="grand">
      <x/>
    </i>
  </rowItems>
  <colItems count="1">
    <i/>
  </colItems>
  <dataFields count="1">
    <dataField name="Suma de Sueldo Bruto" fld="8" baseField="0" baseItem="0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9"/>
  <sheetViews>
    <sheetView workbookViewId="0">
      <selection activeCell="O35" sqref="O35"/>
    </sheetView>
  </sheetViews>
  <sheetFormatPr baseColWidth="10" defaultColWidth="9.140625" defaultRowHeight="15"/>
  <cols>
    <col min="4" max="4" width="10.140625" bestFit="1" customWidth="1"/>
    <col min="5" max="5" width="13.85546875" bestFit="1" customWidth="1"/>
    <col min="7" max="8" width="13.140625" bestFit="1" customWidth="1"/>
    <col min="9" max="9" width="15.85546875" customWidth="1"/>
    <col min="10" max="10" width="18.28515625" customWidth="1"/>
    <col min="11" max="11" width="18" customWidth="1"/>
    <col min="14" max="14" width="12" customWidth="1"/>
    <col min="18" max="18" width="20" customWidth="1"/>
  </cols>
  <sheetData>
    <row r="1" spans="1:1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82</v>
      </c>
      <c r="J1" s="16" t="s">
        <v>88</v>
      </c>
      <c r="K1" s="16" t="s">
        <v>89</v>
      </c>
      <c r="Q1" t="s">
        <v>86</v>
      </c>
    </row>
    <row r="2" spans="1:17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Q2" t="s">
        <v>83</v>
      </c>
    </row>
    <row r="3" spans="1:17">
      <c r="A3" s="1">
        <v>1190</v>
      </c>
      <c r="B3" s="1" t="s">
        <v>8</v>
      </c>
      <c r="C3" s="1" t="s">
        <v>9</v>
      </c>
      <c r="D3" s="2">
        <v>27158195</v>
      </c>
      <c r="E3" s="1" t="s">
        <v>10</v>
      </c>
      <c r="F3" s="1" t="s">
        <v>11</v>
      </c>
      <c r="G3" s="4">
        <v>36192</v>
      </c>
      <c r="H3" s="3">
        <v>13850</v>
      </c>
      <c r="I3" s="1" t="s">
        <v>86</v>
      </c>
      <c r="J3" s="1" t="str">
        <f>IF(H3&gt;=13500, "Categoria A", IF(H3&lt;=8500,"Categoria C", "Categoria B"))</f>
        <v>Categoria A</v>
      </c>
      <c r="K3" s="6">
        <f ca="1">(TODAY()-G3)/365</f>
        <v>17.602739726027398</v>
      </c>
      <c r="Q3" t="s">
        <v>84</v>
      </c>
    </row>
    <row r="4" spans="1:17">
      <c r="A4" s="1">
        <v>1105</v>
      </c>
      <c r="B4" s="1" t="s">
        <v>12</v>
      </c>
      <c r="C4" s="1" t="s">
        <v>13</v>
      </c>
      <c r="D4" s="2">
        <v>18186125</v>
      </c>
      <c r="E4" s="1" t="s">
        <v>14</v>
      </c>
      <c r="F4" s="1" t="s">
        <v>15</v>
      </c>
      <c r="G4" s="4">
        <v>38666</v>
      </c>
      <c r="H4" s="3">
        <v>12190</v>
      </c>
      <c r="I4" s="1" t="s">
        <v>83</v>
      </c>
      <c r="J4" s="1" t="str">
        <f t="shared" ref="J4:J22" si="0">IF(H4&gt;=13500, "Categoria A", IF(H4&lt;=8500,"Categoria C", "Categoria B"))</f>
        <v>Categoria B</v>
      </c>
      <c r="K4" s="6">
        <f t="shared" ref="K4:K22" ca="1" si="1">(TODAY()-G4)/365</f>
        <v>10.824657534246576</v>
      </c>
      <c r="Q4" t="s">
        <v>87</v>
      </c>
    </row>
    <row r="5" spans="1:17">
      <c r="A5" s="1">
        <v>1118</v>
      </c>
      <c r="B5" s="1" t="s">
        <v>16</v>
      </c>
      <c r="C5" s="1" t="s">
        <v>17</v>
      </c>
      <c r="D5" s="2">
        <v>11947521</v>
      </c>
      <c r="E5" s="1" t="s">
        <v>18</v>
      </c>
      <c r="F5" s="1" t="s">
        <v>19</v>
      </c>
      <c r="G5" s="4">
        <v>37507</v>
      </c>
      <c r="H5" s="3">
        <v>13630</v>
      </c>
      <c r="I5" s="1" t="s">
        <v>86</v>
      </c>
      <c r="J5" s="1" t="str">
        <f t="shared" si="0"/>
        <v>Categoria A</v>
      </c>
      <c r="K5" s="6">
        <f t="shared" ca="1" si="1"/>
        <v>14</v>
      </c>
      <c r="Q5" t="s">
        <v>85</v>
      </c>
    </row>
    <row r="6" spans="1:17">
      <c r="A6" s="1">
        <v>1182</v>
      </c>
      <c r="B6" s="1" t="s">
        <v>16</v>
      </c>
      <c r="C6" s="1" t="s">
        <v>20</v>
      </c>
      <c r="D6" s="2">
        <v>28189125</v>
      </c>
      <c r="E6" s="1" t="s">
        <v>21</v>
      </c>
      <c r="F6" s="1" t="s">
        <v>22</v>
      </c>
      <c r="G6" s="4">
        <v>36526</v>
      </c>
      <c r="H6" s="3">
        <v>15275</v>
      </c>
      <c r="I6" s="1" t="s">
        <v>84</v>
      </c>
      <c r="J6" s="1" t="str">
        <f t="shared" si="0"/>
        <v>Categoria A</v>
      </c>
      <c r="K6" s="6">
        <f t="shared" ca="1" si="1"/>
        <v>16.687671232876713</v>
      </c>
    </row>
    <row r="7" spans="1:17">
      <c r="A7" s="1">
        <v>1196</v>
      </c>
      <c r="B7" s="1" t="s">
        <v>23</v>
      </c>
      <c r="C7" s="1" t="s">
        <v>24</v>
      </c>
      <c r="D7" s="2">
        <v>19157117</v>
      </c>
      <c r="E7" s="1" t="s">
        <v>25</v>
      </c>
      <c r="F7" s="1" t="s">
        <v>26</v>
      </c>
      <c r="G7" s="4">
        <v>40949</v>
      </c>
      <c r="H7" s="3">
        <v>6945</v>
      </c>
      <c r="I7" s="1" t="s">
        <v>87</v>
      </c>
      <c r="J7" s="1" t="str">
        <f t="shared" si="0"/>
        <v>Categoria C</v>
      </c>
      <c r="K7" s="6">
        <f t="shared" ca="1" si="1"/>
        <v>4.5698630136986305</v>
      </c>
    </row>
    <row r="8" spans="1:17">
      <c r="A8" s="1">
        <v>1119</v>
      </c>
      <c r="B8" s="1" t="s">
        <v>27</v>
      </c>
      <c r="C8" s="1" t="s">
        <v>28</v>
      </c>
      <c r="D8" s="2">
        <v>21128147</v>
      </c>
      <c r="E8" s="1" t="s">
        <v>29</v>
      </c>
      <c r="F8" s="1" t="s">
        <v>30</v>
      </c>
      <c r="G8" s="4">
        <v>41409</v>
      </c>
      <c r="H8" s="3">
        <v>5800</v>
      </c>
      <c r="I8" s="1" t="s">
        <v>87</v>
      </c>
      <c r="J8" s="1" t="str">
        <f t="shared" si="0"/>
        <v>Categoria C</v>
      </c>
      <c r="K8" s="6">
        <f t="shared" ca="1" si="1"/>
        <v>3.3095890410958906</v>
      </c>
    </row>
    <row r="9" spans="1:17">
      <c r="A9" s="1">
        <v>1157</v>
      </c>
      <c r="B9" s="1" t="s">
        <v>31</v>
      </c>
      <c r="C9" s="1" t="s">
        <v>32</v>
      </c>
      <c r="D9" s="2">
        <v>23524116</v>
      </c>
      <c r="E9" s="1" t="s">
        <v>33</v>
      </c>
      <c r="F9" s="1"/>
      <c r="G9" s="4">
        <v>39873</v>
      </c>
      <c r="H9" s="3">
        <v>8750</v>
      </c>
      <c r="I9" s="1" t="s">
        <v>84</v>
      </c>
      <c r="J9" s="1" t="str">
        <f t="shared" si="0"/>
        <v>Categoria B</v>
      </c>
      <c r="K9" s="6">
        <f t="shared" ca="1" si="1"/>
        <v>7.5178082191780824</v>
      </c>
    </row>
    <row r="10" spans="1:17">
      <c r="A10" s="1">
        <v>1113</v>
      </c>
      <c r="B10" s="1" t="s">
        <v>34</v>
      </c>
      <c r="C10" s="1" t="s">
        <v>32</v>
      </c>
      <c r="D10" s="2">
        <v>28341774</v>
      </c>
      <c r="E10" s="1" t="s">
        <v>35</v>
      </c>
      <c r="F10" s="1" t="s">
        <v>36</v>
      </c>
      <c r="G10" s="4">
        <v>41122</v>
      </c>
      <c r="H10" s="3">
        <v>6580</v>
      </c>
      <c r="I10" s="1" t="s">
        <v>84</v>
      </c>
      <c r="J10" s="1" t="str">
        <f t="shared" si="0"/>
        <v>Categoria C</v>
      </c>
      <c r="K10" s="6">
        <f t="shared" ca="1" si="1"/>
        <v>4.095890410958904</v>
      </c>
    </row>
    <row r="11" spans="1:17">
      <c r="A11" s="1">
        <v>1125</v>
      </c>
      <c r="B11" s="1" t="s">
        <v>37</v>
      </c>
      <c r="C11" s="1" t="s">
        <v>38</v>
      </c>
      <c r="D11" s="2">
        <v>24258241</v>
      </c>
      <c r="E11" s="1" t="s">
        <v>39</v>
      </c>
      <c r="F11" s="1" t="s">
        <v>40</v>
      </c>
      <c r="G11" s="4">
        <v>38486</v>
      </c>
      <c r="H11" s="3">
        <v>11725</v>
      </c>
      <c r="I11" s="1" t="s">
        <v>84</v>
      </c>
      <c r="J11" s="1" t="str">
        <f t="shared" si="0"/>
        <v>Categoria B</v>
      </c>
      <c r="K11" s="6">
        <f t="shared" ca="1" si="1"/>
        <v>11.317808219178081</v>
      </c>
    </row>
    <row r="12" spans="1:17">
      <c r="A12" s="1">
        <v>1171</v>
      </c>
      <c r="B12" s="1" t="s">
        <v>41</v>
      </c>
      <c r="C12" s="1" t="s">
        <v>42</v>
      </c>
      <c r="D12" s="2">
        <v>17181145</v>
      </c>
      <c r="E12" s="1" t="s">
        <v>43</v>
      </c>
      <c r="F12" s="1" t="s">
        <v>44</v>
      </c>
      <c r="G12" s="4">
        <v>38321</v>
      </c>
      <c r="H12" s="3">
        <v>12670</v>
      </c>
      <c r="I12" s="1" t="s">
        <v>85</v>
      </c>
      <c r="J12" s="1" t="str">
        <f t="shared" si="0"/>
        <v>Categoria B</v>
      </c>
      <c r="K12" s="6">
        <f t="shared" ca="1" si="1"/>
        <v>11.769863013698631</v>
      </c>
    </row>
    <row r="13" spans="1:17">
      <c r="A13" s="1">
        <v>1110</v>
      </c>
      <c r="B13" s="1" t="s">
        <v>45</v>
      </c>
      <c r="C13" s="1" t="s">
        <v>46</v>
      </c>
      <c r="D13" s="2">
        <v>27541377</v>
      </c>
      <c r="E13" s="1" t="s">
        <v>47</v>
      </c>
      <c r="F13" s="1" t="s">
        <v>48</v>
      </c>
      <c r="G13" s="4">
        <v>40817</v>
      </c>
      <c r="H13" s="3">
        <v>5250</v>
      </c>
      <c r="I13" s="1" t="s">
        <v>85</v>
      </c>
      <c r="J13" s="1" t="str">
        <f t="shared" si="0"/>
        <v>Categoria C</v>
      </c>
      <c r="K13" s="6">
        <f t="shared" ca="1" si="1"/>
        <v>4.9315068493150687</v>
      </c>
    </row>
    <row r="14" spans="1:17">
      <c r="A14" s="1">
        <v>1131</v>
      </c>
      <c r="B14" s="1" t="s">
        <v>49</v>
      </c>
      <c r="C14" s="1" t="s">
        <v>50</v>
      </c>
      <c r="D14" s="2">
        <v>29166165</v>
      </c>
      <c r="E14" s="1" t="s">
        <v>51</v>
      </c>
      <c r="F14" s="1" t="s">
        <v>52</v>
      </c>
      <c r="G14" s="4">
        <v>37452</v>
      </c>
      <c r="H14" s="3">
        <v>13770</v>
      </c>
      <c r="I14" s="1" t="s">
        <v>84</v>
      </c>
      <c r="J14" s="1" t="str">
        <f t="shared" si="0"/>
        <v>Categoria A</v>
      </c>
      <c r="K14" s="6">
        <f t="shared" ca="1" si="1"/>
        <v>14.150684931506849</v>
      </c>
    </row>
    <row r="15" spans="1:17">
      <c r="A15" s="1">
        <v>1155</v>
      </c>
      <c r="B15" s="1" t="s">
        <v>53</v>
      </c>
      <c r="C15" s="1" t="s">
        <v>54</v>
      </c>
      <c r="D15" s="2">
        <v>17151191</v>
      </c>
      <c r="E15" s="1" t="s">
        <v>58</v>
      </c>
      <c r="F15" s="1" t="s">
        <v>55</v>
      </c>
      <c r="G15" s="4">
        <v>38513</v>
      </c>
      <c r="H15" s="3">
        <v>9675</v>
      </c>
      <c r="I15" s="1" t="s">
        <v>83</v>
      </c>
      <c r="J15" s="1" t="str">
        <f t="shared" si="0"/>
        <v>Categoria B</v>
      </c>
      <c r="K15" s="6">
        <f t="shared" ca="1" si="1"/>
        <v>11.243835616438357</v>
      </c>
    </row>
    <row r="16" spans="1:17">
      <c r="A16" s="1">
        <v>1188</v>
      </c>
      <c r="B16" s="1" t="s">
        <v>56</v>
      </c>
      <c r="C16" s="1" t="s">
        <v>57</v>
      </c>
      <c r="D16" s="2">
        <v>26317119</v>
      </c>
      <c r="E16" s="1" t="s">
        <v>59</v>
      </c>
      <c r="F16" s="1" t="s">
        <v>60</v>
      </c>
      <c r="G16" s="4">
        <v>36465</v>
      </c>
      <c r="H16" s="3">
        <v>14725</v>
      </c>
      <c r="I16" s="1" t="s">
        <v>86</v>
      </c>
      <c r="J16" s="1" t="str">
        <f t="shared" si="0"/>
        <v>Categoria A</v>
      </c>
      <c r="K16" s="6">
        <f t="shared" ca="1" si="1"/>
        <v>16.854794520547944</v>
      </c>
    </row>
    <row r="17" spans="1:18">
      <c r="A17" s="1">
        <v>1103</v>
      </c>
      <c r="B17" s="1" t="s">
        <v>61</v>
      </c>
      <c r="C17" s="1" t="s">
        <v>32</v>
      </c>
      <c r="D17" s="2">
        <v>16125135</v>
      </c>
      <c r="E17" s="1" t="s">
        <v>62</v>
      </c>
      <c r="F17" s="1"/>
      <c r="G17" s="4">
        <v>40648</v>
      </c>
      <c r="H17" s="3">
        <v>7675</v>
      </c>
      <c r="I17" s="1" t="s">
        <v>83</v>
      </c>
      <c r="J17" s="1" t="str">
        <f t="shared" si="0"/>
        <v>Categoria C</v>
      </c>
      <c r="K17" s="6">
        <f t="shared" ca="1" si="1"/>
        <v>5.3945205479452056</v>
      </c>
    </row>
    <row r="18" spans="1:18">
      <c r="A18" s="1">
        <v>1168</v>
      </c>
      <c r="B18" s="1" t="s">
        <v>63</v>
      </c>
      <c r="C18" s="1" t="s">
        <v>64</v>
      </c>
      <c r="D18" s="2">
        <v>18168165</v>
      </c>
      <c r="E18" s="1" t="s">
        <v>65</v>
      </c>
      <c r="F18" s="1" t="s">
        <v>66</v>
      </c>
      <c r="G18" s="4">
        <v>36557</v>
      </c>
      <c r="H18" s="3">
        <v>14875</v>
      </c>
      <c r="I18" s="1" t="s">
        <v>84</v>
      </c>
      <c r="J18" s="1" t="str">
        <f t="shared" si="0"/>
        <v>Categoria A</v>
      </c>
      <c r="K18" s="6">
        <f t="shared" ca="1" si="1"/>
        <v>16.602739726027398</v>
      </c>
    </row>
    <row r="19" spans="1:18">
      <c r="A19" s="1">
        <v>1173</v>
      </c>
      <c r="B19" s="1" t="s">
        <v>67</v>
      </c>
      <c r="C19" s="1" t="s">
        <v>68</v>
      </c>
      <c r="D19" s="2">
        <v>25654251</v>
      </c>
      <c r="E19" s="1" t="s">
        <v>69</v>
      </c>
      <c r="F19" s="1" t="s">
        <v>70</v>
      </c>
      <c r="G19" s="4">
        <v>37470</v>
      </c>
      <c r="H19" s="3">
        <v>13580</v>
      </c>
      <c r="I19" s="1" t="s">
        <v>86</v>
      </c>
      <c r="J19" s="1" t="str">
        <f t="shared" si="0"/>
        <v>Categoria A</v>
      </c>
      <c r="K19" s="6">
        <f t="shared" ca="1" si="1"/>
        <v>14.101369863013698</v>
      </c>
    </row>
    <row r="20" spans="1:18">
      <c r="A20" s="1">
        <v>1116</v>
      </c>
      <c r="B20" s="1" t="s">
        <v>71</v>
      </c>
      <c r="C20" s="1" t="s">
        <v>72</v>
      </c>
      <c r="D20" s="2">
        <v>15115122</v>
      </c>
      <c r="E20" s="1" t="s">
        <v>73</v>
      </c>
      <c r="F20" s="1" t="s">
        <v>74</v>
      </c>
      <c r="G20" s="4">
        <v>36526</v>
      </c>
      <c r="H20" s="3">
        <v>13850</v>
      </c>
      <c r="I20" s="1" t="s">
        <v>85</v>
      </c>
      <c r="J20" s="1" t="str">
        <f t="shared" si="0"/>
        <v>Categoria A</v>
      </c>
      <c r="K20" s="6">
        <f t="shared" ca="1" si="1"/>
        <v>16.687671232876713</v>
      </c>
    </row>
    <row r="21" spans="1:18">
      <c r="A21" s="1">
        <v>1183</v>
      </c>
      <c r="B21" s="1" t="s">
        <v>75</v>
      </c>
      <c r="C21" s="1" t="s">
        <v>76</v>
      </c>
      <c r="D21" s="2">
        <v>10191541</v>
      </c>
      <c r="E21" s="1" t="s">
        <v>77</v>
      </c>
      <c r="F21" s="1" t="s">
        <v>78</v>
      </c>
      <c r="G21" s="4">
        <v>40787</v>
      </c>
      <c r="H21" s="3">
        <v>6975</v>
      </c>
      <c r="I21" s="1" t="s">
        <v>83</v>
      </c>
      <c r="J21" s="1" t="str">
        <f t="shared" si="0"/>
        <v>Categoria C</v>
      </c>
      <c r="K21" s="6">
        <f t="shared" ca="1" si="1"/>
        <v>5.0136986301369859</v>
      </c>
    </row>
    <row r="22" spans="1:18">
      <c r="A22" s="1">
        <v>1121</v>
      </c>
      <c r="B22" s="1" t="s">
        <v>79</v>
      </c>
      <c r="C22" s="1" t="s">
        <v>80</v>
      </c>
      <c r="D22" s="2">
        <v>27125125</v>
      </c>
      <c r="E22" s="1" t="s">
        <v>81</v>
      </c>
      <c r="F22" s="1"/>
      <c r="G22" s="4">
        <v>36526</v>
      </c>
      <c r="H22" s="3">
        <v>13945</v>
      </c>
      <c r="I22" s="1" t="s">
        <v>85</v>
      </c>
      <c r="J22" s="1" t="str">
        <f t="shared" si="0"/>
        <v>Categoria A</v>
      </c>
      <c r="K22" s="6">
        <f t="shared" ca="1" si="1"/>
        <v>16.687671232876713</v>
      </c>
    </row>
    <row r="25" spans="1:18">
      <c r="M25" s="7"/>
      <c r="N25" s="7"/>
      <c r="O25" s="7"/>
    </row>
    <row r="26" spans="1:18">
      <c r="A26" s="16" t="s">
        <v>0</v>
      </c>
      <c r="B26" s="16" t="s">
        <v>1</v>
      </c>
      <c r="C26" s="16" t="s">
        <v>2</v>
      </c>
      <c r="D26" s="16" t="s">
        <v>3</v>
      </c>
      <c r="E26" s="16" t="s">
        <v>4</v>
      </c>
      <c r="F26" s="16" t="s">
        <v>5</v>
      </c>
      <c r="G26" s="16" t="s">
        <v>6</v>
      </c>
      <c r="H26" s="16" t="s">
        <v>7</v>
      </c>
      <c r="I26" s="16" t="s">
        <v>82</v>
      </c>
      <c r="J26" s="16" t="s">
        <v>88</v>
      </c>
      <c r="K26" s="16" t="s">
        <v>89</v>
      </c>
      <c r="M26" s="18"/>
      <c r="N26" s="18"/>
      <c r="O26" s="17"/>
      <c r="Q26" s="5"/>
      <c r="R26" s="5"/>
    </row>
    <row r="27" spans="1:18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M27" s="18"/>
      <c r="N27" s="18"/>
      <c r="O27" s="17"/>
      <c r="Q27" s="5"/>
      <c r="R27" s="5"/>
    </row>
    <row r="28" spans="1:18">
      <c r="A28" s="1">
        <v>1105</v>
      </c>
      <c r="B28" s="1" t="s">
        <v>12</v>
      </c>
      <c r="C28" s="1" t="s">
        <v>13</v>
      </c>
      <c r="D28" s="2">
        <v>18186125</v>
      </c>
      <c r="E28" s="1" t="s">
        <v>14</v>
      </c>
      <c r="F28" s="1" t="s">
        <v>15</v>
      </c>
      <c r="G28" s="4">
        <v>38666</v>
      </c>
      <c r="H28" s="3">
        <v>12190</v>
      </c>
      <c r="I28" s="1" t="s">
        <v>83</v>
      </c>
      <c r="J28" s="1" t="s">
        <v>90</v>
      </c>
      <c r="K28" s="6">
        <v>10.605479452054794</v>
      </c>
      <c r="M28" s="17"/>
      <c r="N28" s="17"/>
      <c r="O28" s="7"/>
    </row>
    <row r="29" spans="1:18">
      <c r="A29" s="1">
        <v>1157</v>
      </c>
      <c r="B29" s="1" t="s">
        <v>31</v>
      </c>
      <c r="C29" s="1" t="s">
        <v>32</v>
      </c>
      <c r="D29" s="2">
        <v>23524116</v>
      </c>
      <c r="E29" s="1" t="s">
        <v>33</v>
      </c>
      <c r="F29" s="1"/>
      <c r="G29" s="4">
        <v>39873</v>
      </c>
      <c r="H29" s="3">
        <v>8750</v>
      </c>
      <c r="I29" s="1" t="s">
        <v>84</v>
      </c>
      <c r="J29" s="1" t="s">
        <v>90</v>
      </c>
      <c r="K29" s="6">
        <v>7.2986301369863016</v>
      </c>
      <c r="M29" s="17"/>
      <c r="N29" s="17"/>
      <c r="O29" s="7"/>
    </row>
    <row r="30" spans="1:18">
      <c r="A30" s="1">
        <v>1125</v>
      </c>
      <c r="B30" s="1" t="s">
        <v>37</v>
      </c>
      <c r="C30" s="1" t="s">
        <v>38</v>
      </c>
      <c r="D30" s="2">
        <v>24258241</v>
      </c>
      <c r="E30" s="1" t="s">
        <v>39</v>
      </c>
      <c r="F30" s="1" t="s">
        <v>40</v>
      </c>
      <c r="G30" s="4">
        <v>38486</v>
      </c>
      <c r="H30" s="3">
        <v>11725</v>
      </c>
      <c r="I30" s="1" t="s">
        <v>84</v>
      </c>
      <c r="J30" s="1" t="s">
        <v>90</v>
      </c>
      <c r="K30" s="6">
        <v>11.098630136986301</v>
      </c>
      <c r="M30" s="17"/>
      <c r="N30" s="17"/>
      <c r="O30" s="7"/>
    </row>
    <row r="31" spans="1:18">
      <c r="A31" s="1">
        <v>1171</v>
      </c>
      <c r="B31" s="1" t="s">
        <v>41</v>
      </c>
      <c r="C31" s="1" t="s">
        <v>42</v>
      </c>
      <c r="D31" s="2">
        <v>17181145</v>
      </c>
      <c r="E31" s="1" t="s">
        <v>43</v>
      </c>
      <c r="F31" s="1" t="s">
        <v>44</v>
      </c>
      <c r="G31" s="4">
        <v>38321</v>
      </c>
      <c r="H31" s="3">
        <v>12670</v>
      </c>
      <c r="I31" s="1" t="s">
        <v>85</v>
      </c>
      <c r="J31" s="1" t="s">
        <v>90</v>
      </c>
      <c r="K31" s="6">
        <v>11.550684931506849</v>
      </c>
      <c r="M31" s="17"/>
      <c r="N31" s="17"/>
      <c r="O31" s="7"/>
    </row>
    <row r="32" spans="1:18">
      <c r="A32" s="1">
        <v>1155</v>
      </c>
      <c r="B32" s="1" t="s">
        <v>53</v>
      </c>
      <c r="C32" s="1" t="s">
        <v>54</v>
      </c>
      <c r="D32" s="2">
        <v>17151191</v>
      </c>
      <c r="E32" s="1" t="s">
        <v>58</v>
      </c>
      <c r="F32" s="1" t="s">
        <v>55</v>
      </c>
      <c r="G32" s="4">
        <v>38513</v>
      </c>
      <c r="H32" s="3">
        <v>9675</v>
      </c>
      <c r="I32" s="1" t="s">
        <v>83</v>
      </c>
      <c r="J32" s="1" t="s">
        <v>90</v>
      </c>
      <c r="K32" s="6">
        <v>11.024657534246575</v>
      </c>
      <c r="M32" s="17"/>
      <c r="N32" s="17"/>
      <c r="O32" s="7"/>
    </row>
    <row r="36" spans="1:11">
      <c r="A36" s="16" t="s">
        <v>0</v>
      </c>
      <c r="B36" s="16" t="s">
        <v>1</v>
      </c>
      <c r="C36" s="16" t="s">
        <v>2</v>
      </c>
      <c r="D36" s="16" t="s">
        <v>3</v>
      </c>
      <c r="E36" s="16" t="s">
        <v>4</v>
      </c>
      <c r="F36" s="16" t="s">
        <v>5</v>
      </c>
      <c r="G36" s="16" t="s">
        <v>6</v>
      </c>
      <c r="H36" s="16" t="s">
        <v>7</v>
      </c>
      <c r="I36" s="16" t="s">
        <v>82</v>
      </c>
      <c r="J36" s="16" t="s">
        <v>88</v>
      </c>
      <c r="K36" s="16" t="s">
        <v>89</v>
      </c>
    </row>
    <row r="37" spans="1:1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</row>
    <row r="38" spans="1:11">
      <c r="A38" s="1">
        <v>1105</v>
      </c>
      <c r="B38" s="1" t="s">
        <v>12</v>
      </c>
      <c r="C38" s="1" t="s">
        <v>13</v>
      </c>
      <c r="D38" s="2">
        <v>18186125</v>
      </c>
      <c r="E38" s="1" t="s">
        <v>14</v>
      </c>
      <c r="F38" s="1" t="s">
        <v>15</v>
      </c>
      <c r="G38" s="4">
        <v>38666</v>
      </c>
      <c r="H38" s="3">
        <v>12190</v>
      </c>
      <c r="I38" s="1" t="s">
        <v>83</v>
      </c>
      <c r="J38" s="1" t="s">
        <v>90</v>
      </c>
      <c r="K38" s="6">
        <v>10.605479452054794</v>
      </c>
    </row>
    <row r="39" spans="1:11">
      <c r="A39" s="1">
        <v>1155</v>
      </c>
      <c r="B39" s="1" t="s">
        <v>53</v>
      </c>
      <c r="C39" s="1" t="s">
        <v>54</v>
      </c>
      <c r="D39" s="2">
        <v>17151191</v>
      </c>
      <c r="E39" s="1" t="s">
        <v>58</v>
      </c>
      <c r="F39" s="1" t="s">
        <v>55</v>
      </c>
      <c r="G39" s="4">
        <v>38513</v>
      </c>
      <c r="H39" s="3">
        <v>9675</v>
      </c>
      <c r="I39" s="1" t="s">
        <v>83</v>
      </c>
      <c r="J39" s="1" t="s">
        <v>90</v>
      </c>
      <c r="K39" s="6">
        <v>11.024657534246575</v>
      </c>
    </row>
  </sheetData>
  <autoFilter ref="A1:K22"/>
  <mergeCells count="40">
    <mergeCell ref="F1:F2"/>
    <mergeCell ref="A1:A2"/>
    <mergeCell ref="B1:B2"/>
    <mergeCell ref="C1:C2"/>
    <mergeCell ref="D1:D2"/>
    <mergeCell ref="E1:E2"/>
    <mergeCell ref="A26:A27"/>
    <mergeCell ref="B26:B27"/>
    <mergeCell ref="C26:C27"/>
    <mergeCell ref="D26:D27"/>
    <mergeCell ref="E26:E27"/>
    <mergeCell ref="G1:G2"/>
    <mergeCell ref="H1:H2"/>
    <mergeCell ref="I1:I2"/>
    <mergeCell ref="J1:J2"/>
    <mergeCell ref="K1:K2"/>
    <mergeCell ref="F36:F37"/>
    <mergeCell ref="F26:F27"/>
    <mergeCell ref="G26:G27"/>
    <mergeCell ref="H26:H27"/>
    <mergeCell ref="I26:I27"/>
    <mergeCell ref="G36:G37"/>
    <mergeCell ref="H36:H37"/>
    <mergeCell ref="I36:I37"/>
    <mergeCell ref="A36:A37"/>
    <mergeCell ref="B36:B37"/>
    <mergeCell ref="C36:C37"/>
    <mergeCell ref="D36:D37"/>
    <mergeCell ref="E36:E37"/>
    <mergeCell ref="J36:J37"/>
    <mergeCell ref="K36:K37"/>
    <mergeCell ref="O26:O27"/>
    <mergeCell ref="M32:N32"/>
    <mergeCell ref="M26:N27"/>
    <mergeCell ref="M28:N28"/>
    <mergeCell ref="M29:N29"/>
    <mergeCell ref="M30:N30"/>
    <mergeCell ref="M31:N31"/>
    <mergeCell ref="J26:J27"/>
    <mergeCell ref="K26:K27"/>
  </mergeCells>
  <dataValidations count="1">
    <dataValidation type="list" allowBlank="1" showInputMessage="1" showErrorMessage="1" error="Introduzca un valor correcto" prompt="Ingrese algunos de los siguientes valores." sqref="I3:I22 I28:I32 I38:I39">
      <formula1>$Q$1:$Q$5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M30" sqref="M30"/>
    </sheetView>
  </sheetViews>
  <sheetFormatPr baseColWidth="10" defaultColWidth="9.140625" defaultRowHeight="15"/>
  <cols>
    <col min="1" max="1" width="6.7109375" bestFit="1" customWidth="1"/>
    <col min="2" max="2" width="8.5703125" bestFit="1" customWidth="1"/>
    <col min="3" max="3" width="8.7109375" bestFit="1" customWidth="1"/>
    <col min="4" max="4" width="13.140625" style="9" bestFit="1" customWidth="1"/>
    <col min="5" max="5" width="14.42578125" bestFit="1" customWidth="1"/>
    <col min="6" max="6" width="11.140625" bestFit="1" customWidth="1"/>
    <col min="7" max="7" width="13.140625" style="8" bestFit="1" customWidth="1"/>
    <col min="8" max="8" width="20.28515625" style="9" bestFit="1" customWidth="1"/>
    <col min="9" max="9" width="14.42578125" bestFit="1" customWidth="1"/>
    <col min="10" max="10" width="11.140625" bestFit="1" customWidth="1"/>
    <col min="13" max="13" width="22.42578125" bestFit="1" customWidth="1"/>
  </cols>
  <sheetData>
    <row r="1" spans="1:14">
      <c r="A1" s="16" t="str">
        <f>Legajos!A1</f>
        <v>Legajo</v>
      </c>
      <c r="B1" s="16" t="str">
        <f>Legajos!B1</f>
        <v>Apellido</v>
      </c>
      <c r="C1" s="16" t="str">
        <f>Legajos!C1</f>
        <v>Nombre</v>
      </c>
      <c r="D1" s="25" t="str">
        <f>Legajos!H1</f>
        <v>Sueldo Basico</v>
      </c>
      <c r="E1" s="16" t="str">
        <f>Legajos!I1</f>
        <v>Sección</v>
      </c>
      <c r="F1" s="16" t="str">
        <f>Legajos!J1</f>
        <v>Categoría</v>
      </c>
      <c r="G1" s="24" t="s">
        <v>91</v>
      </c>
      <c r="H1" s="25" t="s">
        <v>96</v>
      </c>
      <c r="I1" s="16" t="s">
        <v>98</v>
      </c>
      <c r="J1" s="22"/>
    </row>
    <row r="2" spans="1:14">
      <c r="A2" s="16"/>
      <c r="B2" s="16"/>
      <c r="C2" s="16"/>
      <c r="D2" s="25"/>
      <c r="E2" s="16"/>
      <c r="F2" s="16"/>
      <c r="G2" s="24"/>
      <c r="H2" s="25"/>
      <c r="I2" s="16"/>
      <c r="J2" s="22"/>
      <c r="M2" s="1" t="s">
        <v>92</v>
      </c>
    </row>
    <row r="3" spans="1:14">
      <c r="A3" s="1">
        <f>Legajos!A3</f>
        <v>1190</v>
      </c>
      <c r="B3" s="1" t="str">
        <f>Legajos!B3</f>
        <v>Asis</v>
      </c>
      <c r="C3" s="1" t="str">
        <f>Legajos!C3</f>
        <v>Ana</v>
      </c>
      <c r="D3" s="10">
        <f>Legajos!H3</f>
        <v>13850</v>
      </c>
      <c r="E3" s="11" t="str">
        <f>Legajos!I3</f>
        <v>Compras</v>
      </c>
      <c r="F3" s="11" t="str">
        <f>Legajos!J3</f>
        <v>Categoria A</v>
      </c>
      <c r="G3" s="12">
        <f>I9</f>
        <v>14250</v>
      </c>
      <c r="H3" s="12">
        <f>IF(E3&lt;&gt;"Ventas",IF(F3="Categoria A",$M$5*$N$11,IF(F3="Categoria B",$M$5*$N$12,$M$5*$N$12)),0)</f>
        <v>8250</v>
      </c>
      <c r="I3" s="12">
        <f>D3+G3+H3</f>
        <v>36350</v>
      </c>
      <c r="M3" s="12">
        <v>700000</v>
      </c>
    </row>
    <row r="4" spans="1:14">
      <c r="A4" s="1">
        <f>Legajos!A4</f>
        <v>1105</v>
      </c>
      <c r="B4" s="1" t="str">
        <f>Legajos!B4</f>
        <v>Barzola</v>
      </c>
      <c r="C4" s="1" t="str">
        <f>Legajos!C4</f>
        <v>Lorenzo</v>
      </c>
      <c r="D4" s="10">
        <f>Legajos!H4</f>
        <v>12190</v>
      </c>
      <c r="E4" s="11" t="str">
        <f>Legajos!I4</f>
        <v>Ventas</v>
      </c>
      <c r="F4" s="11" t="str">
        <f>Legajos!J4</f>
        <v>Categoria B</v>
      </c>
      <c r="G4" s="12">
        <f t="shared" ref="G4:G22" si="0">IF(E4="Ventas",IF(F4="Categoria A",$M$3*$N$7,IF(F4="Categoria B",$M$3*$N$8,$M$3*$N$9)),0)</f>
        <v>10500</v>
      </c>
      <c r="H4" s="12">
        <f t="shared" ref="H4:H22" si="1">IF(E4&lt;&gt;"Ventas",IF(F4="Categoria A",$M$5*$N$11,IF(F4="Categoria B",$M$5*$N$12,$M$5*$N$12)),0)</f>
        <v>0</v>
      </c>
      <c r="I4" s="12">
        <f t="shared" ref="I4:I22" si="2">D4+G4+H4</f>
        <v>22690</v>
      </c>
      <c r="M4" s="1" t="s">
        <v>93</v>
      </c>
    </row>
    <row r="5" spans="1:14">
      <c r="A5" s="1">
        <f>Legajos!A5</f>
        <v>1118</v>
      </c>
      <c r="B5" s="1" t="str">
        <f>Legajos!B5</f>
        <v>Córdoba</v>
      </c>
      <c r="C5" s="1" t="str">
        <f>Legajos!C5</f>
        <v>Sergio</v>
      </c>
      <c r="D5" s="10">
        <f>Legajos!H5</f>
        <v>13630</v>
      </c>
      <c r="E5" s="11" t="str">
        <f>Legajos!I5</f>
        <v>Compras</v>
      </c>
      <c r="F5" s="11" t="str">
        <f>Legajos!J5</f>
        <v>Categoria A</v>
      </c>
      <c r="G5" s="12">
        <f t="shared" si="0"/>
        <v>0</v>
      </c>
      <c r="H5" s="12">
        <f t="shared" si="1"/>
        <v>8250</v>
      </c>
      <c r="I5" s="12">
        <f t="shared" si="2"/>
        <v>21880</v>
      </c>
      <c r="M5" s="12">
        <v>550000</v>
      </c>
    </row>
    <row r="6" spans="1:14" ht="15.75" thickBot="1">
      <c r="A6" s="1">
        <f>Legajos!A6</f>
        <v>1182</v>
      </c>
      <c r="B6" s="1" t="str">
        <f>Legajos!B6</f>
        <v>Córdoba</v>
      </c>
      <c r="C6" s="1" t="str">
        <f>Legajos!C6</f>
        <v>Claudia</v>
      </c>
      <c r="D6" s="10">
        <f>Legajos!H6</f>
        <v>15275</v>
      </c>
      <c r="E6" s="11" t="str">
        <f>Legajos!I6</f>
        <v>Producción</v>
      </c>
      <c r="F6" s="11" t="str">
        <f>Legajos!J6</f>
        <v>Categoria A</v>
      </c>
      <c r="G6" s="12">
        <f t="shared" si="0"/>
        <v>0</v>
      </c>
      <c r="H6" s="12">
        <f t="shared" si="1"/>
        <v>8250</v>
      </c>
      <c r="I6" s="12">
        <f t="shared" si="2"/>
        <v>23525</v>
      </c>
    </row>
    <row r="7" spans="1:14" ht="15.75" thickBot="1">
      <c r="A7" s="1">
        <f>Legajos!A7</f>
        <v>1196</v>
      </c>
      <c r="B7" s="1" t="str">
        <f>Legajos!B7</f>
        <v>Espada</v>
      </c>
      <c r="C7" s="1" t="str">
        <f>Legajos!C7</f>
        <v>Monica</v>
      </c>
      <c r="D7" s="10">
        <f>Legajos!H7</f>
        <v>6945</v>
      </c>
      <c r="E7" s="11" t="str">
        <f>Legajos!I7</f>
        <v>Administración</v>
      </c>
      <c r="F7" s="11" t="str">
        <f>Legajos!J7</f>
        <v>Categoria C</v>
      </c>
      <c r="G7" s="12">
        <f t="shared" si="0"/>
        <v>0</v>
      </c>
      <c r="H7" s="12">
        <f t="shared" si="1"/>
        <v>5500</v>
      </c>
      <c r="I7" s="12">
        <f t="shared" si="2"/>
        <v>12445</v>
      </c>
      <c r="M7" s="14" t="s">
        <v>94</v>
      </c>
      <c r="N7" s="13">
        <v>0.02</v>
      </c>
    </row>
    <row r="8" spans="1:14" ht="15.75" thickBot="1">
      <c r="A8" s="1">
        <f>Legajos!A8</f>
        <v>1119</v>
      </c>
      <c r="B8" s="1" t="str">
        <f>Legajos!B8</f>
        <v>Filguera</v>
      </c>
      <c r="C8" s="1" t="str">
        <f>Legajos!C8</f>
        <v>Josefina</v>
      </c>
      <c r="D8" s="10">
        <f>Legajos!H8</f>
        <v>5800</v>
      </c>
      <c r="E8" s="11" t="str">
        <f>Legajos!I8</f>
        <v>Administración</v>
      </c>
      <c r="F8" s="11" t="str">
        <f>Legajos!J8</f>
        <v>Categoria C</v>
      </c>
      <c r="G8" s="12">
        <f t="shared" si="0"/>
        <v>0</v>
      </c>
      <c r="H8" s="12">
        <f t="shared" si="1"/>
        <v>5500</v>
      </c>
      <c r="I8" s="12">
        <f t="shared" si="2"/>
        <v>11300</v>
      </c>
      <c r="M8" s="14" t="s">
        <v>90</v>
      </c>
      <c r="N8" s="13">
        <v>1.4999999999999999E-2</v>
      </c>
    </row>
    <row r="9" spans="1:14" ht="15.75" thickBot="1">
      <c r="A9" s="1">
        <f>Legajos!A9</f>
        <v>1157</v>
      </c>
      <c r="B9" s="1" t="str">
        <f>Legajos!B9</f>
        <v>García</v>
      </c>
      <c r="C9" s="1" t="str">
        <f>Legajos!C9</f>
        <v>Manuel</v>
      </c>
      <c r="D9" s="10">
        <f>Legajos!H9</f>
        <v>8750</v>
      </c>
      <c r="E9" s="11" t="str">
        <f>Legajos!I9</f>
        <v>Producción</v>
      </c>
      <c r="F9" s="11" t="str">
        <f>Legajos!J9</f>
        <v>Categoria B</v>
      </c>
      <c r="G9" s="12">
        <f t="shared" si="0"/>
        <v>0</v>
      </c>
      <c r="H9" s="12">
        <f t="shared" si="1"/>
        <v>5500</v>
      </c>
      <c r="I9" s="12">
        <f t="shared" si="2"/>
        <v>14250</v>
      </c>
      <c r="M9" s="14" t="s">
        <v>95</v>
      </c>
      <c r="N9" s="13">
        <v>0.01</v>
      </c>
    </row>
    <row r="10" spans="1:14" ht="15.75" thickBot="1">
      <c r="A10" s="1">
        <f>Legajos!A10</f>
        <v>1113</v>
      </c>
      <c r="B10" s="1" t="str">
        <f>Legajos!B10</f>
        <v>Huergo</v>
      </c>
      <c r="C10" s="1" t="str">
        <f>Legajos!C10</f>
        <v>Manuel</v>
      </c>
      <c r="D10" s="10">
        <f>Legajos!H10</f>
        <v>6580</v>
      </c>
      <c r="E10" s="11" t="str">
        <f>Legajos!I10</f>
        <v>Producción</v>
      </c>
      <c r="F10" s="11" t="str">
        <f>Legajos!J10</f>
        <v>Categoria C</v>
      </c>
      <c r="G10" s="12">
        <f t="shared" si="0"/>
        <v>0</v>
      </c>
      <c r="H10" s="12">
        <f t="shared" si="1"/>
        <v>5500</v>
      </c>
      <c r="I10" s="12">
        <f t="shared" si="2"/>
        <v>12080</v>
      </c>
      <c r="N10" s="1"/>
    </row>
    <row r="11" spans="1:14" ht="15.75" thickBot="1">
      <c r="A11" s="1">
        <f>Legajos!A11</f>
        <v>1125</v>
      </c>
      <c r="B11" s="1" t="str">
        <f>Legajos!B11</f>
        <v>Juarez</v>
      </c>
      <c r="C11" s="1" t="str">
        <f>Legajos!C11</f>
        <v>Sandra</v>
      </c>
      <c r="D11" s="10">
        <f>Legajos!H11</f>
        <v>11725</v>
      </c>
      <c r="E11" s="11" t="str">
        <f>Legajos!I11</f>
        <v>Producción</v>
      </c>
      <c r="F11" s="11" t="str">
        <f>Legajos!J11</f>
        <v>Categoria B</v>
      </c>
      <c r="G11" s="12">
        <f t="shared" si="0"/>
        <v>0</v>
      </c>
      <c r="H11" s="12">
        <f t="shared" si="1"/>
        <v>5500</v>
      </c>
      <c r="I11" s="12">
        <f t="shared" si="2"/>
        <v>17225</v>
      </c>
      <c r="M11" s="14" t="s">
        <v>94</v>
      </c>
      <c r="N11" s="13">
        <v>1.4999999999999999E-2</v>
      </c>
    </row>
    <row r="12" spans="1:14" ht="15.75" thickBot="1">
      <c r="A12" s="1">
        <f>Legajos!A12</f>
        <v>1171</v>
      </c>
      <c r="B12" s="1" t="str">
        <f>Legajos!B12</f>
        <v>León</v>
      </c>
      <c r="C12" s="1" t="str">
        <f>Legajos!C12</f>
        <v>Horacio</v>
      </c>
      <c r="D12" s="10">
        <f>Legajos!H12</f>
        <v>12670</v>
      </c>
      <c r="E12" s="11" t="str">
        <f>Legajos!I12</f>
        <v>Distribución</v>
      </c>
      <c r="F12" s="11" t="str">
        <f>Legajos!J12</f>
        <v>Categoria B</v>
      </c>
      <c r="G12" s="12">
        <f t="shared" si="0"/>
        <v>0</v>
      </c>
      <c r="H12" s="12">
        <f t="shared" si="1"/>
        <v>5500</v>
      </c>
      <c r="I12" s="12">
        <f t="shared" si="2"/>
        <v>18170</v>
      </c>
      <c r="M12" s="14" t="s">
        <v>97</v>
      </c>
      <c r="N12" s="13">
        <v>0.01</v>
      </c>
    </row>
    <row r="13" spans="1:14">
      <c r="A13" s="1">
        <f>Legajos!A13</f>
        <v>1110</v>
      </c>
      <c r="B13" s="1" t="str">
        <f>Legajos!B13</f>
        <v>Luna</v>
      </c>
      <c r="C13" s="1" t="str">
        <f>Legajos!C13</f>
        <v>Nicolás</v>
      </c>
      <c r="D13" s="10">
        <f>Legajos!H13</f>
        <v>5250</v>
      </c>
      <c r="E13" s="11" t="str">
        <f>Legajos!I13</f>
        <v>Distribución</v>
      </c>
      <c r="F13" s="11" t="str">
        <f>Legajos!J13</f>
        <v>Categoria C</v>
      </c>
      <c r="G13" s="12">
        <f t="shared" si="0"/>
        <v>0</v>
      </c>
      <c r="H13" s="12">
        <f t="shared" si="1"/>
        <v>5500</v>
      </c>
      <c r="I13" s="12">
        <f t="shared" si="2"/>
        <v>10750</v>
      </c>
    </row>
    <row r="14" spans="1:14">
      <c r="A14" s="1">
        <f>Legajos!A14</f>
        <v>1131</v>
      </c>
      <c r="B14" s="1" t="str">
        <f>Legajos!B14</f>
        <v>Montes</v>
      </c>
      <c r="C14" s="1" t="str">
        <f>Legajos!C14</f>
        <v>Carmen</v>
      </c>
      <c r="D14" s="10">
        <f>Legajos!H14</f>
        <v>13770</v>
      </c>
      <c r="E14" s="11" t="str">
        <f>Legajos!I14</f>
        <v>Producción</v>
      </c>
      <c r="F14" s="11" t="str">
        <f>Legajos!J14</f>
        <v>Categoria A</v>
      </c>
      <c r="G14" s="12">
        <f t="shared" si="0"/>
        <v>0</v>
      </c>
      <c r="H14" s="12">
        <f t="shared" si="1"/>
        <v>8250</v>
      </c>
      <c r="I14" s="12">
        <f t="shared" si="2"/>
        <v>22020</v>
      </c>
    </row>
    <row r="15" spans="1:14">
      <c r="A15" s="1">
        <f>Legajos!A15</f>
        <v>1155</v>
      </c>
      <c r="B15" s="1" t="str">
        <f>Legajos!B15</f>
        <v>Nieto</v>
      </c>
      <c r="C15" s="1" t="str">
        <f>Legajos!C15</f>
        <v>Federico</v>
      </c>
      <c r="D15" s="10">
        <f>Legajos!H15</f>
        <v>9675</v>
      </c>
      <c r="E15" s="11" t="str">
        <f>Legajos!I15</f>
        <v>Ventas</v>
      </c>
      <c r="F15" s="11" t="str">
        <f>Legajos!J15</f>
        <v>Categoria B</v>
      </c>
      <c r="G15" s="12">
        <f t="shared" si="0"/>
        <v>10500</v>
      </c>
      <c r="H15" s="12">
        <f t="shared" si="1"/>
        <v>0</v>
      </c>
      <c r="I15" s="12">
        <f t="shared" si="2"/>
        <v>20175</v>
      </c>
    </row>
    <row r="16" spans="1:14">
      <c r="A16" s="1">
        <f>Legajos!A16</f>
        <v>1188</v>
      </c>
      <c r="B16" s="1" t="str">
        <f>Legajos!B16</f>
        <v>Piñeiro</v>
      </c>
      <c r="C16" s="1" t="str">
        <f>Legajos!C16</f>
        <v>Laura</v>
      </c>
      <c r="D16" s="10">
        <f>Legajos!H16</f>
        <v>14725</v>
      </c>
      <c r="E16" s="11" t="str">
        <f>Legajos!I16</f>
        <v>Compras</v>
      </c>
      <c r="F16" s="11" t="str">
        <f>Legajos!J16</f>
        <v>Categoria A</v>
      </c>
      <c r="G16" s="12">
        <f t="shared" si="0"/>
        <v>0</v>
      </c>
      <c r="H16" s="12">
        <f t="shared" si="1"/>
        <v>8250</v>
      </c>
      <c r="I16" s="12">
        <f t="shared" si="2"/>
        <v>22975</v>
      </c>
    </row>
    <row r="17" spans="1:9">
      <c r="A17" s="1">
        <f>Legajos!A17</f>
        <v>1103</v>
      </c>
      <c r="B17" s="1" t="str">
        <f>Legajos!B17</f>
        <v>Roldán</v>
      </c>
      <c r="C17" s="1" t="str">
        <f>Legajos!C17</f>
        <v>Manuel</v>
      </c>
      <c r="D17" s="10">
        <f>Legajos!H17</f>
        <v>7675</v>
      </c>
      <c r="E17" s="11" t="str">
        <f>Legajos!I17</f>
        <v>Ventas</v>
      </c>
      <c r="F17" s="11" t="str">
        <f>Legajos!J17</f>
        <v>Categoria C</v>
      </c>
      <c r="G17" s="12">
        <f t="shared" si="0"/>
        <v>7000</v>
      </c>
      <c r="H17" s="12">
        <f t="shared" si="1"/>
        <v>0</v>
      </c>
      <c r="I17" s="12">
        <f t="shared" si="2"/>
        <v>14675</v>
      </c>
    </row>
    <row r="18" spans="1:9">
      <c r="A18" s="1">
        <f>Legajos!A18</f>
        <v>1168</v>
      </c>
      <c r="B18" s="1" t="str">
        <f>Legajos!B18</f>
        <v>Sánchez</v>
      </c>
      <c r="C18" s="1" t="str">
        <f>Legajos!C18</f>
        <v>Gabriela</v>
      </c>
      <c r="D18" s="10">
        <f>Legajos!H18</f>
        <v>14875</v>
      </c>
      <c r="E18" s="11" t="str">
        <f>Legajos!I18</f>
        <v>Producción</v>
      </c>
      <c r="F18" s="11" t="str">
        <f>Legajos!J18</f>
        <v>Categoria A</v>
      </c>
      <c r="G18" s="12">
        <f t="shared" si="0"/>
        <v>0</v>
      </c>
      <c r="H18" s="12">
        <f t="shared" si="1"/>
        <v>8250</v>
      </c>
      <c r="I18" s="12">
        <f t="shared" si="2"/>
        <v>23125</v>
      </c>
    </row>
    <row r="19" spans="1:9">
      <c r="A19" s="1">
        <f>Legajos!A19</f>
        <v>1173</v>
      </c>
      <c r="B19" s="1" t="str">
        <f>Legajos!B19</f>
        <v>Taborda</v>
      </c>
      <c r="C19" s="1" t="str">
        <f>Legajos!C19</f>
        <v>Silvina</v>
      </c>
      <c r="D19" s="10">
        <f>Legajos!H19</f>
        <v>13580</v>
      </c>
      <c r="E19" s="11" t="str">
        <f>Legajos!I19</f>
        <v>Compras</v>
      </c>
      <c r="F19" s="11" t="str">
        <f>Legajos!J19</f>
        <v>Categoria A</v>
      </c>
      <c r="G19" s="12">
        <f t="shared" si="0"/>
        <v>0</v>
      </c>
      <c r="H19" s="12">
        <f t="shared" si="1"/>
        <v>8250</v>
      </c>
      <c r="I19" s="12">
        <f t="shared" si="2"/>
        <v>21830</v>
      </c>
    </row>
    <row r="20" spans="1:9">
      <c r="A20" s="1">
        <f>Legajos!A20</f>
        <v>1116</v>
      </c>
      <c r="B20" s="1" t="str">
        <f>Legajos!B20</f>
        <v>Teruel</v>
      </c>
      <c r="C20" s="1" t="str">
        <f>Legajos!C20</f>
        <v>Santiago</v>
      </c>
      <c r="D20" s="10">
        <f>Legajos!H20</f>
        <v>13850</v>
      </c>
      <c r="E20" s="11" t="str">
        <f>Legajos!I20</f>
        <v>Distribución</v>
      </c>
      <c r="F20" s="11" t="str">
        <f>Legajos!J20</f>
        <v>Categoria A</v>
      </c>
      <c r="G20" s="12">
        <f t="shared" si="0"/>
        <v>0</v>
      </c>
      <c r="H20" s="12">
        <f t="shared" si="1"/>
        <v>8250</v>
      </c>
      <c r="I20" s="12">
        <f t="shared" si="2"/>
        <v>22100</v>
      </c>
    </row>
    <row r="21" spans="1:9">
      <c r="A21" s="1">
        <f>Legajos!A21</f>
        <v>1183</v>
      </c>
      <c r="B21" s="1" t="str">
        <f>Legajos!B21</f>
        <v>Uria</v>
      </c>
      <c r="C21" s="1" t="str">
        <f>Legajos!C21</f>
        <v>Diego</v>
      </c>
      <c r="D21" s="10">
        <f>Legajos!H21</f>
        <v>6975</v>
      </c>
      <c r="E21" s="11" t="str">
        <f>Legajos!I21</f>
        <v>Ventas</v>
      </c>
      <c r="F21" s="11" t="str">
        <f>Legajos!J21</f>
        <v>Categoria C</v>
      </c>
      <c r="G21" s="12">
        <f t="shared" si="0"/>
        <v>7000</v>
      </c>
      <c r="H21" s="12">
        <f t="shared" si="1"/>
        <v>0</v>
      </c>
      <c r="I21" s="12">
        <f t="shared" si="2"/>
        <v>13975</v>
      </c>
    </row>
    <row r="22" spans="1:9">
      <c r="A22" s="1">
        <f>Legajos!A22</f>
        <v>1121</v>
      </c>
      <c r="B22" s="1" t="str">
        <f>Legajos!B22</f>
        <v>Vivas</v>
      </c>
      <c r="C22" s="1" t="str">
        <f>Legajos!C22</f>
        <v>Walter</v>
      </c>
      <c r="D22" s="10">
        <f>Legajos!H22</f>
        <v>13945</v>
      </c>
      <c r="E22" s="11" t="str">
        <f>Legajos!I22</f>
        <v>Distribución</v>
      </c>
      <c r="F22" s="11" t="str">
        <f>Legajos!J22</f>
        <v>Categoria A</v>
      </c>
      <c r="G22" s="12">
        <f t="shared" si="0"/>
        <v>0</v>
      </c>
      <c r="H22" s="12">
        <f t="shared" si="1"/>
        <v>8250</v>
      </c>
      <c r="I22" s="12">
        <f t="shared" si="2"/>
        <v>22195</v>
      </c>
    </row>
    <row r="25" spans="1:9">
      <c r="A25" s="16" t="s">
        <v>99</v>
      </c>
      <c r="B25" s="16"/>
      <c r="C25" s="16"/>
      <c r="D25" s="20">
        <v>20</v>
      </c>
      <c r="F25" s="22" t="s">
        <v>100</v>
      </c>
      <c r="G25" s="22"/>
      <c r="H25" s="22"/>
    </row>
    <row r="26" spans="1:9">
      <c r="A26" s="16"/>
      <c r="B26" s="16"/>
      <c r="C26" s="16"/>
      <c r="D26" s="21"/>
      <c r="F26" s="22"/>
      <c r="G26" s="22"/>
      <c r="H26" s="22"/>
    </row>
    <row r="27" spans="1:9">
      <c r="A27" s="23" t="s">
        <v>87</v>
      </c>
      <c r="B27" s="23"/>
      <c r="C27" s="23"/>
      <c r="D27" s="15">
        <f>COUNTIF(E3:E22,E7)</f>
        <v>2</v>
      </c>
      <c r="F27" s="19">
        <f>SUMIF(E3:E22,E7,I3:I22)</f>
        <v>23745</v>
      </c>
      <c r="G27" s="19"/>
    </row>
    <row r="28" spans="1:9">
      <c r="A28" s="23" t="s">
        <v>86</v>
      </c>
      <c r="B28" s="23"/>
      <c r="C28" s="23"/>
      <c r="D28" s="15">
        <f>COUNTIF(E3:E22,E15)</f>
        <v>4</v>
      </c>
      <c r="F28" s="19">
        <f>SUMIF(E3:E22,E5,I3:I22)</f>
        <v>103035</v>
      </c>
      <c r="G28" s="19"/>
    </row>
    <row r="29" spans="1:9">
      <c r="A29" s="23" t="s">
        <v>83</v>
      </c>
      <c r="B29" s="23"/>
      <c r="C29" s="23"/>
      <c r="D29" s="15">
        <f>COUNTIF(E3:E22,E15)</f>
        <v>4</v>
      </c>
      <c r="F29" s="19">
        <f>SUMIF(E3:E22,E4,I3:I22)</f>
        <v>71515</v>
      </c>
      <c r="G29" s="19"/>
    </row>
    <row r="30" spans="1:9">
      <c r="A30" s="23" t="s">
        <v>84</v>
      </c>
      <c r="B30" s="23"/>
      <c r="C30" s="23"/>
      <c r="D30" s="15">
        <f>COUNTIF(E3:E22,E11)</f>
        <v>6</v>
      </c>
      <c r="F30" s="19">
        <f>SUMIF(E3:E22,E10,I3:I22)</f>
        <v>112225</v>
      </c>
      <c r="G30" s="19"/>
    </row>
    <row r="31" spans="1:9">
      <c r="A31" s="23" t="s">
        <v>85</v>
      </c>
      <c r="B31" s="23"/>
      <c r="C31" s="23"/>
      <c r="D31" s="15">
        <f>COUNTIF(E3:E22,E12)</f>
        <v>4</v>
      </c>
      <c r="F31" s="19">
        <f>SUMIF(E3:E22,E22,I3:I22)</f>
        <v>73215</v>
      </c>
      <c r="G31" s="19"/>
    </row>
  </sheetData>
  <mergeCells count="23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  <mergeCell ref="A25:C26"/>
    <mergeCell ref="A31:C31"/>
    <mergeCell ref="A30:C30"/>
    <mergeCell ref="A29:C29"/>
    <mergeCell ref="A28:C28"/>
    <mergeCell ref="A27:C27"/>
    <mergeCell ref="F29:G29"/>
    <mergeCell ref="F30:G30"/>
    <mergeCell ref="F31:G31"/>
    <mergeCell ref="D25:D26"/>
    <mergeCell ref="F25:H26"/>
    <mergeCell ref="F27:G27"/>
    <mergeCell ref="F28:G2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N19" sqref="N19"/>
    </sheetView>
  </sheetViews>
  <sheetFormatPr baseColWidth="10" defaultColWidth="9.140625" defaultRowHeight="15"/>
  <cols>
    <col min="1" max="1" width="16.28515625" bestFit="1" customWidth="1"/>
    <col min="2" max="2" width="20.5703125" bestFit="1" customWidth="1"/>
    <col min="5" max="5" width="16" bestFit="1" customWidth="1"/>
    <col min="6" max="6" width="21.42578125" bestFit="1" customWidth="1"/>
  </cols>
  <sheetData>
    <row r="1" spans="1:6">
      <c r="A1" s="26" t="s">
        <v>101</v>
      </c>
      <c r="B1" t="s">
        <v>104</v>
      </c>
      <c r="E1" s="26" t="s">
        <v>101</v>
      </c>
      <c r="F1" t="s">
        <v>105</v>
      </c>
    </row>
    <row r="2" spans="1:6">
      <c r="A2" s="27" t="s">
        <v>87</v>
      </c>
      <c r="B2" s="29">
        <v>23745</v>
      </c>
      <c r="E2" s="27" t="s">
        <v>8</v>
      </c>
      <c r="F2" s="29">
        <v>13850</v>
      </c>
    </row>
    <row r="3" spans="1:6">
      <c r="A3" s="28" t="s">
        <v>95</v>
      </c>
      <c r="B3" s="29">
        <v>23745</v>
      </c>
      <c r="E3" s="27" t="s">
        <v>12</v>
      </c>
      <c r="F3" s="29">
        <v>12190</v>
      </c>
    </row>
    <row r="4" spans="1:6">
      <c r="A4" s="27" t="s">
        <v>86</v>
      </c>
      <c r="B4" s="29">
        <v>103035</v>
      </c>
      <c r="E4" s="27" t="s">
        <v>16</v>
      </c>
      <c r="F4" s="29">
        <v>28905</v>
      </c>
    </row>
    <row r="5" spans="1:6">
      <c r="A5" s="28" t="s">
        <v>94</v>
      </c>
      <c r="B5" s="29">
        <v>103035</v>
      </c>
      <c r="E5" s="27" t="s">
        <v>23</v>
      </c>
      <c r="F5" s="29">
        <v>6945</v>
      </c>
    </row>
    <row r="6" spans="1:6">
      <c r="A6" s="27" t="s">
        <v>85</v>
      </c>
      <c r="B6" s="29">
        <v>73215</v>
      </c>
      <c r="E6" s="27" t="s">
        <v>27</v>
      </c>
      <c r="F6" s="29">
        <v>5800</v>
      </c>
    </row>
    <row r="7" spans="1:6">
      <c r="A7" s="28" t="s">
        <v>94</v>
      </c>
      <c r="B7" s="29">
        <v>44295</v>
      </c>
      <c r="E7" s="27" t="s">
        <v>31</v>
      </c>
      <c r="F7" s="29">
        <v>8750</v>
      </c>
    </row>
    <row r="8" spans="1:6">
      <c r="A8" s="28" t="s">
        <v>90</v>
      </c>
      <c r="B8" s="29">
        <v>18170</v>
      </c>
      <c r="E8" s="27" t="s">
        <v>34</v>
      </c>
      <c r="F8" s="29">
        <v>6580</v>
      </c>
    </row>
    <row r="9" spans="1:6">
      <c r="A9" s="28" t="s">
        <v>95</v>
      </c>
      <c r="B9" s="29">
        <v>10750</v>
      </c>
      <c r="E9" s="27" t="s">
        <v>37</v>
      </c>
      <c r="F9" s="29">
        <v>11725</v>
      </c>
    </row>
    <row r="10" spans="1:6">
      <c r="A10" s="27" t="s">
        <v>84</v>
      </c>
      <c r="B10" s="29">
        <v>112225</v>
      </c>
      <c r="E10" s="27" t="s">
        <v>41</v>
      </c>
      <c r="F10" s="29">
        <v>12670</v>
      </c>
    </row>
    <row r="11" spans="1:6">
      <c r="A11" s="28" t="s">
        <v>94</v>
      </c>
      <c r="B11" s="29">
        <v>68670</v>
      </c>
      <c r="E11" s="27" t="s">
        <v>45</v>
      </c>
      <c r="F11" s="29">
        <v>5250</v>
      </c>
    </row>
    <row r="12" spans="1:6">
      <c r="A12" s="28" t="s">
        <v>90</v>
      </c>
      <c r="B12" s="29">
        <v>31475</v>
      </c>
      <c r="E12" s="27" t="s">
        <v>49</v>
      </c>
      <c r="F12" s="29">
        <v>13770</v>
      </c>
    </row>
    <row r="13" spans="1:6">
      <c r="A13" s="28" t="s">
        <v>95</v>
      </c>
      <c r="B13" s="29">
        <v>12080</v>
      </c>
      <c r="E13" s="27" t="s">
        <v>53</v>
      </c>
      <c r="F13" s="29">
        <v>9675</v>
      </c>
    </row>
    <row r="14" spans="1:6">
      <c r="A14" s="27" t="s">
        <v>83</v>
      </c>
      <c r="B14" s="29">
        <v>71515</v>
      </c>
      <c r="E14" s="27" t="s">
        <v>56</v>
      </c>
      <c r="F14" s="29">
        <v>14725</v>
      </c>
    </row>
    <row r="15" spans="1:6">
      <c r="A15" s="28" t="s">
        <v>90</v>
      </c>
      <c r="B15" s="29">
        <v>42865</v>
      </c>
      <c r="E15" s="27" t="s">
        <v>61</v>
      </c>
      <c r="F15" s="29">
        <v>7675</v>
      </c>
    </row>
    <row r="16" spans="1:6">
      <c r="A16" s="28" t="s">
        <v>95</v>
      </c>
      <c r="B16" s="29">
        <v>28650</v>
      </c>
      <c r="E16" s="27" t="s">
        <v>63</v>
      </c>
      <c r="F16" s="29">
        <v>14875</v>
      </c>
    </row>
    <row r="17" spans="1:6">
      <c r="A17" s="27" t="s">
        <v>102</v>
      </c>
      <c r="B17" s="29"/>
      <c r="E17" s="27" t="s">
        <v>67</v>
      </c>
      <c r="F17" s="29">
        <v>13580</v>
      </c>
    </row>
    <row r="18" spans="1:6">
      <c r="A18" s="28" t="s">
        <v>102</v>
      </c>
      <c r="B18" s="29"/>
      <c r="E18" s="27" t="s">
        <v>71</v>
      </c>
      <c r="F18" s="29">
        <v>13850</v>
      </c>
    </row>
    <row r="19" spans="1:6">
      <c r="A19" s="27" t="s">
        <v>103</v>
      </c>
      <c r="B19" s="29">
        <v>383735</v>
      </c>
      <c r="E19" s="27" t="s">
        <v>75</v>
      </c>
      <c r="F19" s="29">
        <v>6975</v>
      </c>
    </row>
    <row r="20" spans="1:6">
      <c r="E20" s="27" t="s">
        <v>79</v>
      </c>
      <c r="F20" s="29">
        <v>13945</v>
      </c>
    </row>
    <row r="21" spans="1:6">
      <c r="E21" s="27" t="s">
        <v>102</v>
      </c>
      <c r="F21" s="29"/>
    </row>
    <row r="22" spans="1:6">
      <c r="E22" s="27" t="s">
        <v>103</v>
      </c>
      <c r="F22" s="29">
        <v>221735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Legajos</vt:lpstr>
      <vt:lpstr>Comisiones y Premios</vt:lpstr>
      <vt:lpstr>Tablas y Graf. Dinamico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2016-09-05T00:31:53Z</dcterms:modified>
</cp:coreProperties>
</file>