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3C98555F-6591-4307-B39A-BAA3A4BEDF12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horarios!$A$1:$G$367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6" l="1"/>
  <c r="L25" i="6"/>
  <c r="L26" i="6"/>
  <c r="L27" i="6"/>
  <c r="L28" i="6"/>
  <c r="L30" i="6"/>
  <c r="L31" i="6"/>
  <c r="L32" i="6"/>
  <c r="L33" i="6"/>
  <c r="L34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<sst xmlns="http://schemas.openxmlformats.org/spreadsheetml/2006/main" count="13383" uniqueCount="6747">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</sst>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22" fontId="0" fillId="2" borderId="5" xfId="0" applyNumberFormat="1" applyFill="1" applyBorder="1"/>
    <xf numFmtId="22" fontId="0" fillId="0" borderId="5" xfId="0" applyNumberFormat="1" applyBorder="1"/>
    <xf numFmtId="0" fontId="0" fillId="0" borderId="1" xfId="0" applyBorder="1"/>
    <xf numFmtId="44" fontId="0" fillId="2" borderId="1" xfId="3" applyFont="1" applyFill="1" applyBorder="1"/>
    <xf numFmtId="44" fontId="0" fillId="0" borderId="0" xfId="3" applyFont="1"/>
    <xf numFmtId="44" fontId="0" fillId="0" borderId="1" xfId="3" applyFont="1" applyBorder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topLeftCell="A4" workbookViewId="0">
      <selection activeCell="L30" sqref="L30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9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9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35">
        <v>45764</v>
      </c>
      <c r="B2" s="8" t="s">
        <v>6432</v>
      </c>
      <c r="C2" s="8">
        <v>172</v>
      </c>
      <c r="D2" s="8" t="s">
        <v>20</v>
      </c>
      <c r="E2" s="38">
        <v>990.56</v>
      </c>
      <c r="F2" s="41">
        <v>43.8</v>
      </c>
      <c r="G2" t="str">
        <f>VLOOKUP(C2,COORDENADAS!A:J,10,FALSE)</f>
        <v>-3.8003218</v>
      </c>
      <c r="H2" t="str">
        <f>VLOOKUP(C2,COORDENADAS!A:K,11,FALSE)</f>
        <v>-38.5880765</v>
      </c>
      <c r="I2" s="1" t="s">
        <v>6571</v>
      </c>
      <c r="J2" s="1" t="s">
        <v>6572</v>
      </c>
      <c r="K2" s="7">
        <f>VLOOKUP(B2,pesoCaminhao!C:G,5,0)</f>
        <v>1590</v>
      </c>
      <c r="L2" t="str">
        <f>VLOOKUP(C2,horarios!B:G,6,0)</f>
        <v>MANHA</v>
      </c>
    </row>
    <row r="3" spans="1:12">
      <c r="A3" s="36">
        <v>45764</v>
      </c>
      <c r="B3" s="37" t="s">
        <v>6431</v>
      </c>
      <c r="C3" s="37">
        <v>182</v>
      </c>
      <c r="D3" s="37" t="s">
        <v>22</v>
      </c>
      <c r="E3" s="40">
        <v>4232.3599999999997</v>
      </c>
      <c r="F3" s="42">
        <v>170.5</v>
      </c>
      <c r="G3" t="str">
        <f>VLOOKUP(C3,COORDENADAS!A:J,10,FALSE)</f>
        <v>-3.7429477</v>
      </c>
      <c r="H3" t="str">
        <f>VLOOKUP(C3,COORDENADAS!A:K,11,FALSE)</f>
        <v>-38.5599157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MANHA</v>
      </c>
    </row>
    <row r="4" spans="1:12">
      <c r="A4" s="35">
        <v>45764</v>
      </c>
      <c r="B4" s="8" t="s">
        <v>6431</v>
      </c>
      <c r="C4" s="8">
        <v>193</v>
      </c>
      <c r="D4" s="8" t="s">
        <v>23</v>
      </c>
      <c r="E4" s="38">
        <v>1122</v>
      </c>
      <c r="F4" s="41">
        <v>78.400000000000006</v>
      </c>
      <c r="G4" t="str">
        <f>VLOOKUP(C4,COORDENADAS!A:J,10,FALSE)</f>
        <v>-3.7211932</v>
      </c>
      <c r="H4" t="str">
        <f>VLOOKUP(C4,COORDENADAS!A:K,11,FALSE)</f>
        <v>-38.5583364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MANHA</v>
      </c>
    </row>
    <row r="5" spans="1:12">
      <c r="A5" s="36">
        <v>45764</v>
      </c>
      <c r="B5" s="37" t="s">
        <v>6432</v>
      </c>
      <c r="C5" s="37">
        <v>212</v>
      </c>
      <c r="D5" s="37" t="s">
        <v>25</v>
      </c>
      <c r="E5" s="40">
        <v>1647.62</v>
      </c>
      <c r="F5" s="42">
        <v>92</v>
      </c>
      <c r="G5" t="str">
        <f>VLOOKUP(C5,COORDENADAS!A:J,10,FALSE)</f>
        <v>-3.8185168</v>
      </c>
      <c r="H5" t="str">
        <f>VLOOKUP(C5,COORDENADAS!A:K,11,FALSE)</f>
        <v>-38.4971878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MANHA</v>
      </c>
    </row>
    <row r="6" spans="1:12">
      <c r="A6" s="35">
        <v>45764</v>
      </c>
      <c r="B6" s="8" t="s">
        <v>6436</v>
      </c>
      <c r="C6" s="8">
        <v>284</v>
      </c>
      <c r="D6" s="8" t="s">
        <v>32</v>
      </c>
      <c r="E6" s="38">
        <v>630.6</v>
      </c>
      <c r="F6" s="41">
        <v>56.5</v>
      </c>
      <c r="G6" t="str">
        <f>VLOOKUP(C6,COORDENADAS!A:J,10,FALSE)</f>
        <v>-3.7966519</v>
      </c>
      <c r="H6" t="str">
        <f>VLOOKUP(C6,COORDENADAS!A:K,11,FALSE)</f>
        <v>-38.6007377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DIURNO</v>
      </c>
    </row>
    <row r="7" spans="1:12">
      <c r="A7" s="36">
        <v>45764</v>
      </c>
      <c r="B7" s="37" t="s">
        <v>6432</v>
      </c>
      <c r="C7" s="37">
        <v>378</v>
      </c>
      <c r="D7" s="37" t="s">
        <v>48</v>
      </c>
      <c r="E7" s="40">
        <v>649.9</v>
      </c>
      <c r="F7" s="42">
        <v>61.6</v>
      </c>
      <c r="G7" t="str">
        <f>VLOOKUP(C7,COORDENADAS!A:J,10,FALSE)</f>
        <v>-3.8227322</v>
      </c>
      <c r="H7" t="str">
        <f>VLOOKUP(C7,COORDENADAS!A:K,11,FALSE)</f>
        <v>-38.5091962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35">
        <v>45764</v>
      </c>
      <c r="B8" s="8" t="s">
        <v>6436</v>
      </c>
      <c r="C8" s="8">
        <v>663</v>
      </c>
      <c r="D8" s="8" t="s">
        <v>81</v>
      </c>
      <c r="E8" s="38">
        <v>2098.7199999999998</v>
      </c>
      <c r="F8" s="41">
        <v>105.2</v>
      </c>
      <c r="G8" t="str">
        <f>VLOOKUP(C8,COORDENADAS!A:J,10,FALSE)</f>
        <v>-3.77289</v>
      </c>
      <c r="H8" t="str">
        <f>VLOOKUP(C8,COORDENADAS!A:K,11,FALSE)</f>
        <v>-38.5882422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MANHA</v>
      </c>
    </row>
    <row r="9" spans="1:12">
      <c r="A9" s="36">
        <v>45764</v>
      </c>
      <c r="B9" s="37" t="s">
        <v>6435</v>
      </c>
      <c r="C9" s="37">
        <v>815</v>
      </c>
      <c r="D9" s="37" t="s">
        <v>115</v>
      </c>
      <c r="E9" s="40">
        <v>726.2</v>
      </c>
      <c r="F9" s="42">
        <v>22.2</v>
      </c>
      <c r="G9" t="str">
        <f>VLOOKUP(C9,COORDENADAS!A:J,10,FALSE)</f>
        <v>-3.8575733</v>
      </c>
      <c r="H9" t="str">
        <f>VLOOKUP(C9,COORDENADAS!A:K,11,FALSE)</f>
        <v>-38.645753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35">
        <v>45764</v>
      </c>
      <c r="B10" s="8" t="s">
        <v>6436</v>
      </c>
      <c r="C10" s="8">
        <v>862</v>
      </c>
      <c r="D10" s="8" t="s">
        <v>127</v>
      </c>
      <c r="E10" s="38">
        <v>1649.56</v>
      </c>
      <c r="F10" s="41">
        <v>143.69999999999999</v>
      </c>
      <c r="G10" t="str">
        <f>VLOOKUP(C10,COORDENADAS!A:J,10,FALSE)</f>
        <v>-3.7566112</v>
      </c>
      <c r="H10" t="str">
        <f>VLOOKUP(C10,COORDENADAS!A:K,11,FALSE)</f>
        <v>-38.6024185</v>
      </c>
      <c r="I10" s="1" t="s">
        <v>6571</v>
      </c>
      <c r="J10" s="1" t="s">
        <v>6572</v>
      </c>
      <c r="K10" s="7">
        <f>VLOOKUP(B10,pesoCaminhao!C:G,5,0)</f>
        <v>1590</v>
      </c>
      <c r="L10" t="str">
        <f>VLOOKUP(C10,horarios!B:G,6,0)</f>
        <v>MANHA</v>
      </c>
    </row>
    <row r="11" spans="1:12">
      <c r="A11" s="36">
        <v>45764</v>
      </c>
      <c r="B11" s="37" t="s">
        <v>6431</v>
      </c>
      <c r="C11" s="37">
        <v>898</v>
      </c>
      <c r="D11" s="37" t="s">
        <v>138</v>
      </c>
      <c r="E11" s="40">
        <v>730.14</v>
      </c>
      <c r="F11" s="42">
        <v>111.1</v>
      </c>
      <c r="G11" t="str">
        <f>VLOOKUP(C11,COORDENADAS!A:J,10,FALSE)</f>
        <v>-3.7249377</v>
      </c>
      <c r="H11" t="str">
        <f>VLOOKUP(C11,COORDENADAS!A:K,11,FALSE)</f>
        <v>-38.5890115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MANHA</v>
      </c>
    </row>
    <row r="12" spans="1:12">
      <c r="A12" s="35">
        <v>45764</v>
      </c>
      <c r="B12" s="8" t="s">
        <v>6435</v>
      </c>
      <c r="C12" s="8">
        <v>1873</v>
      </c>
      <c r="D12" s="8" t="s">
        <v>281</v>
      </c>
      <c r="E12" s="38">
        <v>175.6</v>
      </c>
      <c r="F12" s="41">
        <v>8.1</v>
      </c>
      <c r="G12" t="str">
        <f>VLOOKUP(C12,COORDENADAS!A:J,10,FALSE)</f>
        <v>-3.8219527</v>
      </c>
      <c r="H12" t="str">
        <f>VLOOKUP(C12,COORDENADAS!A:K,11,FALSE)</f>
        <v>-38.6279053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DIURNO</v>
      </c>
    </row>
    <row r="13" spans="1:12">
      <c r="A13" s="36">
        <v>45764</v>
      </c>
      <c r="B13" s="37" t="s">
        <v>6436</v>
      </c>
      <c r="C13" s="37">
        <v>1967</v>
      </c>
      <c r="D13" s="37" t="s">
        <v>288</v>
      </c>
      <c r="E13" s="40">
        <v>669</v>
      </c>
      <c r="F13" s="42">
        <v>88.6</v>
      </c>
      <c r="G13" t="str">
        <f>VLOOKUP(C13,COORDENADAS!A:J,10,FALSE)</f>
        <v>-3.7865804</v>
      </c>
      <c r="H13" t="str">
        <f>VLOOKUP(C13,COORDENADAS!A:K,11,FALSE)</f>
        <v>-38.5979579</v>
      </c>
      <c r="I13" s="1" t="s">
        <v>6571</v>
      </c>
      <c r="J13" s="1" t="s">
        <v>6572</v>
      </c>
      <c r="K13" s="7">
        <f>VLOOKUP(B13,pesoCaminhao!C:G,5,0)</f>
        <v>1590</v>
      </c>
      <c r="L13" t="str">
        <f>VLOOKUP(C13,horarios!B:G,6,0)</f>
        <v>DIURNO</v>
      </c>
    </row>
    <row r="14" spans="1:12">
      <c r="A14" s="35">
        <v>45764</v>
      </c>
      <c r="B14" s="8" t="s">
        <v>6435</v>
      </c>
      <c r="C14" s="8">
        <v>1980</v>
      </c>
      <c r="D14" s="8" t="s">
        <v>289</v>
      </c>
      <c r="E14" s="38">
        <v>742.2</v>
      </c>
      <c r="F14" s="41">
        <v>46.6</v>
      </c>
      <c r="G14" t="str">
        <f>VLOOKUP(C14,COORDENADAS!A:J,10,FALSE)</f>
        <v>-3.8958534</v>
      </c>
      <c r="H14" t="str">
        <f>VLOOKUP(C14,COORDENADAS!A:K,11,FALSE)</f>
        <v>-38.6839187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36">
        <v>45764</v>
      </c>
      <c r="B15" s="37" t="s">
        <v>6435</v>
      </c>
      <c r="C15" s="37">
        <v>1998</v>
      </c>
      <c r="D15" s="37" t="s">
        <v>292</v>
      </c>
      <c r="E15" s="40">
        <v>4057.2</v>
      </c>
      <c r="F15" s="42">
        <v>180.7</v>
      </c>
      <c r="G15" t="str">
        <f>VLOOKUP(C15,COORDENADAS!A:J,10,FALSE)</f>
        <v>-3.8775392</v>
      </c>
      <c r="H15" t="str">
        <f>VLOOKUP(C15,COORDENADAS!A:K,11,FALSE)</f>
        <v>-38.6087159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MANHA</v>
      </c>
    </row>
    <row r="16" spans="1:12">
      <c r="A16" s="36">
        <v>45764</v>
      </c>
      <c r="B16" s="37" t="s">
        <v>6431</v>
      </c>
      <c r="C16" s="37">
        <v>3021</v>
      </c>
      <c r="D16" s="37" t="s">
        <v>396</v>
      </c>
      <c r="E16" s="40">
        <v>323</v>
      </c>
      <c r="F16" s="42">
        <v>21.2</v>
      </c>
      <c r="G16" t="str">
        <f>VLOOKUP(C16,COORDENADAS!A:J,10,FALSE)</f>
        <v>-3.7572362</v>
      </c>
      <c r="H16" t="str">
        <f>VLOOKUP(C16,COORDENADAS!A:K,11,FALSE)</f>
        <v>-38.5939325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35">
        <v>45764</v>
      </c>
      <c r="B17" s="8" t="s">
        <v>6516</v>
      </c>
      <c r="C17" s="8">
        <v>3166</v>
      </c>
      <c r="D17" s="8" t="s">
        <v>409</v>
      </c>
      <c r="E17" s="38">
        <v>1280.54</v>
      </c>
      <c r="F17" s="41">
        <v>102</v>
      </c>
      <c r="G17" t="str">
        <f>VLOOKUP(C17,COORDENADAS!A:J,10,FALSE)</f>
        <v>-3.8071766</v>
      </c>
      <c r="H17" t="str">
        <f>VLOOKUP(C17,COORDENADAS!A:K,11,FALSE)</f>
        <v>-38.555096</v>
      </c>
      <c r="I17" s="1" t="s">
        <v>6571</v>
      </c>
      <c r="J17" s="1" t="s">
        <v>6572</v>
      </c>
      <c r="K17" s="7">
        <f>VLOOKUP(B17,pesoCaminhao!C:G,5,0)</f>
        <v>900</v>
      </c>
      <c r="L17" t="str">
        <f>VLOOKUP(C17,horarios!B:G,6,0)</f>
        <v>MANHA</v>
      </c>
    </row>
    <row r="18" spans="1:12">
      <c r="A18" s="36">
        <v>45764</v>
      </c>
      <c r="B18" s="37" t="s">
        <v>6432</v>
      </c>
      <c r="C18" s="37">
        <v>3486</v>
      </c>
      <c r="D18" s="37" t="s">
        <v>456</v>
      </c>
      <c r="E18" s="40">
        <v>2411.2600000000002</v>
      </c>
      <c r="F18" s="42">
        <v>118.4</v>
      </c>
      <c r="G18" t="str">
        <f>VLOOKUP(C18,COORDENADAS!A:J,10,FALSE)</f>
        <v>-3.830081</v>
      </c>
      <c r="H18" t="str">
        <f>VLOOKUP(C18,COORDENADAS!A:K,11,FALSE)</f>
        <v>-38.509759</v>
      </c>
      <c r="I18" s="1" t="s">
        <v>6571</v>
      </c>
      <c r="J18" s="1" t="s">
        <v>6572</v>
      </c>
      <c r="K18" s="7">
        <f>VLOOKUP(B18,pesoCaminhao!C:G,5,0)</f>
        <v>1590</v>
      </c>
      <c r="L18" t="str">
        <f>VLOOKUP(C18,horarios!B:G,6,0)</f>
        <v>MANHA</v>
      </c>
    </row>
    <row r="19" spans="1:12">
      <c r="A19" s="35">
        <v>45764</v>
      </c>
      <c r="B19" s="8" t="s">
        <v>6434</v>
      </c>
      <c r="C19" s="8">
        <v>3508</v>
      </c>
      <c r="D19" s="8" t="s">
        <v>461</v>
      </c>
      <c r="E19" s="38">
        <v>798</v>
      </c>
      <c r="F19" s="41">
        <v>18</v>
      </c>
      <c r="G19" t="str">
        <f>VLOOKUP(C19,COORDENADAS!A:J,10,FALSE)</f>
        <v>-3.748629</v>
      </c>
      <c r="H19" t="str">
        <f>VLOOKUP(C19,COORDENADAS!A:K,11,FALSE)</f>
        <v>-38.5229264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MANHA</v>
      </c>
    </row>
    <row r="20" spans="1:12">
      <c r="A20" s="36">
        <v>45764</v>
      </c>
      <c r="B20" s="37" t="s">
        <v>6431</v>
      </c>
      <c r="C20" s="37">
        <v>3584</v>
      </c>
      <c r="D20" s="37" t="s">
        <v>472</v>
      </c>
      <c r="E20" s="40">
        <v>638.94000000000005</v>
      </c>
      <c r="F20" s="42">
        <v>64.7</v>
      </c>
      <c r="G20" t="str">
        <f>VLOOKUP(C20,COORDENADAS!A:J,10,FALSE)</f>
        <v>-3.726481</v>
      </c>
      <c r="H20" t="str">
        <f>VLOOKUP(C20,COORDENADAS!A:K,11,FALSE)</f>
        <v>-38.5888279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DIURNO</v>
      </c>
    </row>
    <row r="21" spans="1:12">
      <c r="A21" s="35">
        <v>45764</v>
      </c>
      <c r="B21" s="8" t="s">
        <v>6435</v>
      </c>
      <c r="C21" s="8">
        <v>3705</v>
      </c>
      <c r="D21" s="8" t="s">
        <v>488</v>
      </c>
      <c r="E21" s="38">
        <v>827.2</v>
      </c>
      <c r="F21" s="41">
        <v>28.1</v>
      </c>
      <c r="G21" t="str">
        <f>VLOOKUP(C21,COORDENADAS!A:J,10,FALSE)</f>
        <v>-3.8754221</v>
      </c>
      <c r="H21" t="str">
        <f>VLOOKUP(C21,COORDENADAS!A:K,11,FALSE)</f>
        <v>-38.5915102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DIURNO</v>
      </c>
    </row>
    <row r="22" spans="1:12">
      <c r="A22" s="4">
        <v>45764</v>
      </c>
      <c r="B22" t="s">
        <v>6435</v>
      </c>
      <c r="C22">
        <v>3765</v>
      </c>
      <c r="D22" t="s">
        <v>497</v>
      </c>
      <c r="E22" s="39">
        <v>463.7</v>
      </c>
      <c r="F22" s="7">
        <v>52.2</v>
      </c>
      <c r="G22" t="str">
        <f>VLOOKUP(C22,COORDENADAS!A:J,10,FALSE)</f>
        <v>-3.8548937</v>
      </c>
      <c r="H22" t="str">
        <f>VLOOKUP(C22,COORDENADAS!A:K,11,FALSE)</f>
        <v>-38.5789869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45764</v>
      </c>
      <c r="B23" t="s">
        <v>6434</v>
      </c>
      <c r="C23">
        <v>3784</v>
      </c>
      <c r="D23" t="s">
        <v>503</v>
      </c>
      <c r="E23" s="39">
        <v>1305.8399999999999</v>
      </c>
      <c r="F23" s="7">
        <v>65.400000000000006</v>
      </c>
      <c r="G23" t="str">
        <f>VLOOKUP(C23,COORDENADAS!A:J,10,FALSE)</f>
        <v>-3.7555418</v>
      </c>
      <c r="H23" t="str">
        <f>VLOOKUP(C23,COORDENADAS!A:K,11,FALSE)</f>
        <v>-38.5303956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MANHA</v>
      </c>
    </row>
    <row r="24" spans="1:12">
      <c r="A24" s="4">
        <v>45764</v>
      </c>
      <c r="B24" t="s">
        <v>6431</v>
      </c>
      <c r="C24">
        <v>4221</v>
      </c>
      <c r="D24" t="s">
        <v>573</v>
      </c>
      <c r="E24" s="39">
        <v>1955.4</v>
      </c>
      <c r="F24" s="7">
        <v>55.8</v>
      </c>
      <c r="G24" t="str">
        <f>VLOOKUP(C24,COORDENADAS!A:J,10,FALSE)</f>
        <v>-3.7335995</v>
      </c>
      <c r="H24" t="str">
        <f>VLOOKUP(C24,COORDENADAS!A:K,11,FALSE)</f>
        <v>-38.5586262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MANHA</v>
      </c>
    </row>
    <row r="25" spans="1:12">
      <c r="A25" s="4">
        <v>45764</v>
      </c>
      <c r="B25" t="s">
        <v>6434</v>
      </c>
      <c r="C25">
        <v>4271</v>
      </c>
      <c r="D25" t="s">
        <v>584</v>
      </c>
      <c r="E25" s="39">
        <v>86.4</v>
      </c>
      <c r="F25" s="7">
        <v>2.4</v>
      </c>
      <c r="G25" t="str">
        <f>VLOOKUP(C25,COORDENADAS!A:J,10,FALSE)</f>
        <v>-3.7430401</v>
      </c>
      <c r="H25" t="str">
        <f>VLOOKUP(C25,COORDENADAS!A:K,11,FALSE)</f>
        <v>-38.4859163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MANHA</v>
      </c>
    </row>
    <row r="26" spans="1:12">
      <c r="A26" s="4">
        <v>45764</v>
      </c>
      <c r="B26" t="s">
        <v>6434</v>
      </c>
      <c r="C26">
        <v>4284</v>
      </c>
      <c r="D26" t="s">
        <v>588</v>
      </c>
      <c r="E26" s="39">
        <v>1810.08</v>
      </c>
      <c r="F26" s="7">
        <v>63</v>
      </c>
      <c r="G26" t="str">
        <f>VLOOKUP(C26,COORDENADAS!A:J,10,FALSE)</f>
        <v>-3.772043</v>
      </c>
      <c r="H26" t="str">
        <f>VLOOKUP(C26,COORDENADAS!A:K,11,FALSE)</f>
        <v>-38.4828363</v>
      </c>
      <c r="I26" s="1" t="s">
        <v>6571</v>
      </c>
      <c r="J26" s="1" t="s">
        <v>6572</v>
      </c>
      <c r="K26" s="7">
        <f>VLOOKUP(B26,pesoCaminhao!C:G,5,0)</f>
        <v>1590</v>
      </c>
      <c r="L26" t="str">
        <f>VLOOKUP(C26,horarios!B:G,6,0)</f>
        <v>MANHA</v>
      </c>
    </row>
    <row r="27" spans="1:12">
      <c r="A27" s="4">
        <v>45764</v>
      </c>
      <c r="B27" t="s">
        <v>6436</v>
      </c>
      <c r="C27">
        <v>9318</v>
      </c>
      <c r="D27" t="s">
        <v>709</v>
      </c>
      <c r="E27" s="39">
        <v>586.20000000000005</v>
      </c>
      <c r="F27" s="7">
        <v>72.599999999999994</v>
      </c>
      <c r="G27" t="str">
        <f>VLOOKUP(C27,COORDENADAS!A:J,10,FALSE)</f>
        <v>-3.7881221</v>
      </c>
      <c r="H27" t="str">
        <f>VLOOKUP(C27,COORDENADAS!A:K,11,FALSE)</f>
        <v>-38.6107546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DIURNO</v>
      </c>
    </row>
    <row r="28" spans="1:12">
      <c r="A28" s="4">
        <v>45764</v>
      </c>
      <c r="B28" t="s">
        <v>6432</v>
      </c>
      <c r="C28">
        <v>9597</v>
      </c>
      <c r="D28" t="s">
        <v>796</v>
      </c>
      <c r="E28" s="39">
        <v>466.2</v>
      </c>
      <c r="F28" s="7">
        <v>27.9</v>
      </c>
      <c r="G28" t="str">
        <f>VLOOKUP(C28,COORDENADAS!A:J,10,FALSE)</f>
        <v>-3.7603291</v>
      </c>
      <c r="H28" t="str">
        <f>VLOOKUP(C28,COORDENADAS!A:K,11,FALSE)</f>
        <v>-38.5423981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DIURNO</v>
      </c>
    </row>
    <row r="29" spans="1:12">
      <c r="A29" s="4">
        <v>45764</v>
      </c>
      <c r="B29" t="s">
        <v>6434</v>
      </c>
      <c r="C29">
        <v>10753</v>
      </c>
      <c r="D29" t="s">
        <v>27</v>
      </c>
      <c r="E29" s="39">
        <v>201.6</v>
      </c>
      <c r="F29" s="7">
        <v>21</v>
      </c>
      <c r="G29" t="str">
        <f>VLOOKUP(C29,COORDENADAS!A:J,10,FALSE)</f>
        <v>-3.77192310</v>
      </c>
      <c r="H29" t="str">
        <f>VLOOKUP(C29,COORDENADAS!A:K,11,FALSE)</f>
        <v>-38.57808470</v>
      </c>
      <c r="I29" s="1" t="s">
        <v>6571</v>
      </c>
      <c r="J29" s="1" t="s">
        <v>6572</v>
      </c>
      <c r="K29" s="7">
        <f>VLOOKUP(B29,pesoCaminhao!C:G,5,0)</f>
        <v>1590</v>
      </c>
      <c r="L29" t="s">
        <v>6727</v>
      </c>
    </row>
    <row r="30" spans="1:12">
      <c r="A30" s="4">
        <v>45764</v>
      </c>
      <c r="B30" t="s">
        <v>6516</v>
      </c>
      <c r="C30">
        <v>10977</v>
      </c>
      <c r="D30" t="s">
        <v>858</v>
      </c>
      <c r="E30" s="39">
        <v>1327.64</v>
      </c>
      <c r="F30" s="7">
        <v>46.5</v>
      </c>
      <c r="G30" t="str">
        <f>VLOOKUP(C30,COORDENADAS!A:J,10,FALSE)</f>
        <v>-3.80290818</v>
      </c>
      <c r="H30" t="str">
        <f>VLOOKUP(C30,COORDENADAS!A:K,11,FALSE)</f>
        <v>-38.49478307</v>
      </c>
      <c r="I30" s="1" t="s">
        <v>6571</v>
      </c>
      <c r="J30" s="1" t="s">
        <v>6572</v>
      </c>
      <c r="K30" s="7">
        <f>VLOOKUP(B30,pesoCaminhao!C:G,5,0)</f>
        <v>900</v>
      </c>
      <c r="L30" t="str">
        <f>VLOOKUP(C30,horarios!B:G,6,0)</f>
        <v>MANHA</v>
      </c>
    </row>
    <row r="31" spans="1:12">
      <c r="A31" s="4">
        <v>45764</v>
      </c>
      <c r="B31" t="s">
        <v>6434</v>
      </c>
      <c r="C31">
        <v>11455</v>
      </c>
      <c r="D31" t="s">
        <v>941</v>
      </c>
      <c r="E31" s="39">
        <v>628.79999999999995</v>
      </c>
      <c r="F31" s="7">
        <v>37</v>
      </c>
      <c r="G31" t="str">
        <f>VLOOKUP(C31,COORDENADAS!A:J,10,FALSE)</f>
        <v>-3.7451759</v>
      </c>
      <c r="H31" t="str">
        <f>VLOOKUP(C31,COORDENADAS!A:K,11,FALSE)</f>
        <v>-38.5402234</v>
      </c>
      <c r="I31" s="1" t="s">
        <v>6571</v>
      </c>
      <c r="J31" s="1" t="s">
        <v>6572</v>
      </c>
      <c r="K31" s="7">
        <f>VLOOKUP(B31,pesoCaminhao!C:G,5,0)</f>
        <v>1590</v>
      </c>
      <c r="L31" t="str">
        <f>VLOOKUP(C31,horarios!B:G,6,0)</f>
        <v>DIURNO</v>
      </c>
    </row>
    <row r="32" spans="1:12">
      <c r="A32" s="4">
        <v>45764</v>
      </c>
      <c r="B32" t="s">
        <v>6516</v>
      </c>
      <c r="C32">
        <v>11895</v>
      </c>
      <c r="D32" t="s">
        <v>1022</v>
      </c>
      <c r="E32" s="39">
        <v>4103.68</v>
      </c>
      <c r="F32" s="7">
        <v>287.10000000000002</v>
      </c>
      <c r="G32" t="str">
        <f>VLOOKUP(C32,COORDENADAS!A:J,10,FALSE)</f>
        <v>-3.89368547</v>
      </c>
      <c r="H32" t="str">
        <f>VLOOKUP(C32,COORDENADAS!A:K,11,FALSE)</f>
        <v>-38.51477265</v>
      </c>
      <c r="I32" s="1" t="s">
        <v>6571</v>
      </c>
      <c r="J32" s="1" t="s">
        <v>6572</v>
      </c>
      <c r="K32" s="7">
        <f>VLOOKUP(B32,pesoCaminhao!C:G,5,0)</f>
        <v>900</v>
      </c>
      <c r="L32" t="str">
        <f>VLOOKUP(C32,horarios!B:G,6,0)</f>
        <v>MANHA</v>
      </c>
    </row>
    <row r="33" spans="1:12">
      <c r="A33" s="4">
        <v>45764</v>
      </c>
      <c r="B33" t="s">
        <v>6434</v>
      </c>
      <c r="C33">
        <v>11994</v>
      </c>
      <c r="D33" t="s">
        <v>1067</v>
      </c>
      <c r="E33" s="39">
        <v>276.45</v>
      </c>
      <c r="F33" s="7">
        <v>32.299999999999997</v>
      </c>
      <c r="G33" t="str">
        <f>VLOOKUP(C33,COORDENADAS!A:J,10,FALSE)</f>
        <v>-3.76835763</v>
      </c>
      <c r="H33" t="str">
        <f>VLOOKUP(C33,COORDENADAS!A:K,11,FALSE)</f>
        <v>-38.54941322</v>
      </c>
      <c r="I33" s="1" t="s">
        <v>6571</v>
      </c>
      <c r="J33" s="1" t="s">
        <v>6572</v>
      </c>
      <c r="K33" s="7">
        <f>VLOOKUP(B33,pesoCaminhao!C:G,5,0)</f>
        <v>1590</v>
      </c>
      <c r="L33" t="str">
        <f>VLOOKUP(C33,horarios!B:G,6,0)</f>
        <v>DIURNO</v>
      </c>
    </row>
    <row r="34" spans="1:12">
      <c r="A34" s="4">
        <v>45764</v>
      </c>
      <c r="B34" t="s">
        <v>6434</v>
      </c>
      <c r="C34">
        <v>12000</v>
      </c>
      <c r="D34" t="s">
        <v>1070</v>
      </c>
      <c r="E34" s="39">
        <v>456.48</v>
      </c>
      <c r="F34" s="7">
        <v>19.2</v>
      </c>
      <c r="G34" t="str">
        <f>VLOOKUP(C34,COORDENADAS!A:J,10,FALSE)</f>
        <v>-3.76752651</v>
      </c>
      <c r="H34" t="str">
        <f>VLOOKUP(C34,COORDENADAS!A:K,11,FALSE)</f>
        <v>-38.55298701</v>
      </c>
      <c r="I34" s="1" t="s">
        <v>6571</v>
      </c>
      <c r="J34" s="1" t="s">
        <v>6572</v>
      </c>
      <c r="K34" s="7">
        <f>VLOOKUP(B34,pesoCaminhao!C:G,5,0)</f>
        <v>1590</v>
      </c>
      <c r="L34" t="str">
        <f>VLOOKUP(C34,horarios!B:G,6,0)</f>
        <v>DIURNO</v>
      </c>
    </row>
    <row r="35" spans="1:12">
      <c r="A35" s="4">
        <v>45764</v>
      </c>
      <c r="B35" t="s">
        <v>6489</v>
      </c>
      <c r="C35">
        <v>12013</v>
      </c>
      <c r="D35" t="s">
        <v>6742</v>
      </c>
      <c r="E35" s="39">
        <v>54000</v>
      </c>
      <c r="F35" s="7">
        <v>2400</v>
      </c>
      <c r="G35" t="str">
        <f>VLOOKUP(C35,COORDENADAS!A:J,10,FALSE)</f>
        <v>-3.96526816</v>
      </c>
      <c r="H35" t="str">
        <f>VLOOKUP(C35,COORDENADAS!A:K,11,FALSE)</f>
        <v>-38.51777873</v>
      </c>
      <c r="I35" s="1" t="s">
        <v>6571</v>
      </c>
      <c r="J35" s="1" t="s">
        <v>6572</v>
      </c>
      <c r="K35" s="7">
        <f>VLOOKUP(B35,pesoCaminhao!C:G,5,0)</f>
        <v>10000</v>
      </c>
      <c r="L35" t="s">
        <v>6727</v>
      </c>
    </row>
    <row r="36" spans="1:12">
      <c r="A36" s="4"/>
      <c r="I36" s="3"/>
      <c r="J36" s="2"/>
    </row>
    <row r="37" spans="1:12">
      <c r="A37" s="4"/>
      <c r="I37" s="3"/>
      <c r="J37" s="2"/>
    </row>
    <row r="38" spans="1:12">
      <c r="A38" s="4"/>
      <c r="I38" s="3"/>
      <c r="J38" s="2"/>
    </row>
    <row r="39" spans="1:12">
      <c r="A39" s="4"/>
      <c r="I39" s="3"/>
      <c r="J39" s="2"/>
    </row>
    <row r="40" spans="1:12">
      <c r="A40" s="4"/>
      <c r="I40" s="3"/>
      <c r="J40" s="2"/>
    </row>
    <row r="41" spans="1:12">
      <c r="A41" s="4"/>
      <c r="I41" s="3"/>
      <c r="J41" s="2"/>
    </row>
    <row r="42" spans="1:12">
      <c r="A42" s="4"/>
      <c r="I42" s="3"/>
      <c r="J42" s="2"/>
    </row>
    <row r="43" spans="1:12">
      <c r="A43" s="4"/>
      <c r="I43" s="3"/>
      <c r="J43" s="2"/>
    </row>
    <row r="44" spans="1:12">
      <c r="A44" s="4"/>
      <c r="I44" s="3"/>
      <c r="J44" s="2"/>
    </row>
    <row r="45" spans="1:12">
      <c r="A45" s="4"/>
      <c r="I45" s="3"/>
      <c r="J45" s="2"/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35" sqref="E13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7">
        <v>11032</v>
      </c>
      <c r="C368" s="37" t="s">
        <v>6433</v>
      </c>
      <c r="G368" s="29" t="s">
        <v>6727</v>
      </c>
    </row>
    <row r="369" spans="2:7">
      <c r="B369" s="8">
        <v>11047</v>
      </c>
      <c r="C369" s="8" t="s">
        <v>6740</v>
      </c>
      <c r="G369" s="29" t="s">
        <v>6727</v>
      </c>
    </row>
  </sheetData>
  <autoFilter ref="A1:G367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2025-04-16T18:23:36Z</dcterms:modified>
</cp:coreProperties>
</file>