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8_{D17DD258-494C-49AF-81B2-9ED224AB957F}" xr6:coauthVersionLast="47" xr6:coauthVersionMax="47" xr10:uidLastSave="{00000000-0000-0000-0000-000000000000}"/>
  <bookViews>
    <workbookView xWindow="-120" yWindow="-120" windowWidth="29040" windowHeight="15840" activeTab="3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dbcaminhoes!$A$1:$L$18</definedName>
    <definedName name="_xlnm._FilterDatabase" localSheetId="3" hidden="1">horarios!$A$1:$G$367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" i="6"/>
  <c r="K19" i="6"/>
  <c r="K20" i="6"/>
  <c r="K21" i="6"/>
  <c r="K22" i="6"/>
  <c r="H19" i="6"/>
  <c r="H20" i="6"/>
  <c r="H21" i="6"/>
  <c r="H22" i="6"/>
  <c r="G19" i="6"/>
  <c r="G20" i="6"/>
  <c r="G21" i="6"/>
  <c r="G22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<sst xmlns="http://schemas.openxmlformats.org/spreadsheetml/2006/main" count="13323" uniqueCount="6742">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</sst>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NumberFormat="1"/>
    <xf numFmtId="22" fontId="0" fillId="2" borderId="5" xfId="0" applyNumberFormat="1" applyFont="1" applyFill="1" applyBorder="1"/>
    <xf numFmtId="0" fontId="0" fillId="2" borderId="1" xfId="0" applyNumberFormat="1" applyFont="1" applyFill="1" applyBorder="1"/>
    <xf numFmtId="22" fontId="0" fillId="0" borderId="5" xfId="0" applyNumberFormat="1" applyFont="1" applyBorder="1"/>
    <xf numFmtId="0" fontId="0" fillId="0" borderId="1" xfId="0" applyNumberFormat="1" applyFont="1" applyBorder="1"/>
    <xf numFmtId="44" fontId="0" fillId="2" borderId="1" xfId="3" applyFont="1" applyFill="1" applyBorder="1"/>
    <xf numFmtId="44" fontId="0" fillId="0" borderId="0" xfId="3" applyFont="1"/>
    <xf numFmtId="44" fontId="0" fillId="0" borderId="1" xfId="3" applyFont="1" applyBorder="1"/>
    <xf numFmtId="0" fontId="0" fillId="2" borderId="6" xfId="0" applyNumberFormat="1" applyFont="1" applyFill="1" applyBorder="1" applyAlignment="1">
      <alignment horizontal="center"/>
    </xf>
    <xf numFmtId="0" fontId="0" fillId="0" borderId="6" xfId="0" applyNumberFormat="1" applyFont="1" applyBorder="1" applyAlignment="1">
      <alignment horizontal="center"/>
    </xf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K1097"/>
  <sheetViews>
    <sheetView topLeftCell="E1" workbookViewId="0">
      <selection activeCell="K1089" sqref="K1089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1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1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1">
      <c r="B1091" t="s">
        <v>6570</v>
      </c>
      <c r="J1091" s="1" t="s">
        <v>6571</v>
      </c>
      <c r="K1091" s="1" t="s">
        <v>6572</v>
      </c>
    </row>
    <row r="1092" spans="1:11">
      <c r="A1092" s="28">
        <v>11038</v>
      </c>
      <c r="B1092" t="s">
        <v>6573</v>
      </c>
      <c r="J1092" s="1" t="s">
        <v>6574</v>
      </c>
      <c r="K1092" s="1" t="s">
        <v>6575</v>
      </c>
    </row>
    <row r="1094" spans="1:11">
      <c r="J1094" s="1"/>
      <c r="K1094" s="1"/>
    </row>
    <row r="1097" spans="1:11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48"/>
  <sheetViews>
    <sheetView workbookViewId="0">
      <selection activeCell="C9" sqref="C9:D10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style="41" bestFit="1" customWidth="1"/>
    <col min="6" max="6" width="25.28515625" style="7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7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s="41" t="s">
        <v>6441</v>
      </c>
      <c r="F1" s="7" t="s">
        <v>6448</v>
      </c>
      <c r="G1" t="s">
        <v>6440</v>
      </c>
      <c r="H1" t="s">
        <v>6439</v>
      </c>
      <c r="I1" t="s">
        <v>6438</v>
      </c>
      <c r="J1" t="s">
        <v>6437</v>
      </c>
      <c r="K1" s="7" t="s">
        <v>6729</v>
      </c>
      <c r="L1" t="s">
        <v>6726</v>
      </c>
    </row>
    <row r="2" spans="1:12">
      <c r="A2" s="36">
        <v>45763</v>
      </c>
      <c r="B2" s="37" t="s">
        <v>6434</v>
      </c>
      <c r="C2" s="37">
        <v>455</v>
      </c>
      <c r="D2" s="37" t="s">
        <v>53</v>
      </c>
      <c r="E2" s="40">
        <v>1210</v>
      </c>
      <c r="F2" s="43">
        <v>71</v>
      </c>
      <c r="G2" t="str">
        <f>VLOOKUP(C2,COORDENADAS!A:J,10,FALSE)</f>
        <v>-3.762106</v>
      </c>
      <c r="H2" t="str">
        <f>VLOOKUP(C2,COORDENADAS!A:K,11,FALSE)</f>
        <v>-38.5819394</v>
      </c>
      <c r="I2" s="1" t="s">
        <v>6571</v>
      </c>
      <c r="J2" s="1" t="s">
        <v>6572</v>
      </c>
      <c r="K2" s="7">
        <f>VLOOKUP(B2,pesoCaminhao!C:G,5,0)</f>
        <v>1590</v>
      </c>
      <c r="L2" t="str">
        <f>VLOOKUP(C2,horarios!B:G,6,0)</f>
        <v>DIURNO</v>
      </c>
    </row>
    <row r="3" spans="1:12">
      <c r="A3" s="38">
        <v>45763</v>
      </c>
      <c r="B3" s="39" t="s">
        <v>6516</v>
      </c>
      <c r="C3" s="39">
        <v>972</v>
      </c>
      <c r="D3" s="39" t="s">
        <v>151</v>
      </c>
      <c r="E3" s="42">
        <v>1495.6</v>
      </c>
      <c r="F3" s="44">
        <v>57.6</v>
      </c>
      <c r="G3" t="str">
        <f>VLOOKUP(C3,COORDENADAS!A:J,10,FALSE)</f>
        <v>-3.7424091</v>
      </c>
      <c r="H3" t="str">
        <f>VLOOKUP(C3,COORDENADAS!A:K,11,FALSE)</f>
        <v>-38.4867581</v>
      </c>
      <c r="I3" s="1" t="s">
        <v>6571</v>
      </c>
      <c r="J3" s="1" t="s">
        <v>6572</v>
      </c>
      <c r="K3" s="7">
        <f>VLOOKUP(B3,pesoCaminhao!C:G,5,0)</f>
        <v>900</v>
      </c>
      <c r="L3" t="str">
        <f>VLOOKUP(C3,horarios!B:G,6,0)</f>
        <v>MANHA</v>
      </c>
    </row>
    <row r="4" spans="1:12">
      <c r="A4" s="36">
        <v>45763</v>
      </c>
      <c r="B4" s="37" t="s">
        <v>6431</v>
      </c>
      <c r="C4" s="37">
        <v>9295</v>
      </c>
      <c r="D4" s="37" t="s">
        <v>700</v>
      </c>
      <c r="E4" s="40">
        <v>506</v>
      </c>
      <c r="F4" s="43">
        <v>33.1</v>
      </c>
      <c r="G4" t="str">
        <f>VLOOKUP(C4,COORDENADAS!A:J,10,FALSE)</f>
        <v>-3.67554656</v>
      </c>
      <c r="H4" t="str">
        <f>VLOOKUP(C4,COORDENADAS!A:K,11,FALSE)</f>
        <v>-38.66738313</v>
      </c>
      <c r="I4" s="1" t="s">
        <v>6571</v>
      </c>
      <c r="J4" s="1" t="s">
        <v>6572</v>
      </c>
      <c r="K4" s="7">
        <f>VLOOKUP(B4,pesoCaminhao!C:G,5,0)</f>
        <v>1590</v>
      </c>
      <c r="L4" t="str">
        <f>VLOOKUP(C4,horarios!B:G,6,0)</f>
        <v>DIURNO</v>
      </c>
    </row>
    <row r="5" spans="1:12">
      <c r="A5" s="38">
        <v>45763</v>
      </c>
      <c r="B5" s="39" t="s">
        <v>6431</v>
      </c>
      <c r="C5" s="39">
        <v>9300</v>
      </c>
      <c r="D5" s="39" t="s">
        <v>702</v>
      </c>
      <c r="E5" s="42">
        <v>171.6</v>
      </c>
      <c r="F5" s="44">
        <v>13.2</v>
      </c>
      <c r="G5" t="str">
        <f>VLOOKUP(C5,COORDENADAS!A:J,10,FALSE)</f>
        <v>-3.7416968</v>
      </c>
      <c r="H5" t="str">
        <f>VLOOKUP(C5,COORDENADAS!A:K,11,FALSE)</f>
        <v>-38.6364728</v>
      </c>
      <c r="I5" s="1" t="s">
        <v>6571</v>
      </c>
      <c r="J5" s="1" t="s">
        <v>6572</v>
      </c>
      <c r="K5" s="7">
        <f>VLOOKUP(B5,pesoCaminhao!C:G,5,0)</f>
        <v>1590</v>
      </c>
      <c r="L5" t="str">
        <f>VLOOKUP(C5,horarios!B:G,6,0)</f>
        <v>DIURNO</v>
      </c>
    </row>
    <row r="6" spans="1:12">
      <c r="A6" s="36">
        <v>45763</v>
      </c>
      <c r="B6" s="37" t="s">
        <v>6431</v>
      </c>
      <c r="C6" s="37">
        <v>9586</v>
      </c>
      <c r="D6" s="37" t="s">
        <v>791</v>
      </c>
      <c r="E6" s="40">
        <v>1365.64</v>
      </c>
      <c r="F6" s="43">
        <v>119.2</v>
      </c>
      <c r="G6" t="str">
        <f>VLOOKUP(C6,COORDENADAS!A:J,10,FALSE)</f>
        <v>-3.7807157</v>
      </c>
      <c r="H6" t="str">
        <f>VLOOKUP(C6,COORDENADAS!A:K,11,FALSE)</f>
        <v>-38.6223482</v>
      </c>
      <c r="I6" s="1" t="s">
        <v>6571</v>
      </c>
      <c r="J6" s="1" t="s">
        <v>6572</v>
      </c>
      <c r="K6" s="7">
        <f>VLOOKUP(B6,pesoCaminhao!C:G,5,0)</f>
        <v>1590</v>
      </c>
      <c r="L6" t="str">
        <f>VLOOKUP(C6,horarios!B:G,6,0)</f>
        <v>MANHA</v>
      </c>
    </row>
    <row r="7" spans="1:12">
      <c r="A7" s="38">
        <v>45763</v>
      </c>
      <c r="B7" s="39" t="s">
        <v>6431</v>
      </c>
      <c r="C7" s="39">
        <v>10934</v>
      </c>
      <c r="D7" s="39" t="s">
        <v>836</v>
      </c>
      <c r="E7" s="42">
        <v>242.4</v>
      </c>
      <c r="F7" s="44">
        <v>8.4</v>
      </c>
      <c r="G7" t="str">
        <f>VLOOKUP(C7,COORDENADAS!A:J,10,FALSE)</f>
        <v>-3.7744146</v>
      </c>
      <c r="H7" t="str">
        <f>VLOOKUP(C7,COORDENADAS!A:K,11,FALSE)</f>
        <v>-38.6152931</v>
      </c>
      <c r="I7" s="1" t="s">
        <v>6571</v>
      </c>
      <c r="J7" s="1" t="s">
        <v>6572</v>
      </c>
      <c r="K7" s="7">
        <f>VLOOKUP(B7,pesoCaminhao!C:G,5,0)</f>
        <v>1590</v>
      </c>
      <c r="L7" t="str">
        <f>VLOOKUP(C7,horarios!B:G,6,0)</f>
        <v>DIURNO</v>
      </c>
    </row>
    <row r="8" spans="1:12">
      <c r="A8" s="36">
        <v>45763</v>
      </c>
      <c r="B8" s="37" t="s">
        <v>6434</v>
      </c>
      <c r="C8" s="37">
        <v>10955</v>
      </c>
      <c r="D8" s="37" t="s">
        <v>846</v>
      </c>
      <c r="E8" s="40">
        <v>202.5</v>
      </c>
      <c r="F8" s="43">
        <v>10</v>
      </c>
      <c r="G8" t="str">
        <f>VLOOKUP(C8,COORDENADAS!A:J,10,FALSE)</f>
        <v>-3.7403699</v>
      </c>
      <c r="H8" t="str">
        <f>VLOOKUP(C8,COORDENADAS!A:K,11,FALSE)</f>
        <v>-38.5339275</v>
      </c>
      <c r="I8" s="1" t="s">
        <v>6571</v>
      </c>
      <c r="J8" s="1" t="s">
        <v>6572</v>
      </c>
      <c r="K8" s="7">
        <f>VLOOKUP(B8,pesoCaminhao!C:G,5,0)</f>
        <v>1590</v>
      </c>
      <c r="L8" t="str">
        <f>VLOOKUP(C8,horarios!B:G,6,0)</f>
        <v>DIURNO</v>
      </c>
    </row>
    <row r="9" spans="1:12">
      <c r="A9" s="38">
        <v>45763</v>
      </c>
      <c r="B9" s="39" t="s">
        <v>6516</v>
      </c>
      <c r="C9" s="39">
        <v>11032</v>
      </c>
      <c r="D9" s="39" t="s">
        <v>6433</v>
      </c>
      <c r="E9" s="42">
        <v>660</v>
      </c>
      <c r="F9" s="44">
        <v>15</v>
      </c>
      <c r="G9" t="str">
        <f>VLOOKUP(C9,COORDENADAS!A:J,10,FALSE)</f>
        <v>-3.7395448378000700</v>
      </c>
      <c r="H9" t="str">
        <f>VLOOKUP(C9,COORDENADAS!A:K,11,FALSE)</f>
        <v>-38.505843788754900</v>
      </c>
      <c r="I9" s="1" t="s">
        <v>6571</v>
      </c>
      <c r="J9" s="1" t="s">
        <v>6572</v>
      </c>
      <c r="K9" s="7">
        <f>VLOOKUP(B9,pesoCaminhao!C:G,5,0)</f>
        <v>900</v>
      </c>
      <c r="L9" t="str">
        <f>VLOOKUP(C9,horarios!B:G,6,0)</f>
        <v>DIURNO</v>
      </c>
    </row>
    <row r="10" spans="1:12">
      <c r="A10" s="36">
        <v>45763</v>
      </c>
      <c r="B10" s="37" t="s">
        <v>6516</v>
      </c>
      <c r="C10" s="37">
        <v>11047</v>
      </c>
      <c r="D10" s="37" t="s">
        <v>6740</v>
      </c>
      <c r="E10" s="40">
        <v>587</v>
      </c>
      <c r="F10" s="43">
        <v>12.4</v>
      </c>
      <c r="G10" t="str">
        <f>VLOOKUP(C10,COORDENADAS!A:J,10,FALSE)</f>
        <v>-3.73140298</v>
      </c>
      <c r="H10" t="str">
        <f>VLOOKUP(C10,COORDENADAS!A:K,11,FALSE)</f>
        <v>-38.49667067</v>
      </c>
      <c r="I10" s="1" t="s">
        <v>6571</v>
      </c>
      <c r="J10" s="1" t="s">
        <v>6572</v>
      </c>
      <c r="K10" s="7">
        <f>VLOOKUP(B10,pesoCaminhao!C:G,5,0)</f>
        <v>900</v>
      </c>
      <c r="L10" t="str">
        <f>VLOOKUP(C10,horarios!B:G,6,0)</f>
        <v>DIURNO</v>
      </c>
    </row>
    <row r="11" spans="1:12">
      <c r="A11" s="38">
        <v>45763</v>
      </c>
      <c r="B11" s="39" t="s">
        <v>6431</v>
      </c>
      <c r="C11" s="39">
        <v>11242</v>
      </c>
      <c r="D11" s="39" t="s">
        <v>906</v>
      </c>
      <c r="E11" s="42">
        <v>137.69999999999999</v>
      </c>
      <c r="F11" s="44">
        <v>6.8</v>
      </c>
      <c r="G11" t="str">
        <f>VLOOKUP(C11,COORDENADAS!A:J,10,FALSE)</f>
        <v>-3.74502352</v>
      </c>
      <c r="H11" t="str">
        <f>VLOOKUP(C11,COORDENADAS!A:K,11,FALSE)</f>
        <v>-38.6651701</v>
      </c>
      <c r="I11" s="1" t="s">
        <v>6571</v>
      </c>
      <c r="J11" s="1" t="s">
        <v>6572</v>
      </c>
      <c r="K11" s="7">
        <f>VLOOKUP(B11,pesoCaminhao!C:G,5,0)</f>
        <v>1590</v>
      </c>
      <c r="L11" t="str">
        <f>VLOOKUP(C11,horarios!B:G,6,0)</f>
        <v>DIURNO</v>
      </c>
    </row>
    <row r="12" spans="1:12">
      <c r="A12" s="36">
        <v>45763</v>
      </c>
      <c r="B12" s="37" t="s">
        <v>6434</v>
      </c>
      <c r="C12" s="37">
        <v>11455</v>
      </c>
      <c r="D12" s="37" t="s">
        <v>941</v>
      </c>
      <c r="E12" s="40">
        <v>900</v>
      </c>
      <c r="F12" s="43">
        <v>48</v>
      </c>
      <c r="G12" t="str">
        <f>VLOOKUP(C12,COORDENADAS!A:J,10,FALSE)</f>
        <v>-3.7451759</v>
      </c>
      <c r="H12" t="str">
        <f>VLOOKUP(C12,COORDENADAS!A:K,11,FALSE)</f>
        <v>-38.5402234</v>
      </c>
      <c r="I12" s="1" t="s">
        <v>6571</v>
      </c>
      <c r="J12" s="1" t="s">
        <v>6572</v>
      </c>
      <c r="K12" s="7">
        <f>VLOOKUP(B12,pesoCaminhao!C:G,5,0)</f>
        <v>1590</v>
      </c>
      <c r="L12" t="str">
        <f>VLOOKUP(C12,horarios!B:G,6,0)</f>
        <v>DIURNO</v>
      </c>
    </row>
    <row r="13" spans="1:12">
      <c r="A13" s="38">
        <v>45763</v>
      </c>
      <c r="B13" s="39" t="s">
        <v>6434</v>
      </c>
      <c r="C13" s="39">
        <v>11595</v>
      </c>
      <c r="D13" s="39" t="s">
        <v>958</v>
      </c>
      <c r="E13" s="42">
        <v>876.64</v>
      </c>
      <c r="F13" s="44">
        <v>75.2</v>
      </c>
      <c r="G13" t="str">
        <f>VLOOKUP(C13,COORDENADAS!A:J,10,FALSE)</f>
        <v>-3.77778933</v>
      </c>
      <c r="H13" t="str">
        <f>VLOOKUP(C13,COORDENADAS!A:K,11,FALSE)</f>
        <v>-38.59964399</v>
      </c>
      <c r="I13" s="1" t="s">
        <v>6571</v>
      </c>
      <c r="J13" s="1" t="s">
        <v>6572</v>
      </c>
      <c r="K13" s="7">
        <f>VLOOKUP(B13,pesoCaminhao!C:G,5,0)</f>
        <v>1590</v>
      </c>
      <c r="L13" t="str">
        <f>VLOOKUP(C13,horarios!B:G,6,0)</f>
        <v>MANHA</v>
      </c>
    </row>
    <row r="14" spans="1:12">
      <c r="A14" s="36">
        <v>45763</v>
      </c>
      <c r="B14" s="37" t="s">
        <v>6436</v>
      </c>
      <c r="C14" s="37">
        <v>11802</v>
      </c>
      <c r="D14" s="37" t="s">
        <v>1006</v>
      </c>
      <c r="E14" s="40">
        <v>1240</v>
      </c>
      <c r="F14" s="43">
        <v>89.6</v>
      </c>
      <c r="G14" t="str">
        <f>VLOOKUP(C14,COORDENADAS!A:J,10,FALSE)</f>
        <v>-3.81862096</v>
      </c>
      <c r="H14" t="str">
        <f>VLOOKUP(C14,COORDENADAS!A:K,11,FALSE)</f>
        <v>-38.52271133</v>
      </c>
      <c r="I14" s="1" t="s">
        <v>6571</v>
      </c>
      <c r="J14" s="1" t="s">
        <v>6572</v>
      </c>
      <c r="K14" s="7">
        <f>VLOOKUP(B14,pesoCaminhao!C:G,5,0)</f>
        <v>1590</v>
      </c>
      <c r="L14" t="str">
        <f>VLOOKUP(C14,horarios!B:G,6,0)</f>
        <v>DIURNO</v>
      </c>
    </row>
    <row r="15" spans="1:12">
      <c r="A15" s="38">
        <v>45763</v>
      </c>
      <c r="B15" s="39" t="s">
        <v>6436</v>
      </c>
      <c r="C15" s="39">
        <v>11803</v>
      </c>
      <c r="D15" s="39" t="s">
        <v>1007</v>
      </c>
      <c r="E15" s="42">
        <v>2608</v>
      </c>
      <c r="F15" s="44">
        <v>144.80000000000001</v>
      </c>
      <c r="G15" t="str">
        <f>VLOOKUP(C15,COORDENADAS!A:J,10,FALSE)</f>
        <v>-3.83641402</v>
      </c>
      <c r="H15" t="str">
        <f>VLOOKUP(C15,COORDENADAS!A:K,11,FALSE)</f>
        <v>-38.52142461</v>
      </c>
      <c r="I15" s="1" t="s">
        <v>6571</v>
      </c>
      <c r="J15" s="1" t="s">
        <v>6572</v>
      </c>
      <c r="K15" s="7">
        <f>VLOOKUP(B15,pesoCaminhao!C:G,5,0)</f>
        <v>1590</v>
      </c>
      <c r="L15" t="str">
        <f>VLOOKUP(C15,horarios!B:G,6,0)</f>
        <v>DIURNO</v>
      </c>
    </row>
    <row r="16" spans="1:12">
      <c r="A16" s="36">
        <v>45763</v>
      </c>
      <c r="B16" s="37" t="s">
        <v>6436</v>
      </c>
      <c r="C16" s="37">
        <v>11804</v>
      </c>
      <c r="D16" s="37" t="s">
        <v>1008</v>
      </c>
      <c r="E16" s="40">
        <v>1232.8</v>
      </c>
      <c r="F16" s="43">
        <v>40.4</v>
      </c>
      <c r="G16" t="str">
        <f>VLOOKUP(C16,COORDENADAS!A:J,10,FALSE)</f>
        <v>-3.81623338</v>
      </c>
      <c r="H16" t="str">
        <f>VLOOKUP(C16,COORDENADAS!A:K,11,FALSE)</f>
        <v>-38.53127553</v>
      </c>
      <c r="I16" s="1" t="s">
        <v>6571</v>
      </c>
      <c r="J16" s="1" t="s">
        <v>6572</v>
      </c>
      <c r="K16" s="7">
        <f>VLOOKUP(B16,pesoCaminhao!C:G,5,0)</f>
        <v>1590</v>
      </c>
      <c r="L16" t="str">
        <f>VLOOKUP(C16,horarios!B:G,6,0)</f>
        <v>DIURNO</v>
      </c>
    </row>
    <row r="17" spans="1:12">
      <c r="A17" s="38">
        <v>45763</v>
      </c>
      <c r="B17" s="39" t="s">
        <v>6436</v>
      </c>
      <c r="C17" s="39">
        <v>11851</v>
      </c>
      <c r="D17" s="39" t="s">
        <v>1016</v>
      </c>
      <c r="E17" s="42">
        <v>1601.36</v>
      </c>
      <c r="F17" s="44">
        <v>100</v>
      </c>
      <c r="G17" t="str">
        <f>VLOOKUP(C17,COORDENADAS!A:J,10,FALSE)</f>
        <v>-3.82637289</v>
      </c>
      <c r="H17" t="str">
        <f>VLOOKUP(C17,COORDENADAS!A:K,11,FALSE)</f>
        <v>-38.47433135</v>
      </c>
      <c r="I17" s="1" t="s">
        <v>6571</v>
      </c>
      <c r="J17" s="1" t="s">
        <v>6572</v>
      </c>
      <c r="K17" s="7">
        <f>VLOOKUP(B17,pesoCaminhao!C:G,5,0)</f>
        <v>1590</v>
      </c>
      <c r="L17" t="str">
        <f>VLOOKUP(C17,horarios!B:G,6,0)</f>
        <v>MANHA</v>
      </c>
    </row>
    <row r="18" spans="1:12">
      <c r="A18" s="36">
        <v>45763</v>
      </c>
      <c r="B18" s="37" t="s">
        <v>6435</v>
      </c>
      <c r="C18" s="37">
        <v>11895</v>
      </c>
      <c r="D18" s="37" t="s">
        <v>1022</v>
      </c>
      <c r="E18" s="40">
        <v>3770.84</v>
      </c>
      <c r="F18" s="43">
        <v>223.6</v>
      </c>
      <c r="G18" t="str">
        <f>VLOOKUP(C18,COORDENADAS!A:J,10,FALSE)</f>
        <v>-3.89368547</v>
      </c>
      <c r="H18" t="str">
        <f>VLOOKUP(C18,COORDENADAS!A:K,11,FALSE)</f>
        <v>-38.51477265</v>
      </c>
      <c r="I18" s="1" t="s">
        <v>6571</v>
      </c>
      <c r="J18" s="1" t="s">
        <v>6572</v>
      </c>
      <c r="K18" s="7">
        <f>VLOOKUP(B18,pesoCaminhao!C:G,5,0)</f>
        <v>1590</v>
      </c>
      <c r="L18" t="str">
        <f>VLOOKUP(C18,horarios!B:G,6,0)</f>
        <v>MANHA</v>
      </c>
    </row>
    <row r="19" spans="1:12">
      <c r="A19" s="38">
        <v>45763</v>
      </c>
      <c r="B19" s="39" t="s">
        <v>6435</v>
      </c>
      <c r="C19" s="39">
        <v>11896</v>
      </c>
      <c r="D19" s="39" t="s">
        <v>1023</v>
      </c>
      <c r="E19" s="42">
        <v>939.28</v>
      </c>
      <c r="F19" s="44">
        <v>35</v>
      </c>
      <c r="G19" t="str">
        <f>VLOOKUP(C19,COORDENADAS!A:J,10,FALSE)</f>
        <v>-3.90694584</v>
      </c>
      <c r="H19" t="str">
        <f>VLOOKUP(C19,COORDENADAS!A:K,11,FALSE)</f>
        <v>-38.50743777</v>
      </c>
      <c r="I19" s="1" t="s">
        <v>6571</v>
      </c>
      <c r="J19" s="1" t="s">
        <v>6572</v>
      </c>
      <c r="K19" s="7">
        <f>VLOOKUP(B19,pesoCaminhao!C:G,5,0)</f>
        <v>1590</v>
      </c>
      <c r="L19" t="str">
        <f>VLOOKUP(C19,horarios!B:G,6,0)</f>
        <v>MANHA</v>
      </c>
    </row>
    <row r="20" spans="1:12">
      <c r="A20" s="36">
        <v>45763</v>
      </c>
      <c r="B20" s="37" t="s">
        <v>6436</v>
      </c>
      <c r="C20" s="37">
        <v>11898</v>
      </c>
      <c r="D20" s="37" t="s">
        <v>1024</v>
      </c>
      <c r="E20" s="40">
        <v>3318.92</v>
      </c>
      <c r="F20" s="43">
        <v>152.5</v>
      </c>
      <c r="G20" t="str">
        <f>VLOOKUP(C20,COORDENADAS!A:J,10,FALSE)</f>
        <v>-3.8489518</v>
      </c>
      <c r="H20" t="str">
        <f>VLOOKUP(C20,COORDENADAS!A:K,11,FALSE)</f>
        <v>-38.51200331</v>
      </c>
      <c r="I20" s="1" t="s">
        <v>6571</v>
      </c>
      <c r="J20" s="1" t="s">
        <v>6572</v>
      </c>
      <c r="K20" s="7">
        <f>VLOOKUP(B20,pesoCaminhao!C:G,5,0)</f>
        <v>1590</v>
      </c>
      <c r="L20" t="str">
        <f>VLOOKUP(C20,horarios!B:G,6,0)</f>
        <v>MANHA</v>
      </c>
    </row>
    <row r="21" spans="1:12">
      <c r="A21" s="38">
        <v>45763</v>
      </c>
      <c r="B21" s="39" t="s">
        <v>6436</v>
      </c>
      <c r="C21" s="39">
        <v>11899</v>
      </c>
      <c r="D21" s="39" t="s">
        <v>1025</v>
      </c>
      <c r="E21" s="42">
        <v>1600.7</v>
      </c>
      <c r="F21" s="44">
        <v>92.3</v>
      </c>
      <c r="G21" t="str">
        <f>VLOOKUP(C21,COORDENADAS!A:J,10,FALSE)</f>
        <v>-3.82635425</v>
      </c>
      <c r="H21" t="str">
        <f>VLOOKUP(C21,COORDENADAS!A:K,11,FALSE)</f>
        <v>-38.47426069</v>
      </c>
      <c r="I21" s="1" t="s">
        <v>6571</v>
      </c>
      <c r="J21" s="1" t="s">
        <v>6572</v>
      </c>
      <c r="K21" s="7">
        <f>VLOOKUP(B21,pesoCaminhao!C:G,5,0)</f>
        <v>1590</v>
      </c>
      <c r="L21" t="str">
        <f>VLOOKUP(C21,horarios!B:G,6,0)</f>
        <v>MANHA</v>
      </c>
    </row>
    <row r="22" spans="1:12">
      <c r="A22" s="36">
        <v>45763</v>
      </c>
      <c r="B22" s="37" t="s">
        <v>6435</v>
      </c>
      <c r="C22" s="37">
        <v>11946</v>
      </c>
      <c r="D22" s="37" t="s">
        <v>1051</v>
      </c>
      <c r="E22" s="40">
        <v>1261.4000000000001</v>
      </c>
      <c r="F22" s="43">
        <v>75.900000000000006</v>
      </c>
      <c r="G22" t="str">
        <f>VLOOKUP(C22,COORDENADAS!A:J,10,FALSE)</f>
        <v>-3.8573702</v>
      </c>
      <c r="H22" t="str">
        <f>VLOOKUP(C22,COORDENADAS!A:K,11,FALSE)</f>
        <v>-38.50257130</v>
      </c>
      <c r="I22" s="1" t="s">
        <v>6571</v>
      </c>
      <c r="J22" s="1" t="s">
        <v>6572</v>
      </c>
      <c r="K22" s="7">
        <f>VLOOKUP(B22,pesoCaminhao!C:G,5,0)</f>
        <v>1590</v>
      </c>
      <c r="L22" t="str">
        <f>VLOOKUP(C22,horarios!B:G,6,0)</f>
        <v>MANHA</v>
      </c>
    </row>
    <row r="23" spans="1:12">
      <c r="A23" s="4"/>
      <c r="I23" s="3"/>
      <c r="J23" s="2"/>
    </row>
    <row r="24" spans="1:12">
      <c r="A24" s="4"/>
      <c r="I24" s="3"/>
      <c r="J24" s="2"/>
    </row>
    <row r="25" spans="1:12">
      <c r="A25" s="4"/>
      <c r="I25" s="3"/>
      <c r="J25" s="2"/>
    </row>
    <row r="26" spans="1:12">
      <c r="A26" s="4"/>
      <c r="I26" s="3"/>
      <c r="J26" s="2"/>
    </row>
    <row r="27" spans="1:12">
      <c r="A27" s="4"/>
      <c r="I27" s="3"/>
      <c r="J27" s="2"/>
    </row>
    <row r="28" spans="1:12">
      <c r="A28" s="4"/>
      <c r="I28" s="3"/>
      <c r="J28" s="2"/>
    </row>
    <row r="29" spans="1:12">
      <c r="A29" s="4"/>
      <c r="I29" s="3"/>
      <c r="J29" s="2"/>
    </row>
    <row r="30" spans="1:12">
      <c r="A30" s="4"/>
      <c r="I30" s="3"/>
      <c r="J30" s="2"/>
    </row>
    <row r="31" spans="1:12">
      <c r="A31" s="4"/>
      <c r="I31" s="3"/>
      <c r="J31" s="2"/>
    </row>
    <row r="32" spans="1:12">
      <c r="A32" s="4"/>
      <c r="I32" s="3"/>
      <c r="J32" s="2"/>
    </row>
    <row r="33" spans="1:10">
      <c r="A33" s="4"/>
      <c r="I33" s="3"/>
      <c r="J33" s="2"/>
    </row>
    <row r="34" spans="1:10">
      <c r="A34" s="4"/>
      <c r="I34" s="3"/>
      <c r="J34" s="2"/>
    </row>
    <row r="35" spans="1:10">
      <c r="A35" s="4"/>
      <c r="I35" s="3"/>
      <c r="J35" s="2"/>
    </row>
    <row r="36" spans="1:10">
      <c r="A36" s="4"/>
      <c r="I36" s="3"/>
      <c r="J36" s="2"/>
    </row>
    <row r="37" spans="1:10">
      <c r="A37" s="4"/>
      <c r="I37" s="3"/>
      <c r="J37" s="2"/>
    </row>
    <row r="38" spans="1:10">
      <c r="A38" s="4"/>
      <c r="I38" s="3"/>
      <c r="J38" s="2"/>
    </row>
    <row r="39" spans="1:10">
      <c r="A39" s="4"/>
      <c r="I39" s="3"/>
      <c r="J39" s="2"/>
    </row>
    <row r="40" spans="1:10">
      <c r="A40" s="4"/>
      <c r="I40" s="3"/>
      <c r="J40" s="2"/>
    </row>
    <row r="41" spans="1:10">
      <c r="A41" s="4"/>
      <c r="I41" s="3"/>
      <c r="J41" s="2"/>
    </row>
    <row r="42" spans="1:10">
      <c r="A42" s="4"/>
      <c r="I42" s="3"/>
      <c r="J42" s="2"/>
    </row>
    <row r="43" spans="1:10">
      <c r="A43" s="4"/>
      <c r="I43" s="3"/>
      <c r="J43" s="2"/>
    </row>
    <row r="44" spans="1:10">
      <c r="A44" s="4"/>
      <c r="I44" s="3"/>
      <c r="J44" s="2"/>
    </row>
    <row r="45" spans="1:10">
      <c r="A45" s="4"/>
      <c r="I45" s="3"/>
      <c r="J45" s="2"/>
    </row>
    <row r="46" spans="1:10">
      <c r="A46" s="4"/>
      <c r="I46" s="3"/>
      <c r="J46" s="2"/>
    </row>
    <row r="47" spans="1:10">
      <c r="A47" s="4"/>
      <c r="I47" s="3"/>
      <c r="J47" s="2"/>
    </row>
    <row r="48" spans="1:10">
      <c r="A48" s="4"/>
      <c r="I48" s="3"/>
      <c r="J48" s="2"/>
    </row>
  </sheetData>
  <autoFilter ref="A1:L18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tabSelected="1" workbookViewId="0">
      <selection activeCell="E135" sqref="E135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9">
        <v>11032</v>
      </c>
      <c r="C368" s="39" t="s">
        <v>6433</v>
      </c>
      <c r="G368" s="29" t="s">
        <v>6727</v>
      </c>
    </row>
    <row r="369" spans="2:7">
      <c r="B369" s="37">
        <v>11047</v>
      </c>
      <c r="C369" s="37" t="s">
        <v>6740</v>
      </c>
      <c r="G369" s="29" t="s">
        <v>6727</v>
      </c>
    </row>
  </sheetData>
  <autoFilter ref="A1:G367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I29" sqref="I29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s="35" t="s">
        <v>6735</v>
      </c>
      <c r="B1" s="35" t="s">
        <v>6736</v>
      </c>
      <c r="C1" s="35" t="s">
        <v>6737</v>
      </c>
      <c r="D1" s="35" t="s">
        <v>6738</v>
      </c>
      <c r="E1" s="35" t="s">
        <v>6739</v>
      </c>
      <c r="F1" s="35" t="s">
        <v>6448</v>
      </c>
    </row>
    <row r="2" spans="1:6">
      <c r="A2" s="4">
        <v>45763</v>
      </c>
      <c r="B2" s="35" t="s">
        <v>6434</v>
      </c>
      <c r="C2" s="35">
        <v>455</v>
      </c>
      <c r="D2" s="35" t="s">
        <v>53</v>
      </c>
      <c r="E2" s="35">
        <v>1210</v>
      </c>
      <c r="F2" s="35">
        <v>71</v>
      </c>
    </row>
    <row r="3" spans="1:6">
      <c r="A3" s="4">
        <v>45763</v>
      </c>
      <c r="B3" s="35" t="s">
        <v>6516</v>
      </c>
      <c r="C3" s="35">
        <v>972</v>
      </c>
      <c r="D3" s="35" t="s">
        <v>151</v>
      </c>
      <c r="E3" s="35">
        <v>1495.6</v>
      </c>
      <c r="F3" s="35">
        <v>57.6</v>
      </c>
    </row>
    <row r="4" spans="1:6">
      <c r="A4" s="4">
        <v>45763</v>
      </c>
      <c r="B4" s="35" t="s">
        <v>6431</v>
      </c>
      <c r="C4" s="35">
        <v>9295</v>
      </c>
      <c r="D4" s="35" t="s">
        <v>700</v>
      </c>
      <c r="E4" s="35">
        <v>506</v>
      </c>
      <c r="F4" s="35">
        <v>33.1</v>
      </c>
    </row>
    <row r="5" spans="1:6">
      <c r="A5" s="4">
        <v>45763</v>
      </c>
      <c r="B5" s="35" t="s">
        <v>6431</v>
      </c>
      <c r="C5" s="35">
        <v>9300</v>
      </c>
      <c r="D5" s="35" t="s">
        <v>702</v>
      </c>
      <c r="E5" s="35">
        <v>171.6</v>
      </c>
      <c r="F5" s="35">
        <v>13.2</v>
      </c>
    </row>
    <row r="6" spans="1:6">
      <c r="A6" s="4">
        <v>45763</v>
      </c>
      <c r="B6" s="35" t="s">
        <v>6431</v>
      </c>
      <c r="C6" s="35">
        <v>9586</v>
      </c>
      <c r="D6" s="35" t="s">
        <v>791</v>
      </c>
      <c r="E6" s="35">
        <v>1365.64</v>
      </c>
      <c r="F6" s="35">
        <v>119.2</v>
      </c>
    </row>
    <row r="7" spans="1:6">
      <c r="A7" s="4">
        <v>45763</v>
      </c>
      <c r="B7" s="35" t="s">
        <v>6431</v>
      </c>
      <c r="C7" s="35">
        <v>10934</v>
      </c>
      <c r="D7" s="35" t="s">
        <v>836</v>
      </c>
      <c r="E7" s="35">
        <v>242.4</v>
      </c>
      <c r="F7" s="35">
        <v>8.4</v>
      </c>
    </row>
    <row r="8" spans="1:6">
      <c r="A8" s="4">
        <v>45763</v>
      </c>
      <c r="B8" s="35" t="s">
        <v>6434</v>
      </c>
      <c r="C8" s="35">
        <v>10955</v>
      </c>
      <c r="D8" s="35" t="s">
        <v>846</v>
      </c>
      <c r="E8" s="35">
        <v>202.5</v>
      </c>
      <c r="F8" s="35">
        <v>10</v>
      </c>
    </row>
    <row r="9" spans="1:6">
      <c r="A9" s="4">
        <v>45763</v>
      </c>
      <c r="B9" s="35" t="s">
        <v>6516</v>
      </c>
      <c r="C9" s="35">
        <v>11032</v>
      </c>
      <c r="D9" s="35" t="s">
        <v>6433</v>
      </c>
      <c r="E9" s="35">
        <v>660</v>
      </c>
      <c r="F9" s="35">
        <v>15</v>
      </c>
    </row>
    <row r="10" spans="1:6">
      <c r="A10" s="4">
        <v>45763</v>
      </c>
      <c r="B10" s="35" t="s">
        <v>6516</v>
      </c>
      <c r="C10" s="35">
        <v>11047</v>
      </c>
      <c r="D10" s="35" t="s">
        <v>6740</v>
      </c>
      <c r="E10" s="35">
        <v>587</v>
      </c>
      <c r="F10" s="35">
        <v>12.4</v>
      </c>
    </row>
    <row r="11" spans="1:6">
      <c r="A11" s="4">
        <v>45763</v>
      </c>
      <c r="B11" s="35" t="s">
        <v>6431</v>
      </c>
      <c r="C11" s="35">
        <v>11242</v>
      </c>
      <c r="D11" s="35" t="s">
        <v>906</v>
      </c>
      <c r="E11" s="35">
        <v>137.69999999999999</v>
      </c>
      <c r="F11" s="35">
        <v>6.8</v>
      </c>
    </row>
    <row r="12" spans="1:6">
      <c r="A12" s="4">
        <v>45763</v>
      </c>
      <c r="B12" s="35" t="s">
        <v>6434</v>
      </c>
      <c r="C12" s="35">
        <v>11455</v>
      </c>
      <c r="D12" s="35" t="s">
        <v>941</v>
      </c>
      <c r="E12" s="35">
        <v>900</v>
      </c>
      <c r="F12" s="35">
        <v>48</v>
      </c>
    </row>
    <row r="13" spans="1:6">
      <c r="A13" s="4">
        <v>45763</v>
      </c>
      <c r="B13" s="35" t="s">
        <v>6434</v>
      </c>
      <c r="C13" s="35">
        <v>11595</v>
      </c>
      <c r="D13" s="35" t="s">
        <v>958</v>
      </c>
      <c r="E13" s="35">
        <v>876.64</v>
      </c>
      <c r="F13" s="35">
        <v>75.2</v>
      </c>
    </row>
    <row r="14" spans="1:6">
      <c r="A14" s="4">
        <v>45763</v>
      </c>
      <c r="B14" s="35" t="s">
        <v>6436</v>
      </c>
      <c r="C14" s="35">
        <v>11802</v>
      </c>
      <c r="D14" s="35" t="s">
        <v>1006</v>
      </c>
      <c r="E14" s="35">
        <v>1240</v>
      </c>
      <c r="F14" s="35">
        <v>89.6</v>
      </c>
    </row>
    <row r="15" spans="1:6">
      <c r="A15" s="4">
        <v>45763</v>
      </c>
      <c r="B15" s="35" t="s">
        <v>6436</v>
      </c>
      <c r="C15" s="35">
        <v>11803</v>
      </c>
      <c r="D15" s="35" t="s">
        <v>1007</v>
      </c>
      <c r="E15" s="35">
        <v>2608</v>
      </c>
      <c r="F15" s="35">
        <v>144.80000000000001</v>
      </c>
    </row>
    <row r="16" spans="1:6">
      <c r="A16" s="4">
        <v>45763</v>
      </c>
      <c r="B16" s="35" t="s">
        <v>6436</v>
      </c>
      <c r="C16" s="35">
        <v>11804</v>
      </c>
      <c r="D16" s="35" t="s">
        <v>1008</v>
      </c>
      <c r="E16" s="35">
        <v>1232.8</v>
      </c>
      <c r="F16" s="35">
        <v>40.4</v>
      </c>
    </row>
    <row r="17" spans="1:6">
      <c r="A17" s="4">
        <v>45763</v>
      </c>
      <c r="B17" s="35" t="s">
        <v>6436</v>
      </c>
      <c r="C17" s="35">
        <v>11851</v>
      </c>
      <c r="D17" s="35" t="s">
        <v>1016</v>
      </c>
      <c r="E17" s="35">
        <v>1601.36</v>
      </c>
      <c r="F17" s="35">
        <v>100</v>
      </c>
    </row>
    <row r="18" spans="1:6">
      <c r="A18" s="4">
        <v>45763</v>
      </c>
      <c r="B18" s="35" t="s">
        <v>6435</v>
      </c>
      <c r="C18" s="35">
        <v>11895</v>
      </c>
      <c r="D18" s="35" t="s">
        <v>1022</v>
      </c>
      <c r="E18" s="35">
        <v>3770.84</v>
      </c>
      <c r="F18" s="35">
        <v>223.6</v>
      </c>
    </row>
    <row r="19" spans="1:6">
      <c r="A19" s="4">
        <v>45763</v>
      </c>
      <c r="B19" s="35" t="s">
        <v>6435</v>
      </c>
      <c r="C19" s="35">
        <v>11896</v>
      </c>
      <c r="D19" s="35" t="s">
        <v>1023</v>
      </c>
      <c r="E19" s="35">
        <v>939.28</v>
      </c>
      <c r="F19" s="35">
        <v>35</v>
      </c>
    </row>
    <row r="20" spans="1:6">
      <c r="A20" s="4">
        <v>45763</v>
      </c>
      <c r="B20" s="35" t="s">
        <v>6436</v>
      </c>
      <c r="C20" s="35">
        <v>11898</v>
      </c>
      <c r="D20" s="35" t="s">
        <v>1024</v>
      </c>
      <c r="E20" s="35">
        <v>3318.92</v>
      </c>
      <c r="F20" s="35">
        <v>152.5</v>
      </c>
    </row>
    <row r="21" spans="1:6">
      <c r="A21" s="4">
        <v>45763</v>
      </c>
      <c r="B21" s="35" t="s">
        <v>6436</v>
      </c>
      <c r="C21" s="35">
        <v>11899</v>
      </c>
      <c r="D21" s="35" t="s">
        <v>1025</v>
      </c>
      <c r="E21" s="35">
        <v>1600.7</v>
      </c>
      <c r="F21" s="35">
        <v>92.3</v>
      </c>
    </row>
    <row r="22" spans="1:6">
      <c r="A22" s="4">
        <v>45763</v>
      </c>
      <c r="B22" s="35" t="s">
        <v>6435</v>
      </c>
      <c r="C22" s="35">
        <v>11946</v>
      </c>
      <c r="D22" s="35" t="s">
        <v>1051</v>
      </c>
      <c r="E22" s="35">
        <v>1261.4000000000001</v>
      </c>
      <c r="F22" s="35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2025-04-15T17:02:05Z</dcterms:modified>
</cp:coreProperties>
</file>