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E32CCA6C-7F3A-4F84-A5DA-D57EA2B2A71A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dbcaminhoesTESTE!$A$1:$M$11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M3" i="6"/>
  <c r="M4" i="6"/>
  <c r="M6" i="6"/>
  <c r="M7" i="6"/>
  <c r="M8" i="6"/>
  <c r="M9" i="6"/>
  <c r="M10" i="6"/>
  <c r="M11" i="6"/>
  <c r="M12" i="6"/>
  <c r="M13" i="6"/>
  <c r="M14" i="6"/>
  <c r="M2" i="6"/>
  <c r="L14" i="6" l="1"/>
  <c r="L13" i="6"/>
  <c r="L12" i="6"/>
  <c r="H12" i="6"/>
  <c r="I12" i="6"/>
  <c r="H13" i="6"/>
  <c r="I13" i="6"/>
  <c r="H14" i="6"/>
  <c r="I14" i="6"/>
  <c r="I2" i="6"/>
  <c r="I3" i="6"/>
  <c r="I4" i="6"/>
  <c r="I5" i="6"/>
  <c r="I6" i="6"/>
  <c r="I7" i="6"/>
  <c r="I8" i="6"/>
  <c r="I9" i="6"/>
  <c r="I10" i="6"/>
  <c r="I11" i="6"/>
  <c r="H2" i="6"/>
  <c r="H3" i="6"/>
  <c r="H4" i="6"/>
  <c r="H5" i="6"/>
  <c r="H6" i="6"/>
  <c r="H7" i="6"/>
  <c r="H8" i="6"/>
  <c r="H9" i="6"/>
  <c r="H10" i="6"/>
  <c r="H11" i="6"/>
  <c r="L2" i="6" l="1"/>
  <c r="L3" i="6"/>
  <c r="L4" i="6"/>
  <c r="L5" i="6"/>
  <c r="L6" i="6"/>
  <c r="L7" i="6"/>
  <c r="L8" i="6"/>
  <c r="L9" i="6"/>
  <c r="L10" i="6"/>
  <c r="L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<sst xmlns="http://schemas.openxmlformats.org/spreadsheetml/2006/main" count="9218" uniqueCount="3670">
  <si>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</si>
  <si>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</si>
  <si>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</si>
  <si>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</si>
  <si>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</si>
  <si>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</si>
  <si>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</si>
  <si>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</si>
  <si>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</si>
  <si>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</si>
  <si>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</si>
  <si>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</si>
  <si>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</si>
  <si>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</si>
  <si>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</si>
  <si>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</si>
  <si>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</si>
  <si>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</si>
  <si>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</si>
  <si>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</si>
  <si>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</si>
  <si>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</si>
  <si>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</si>
  <si>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</si>
  <si>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</si>
  <si>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</si>
  <si>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</si>
  <si>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</si>
  <si>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</si>
  <si>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</si>
  <si>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</si>
  <si>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</si>
  <si>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</si>
  <si>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</si>
  <si>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</si>
  <si>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</si>
  <si>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</si>
  <si>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</si>
  <si>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</si>
  <si>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</si>
  <si>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</si>
  <si>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</si>
  <si>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</si>
  <si>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</si>
  <si>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</si>
  <si>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</si>
  <si>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</si>
  <si>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</si>
  <si>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</si>
  <si>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</si>
  <si>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</si>
  <si>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</si>
  <si>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</si>
  <si>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</si>
  <si>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</si>
  <si>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</si>
  <si>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</si>
  <si>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</si>
  <si>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</si>
  <si>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</si>
  <si>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</si>
  <si>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</si>
  <si>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</si>
  <si>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</si>
  <si>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</si>
  <si>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</si>
  <si>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</si>
  <si>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</si>
  <si>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</si>
  <si>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</si>
  <si>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</si>
  <si>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</si>
  <si>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</si>
  <si>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</si>
  <si>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</si>
  <si>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</si>
  <si>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</si>
  <si>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</si>
  <si>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</si>
  <si>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</si>
  <si>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</si>
  <si>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</si>
  <si>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</si>
  <si>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</si>
  <si>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</si>
  <si>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</si>
  <si>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</si>
  <si>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</si>
  <si>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</si>
  <si>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</si>
  <si>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</si>
  <si>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</si>
  <si>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</si>
  <si>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</si>
  <si>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</si>
  <si>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</si>
  <si>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</si>
  <si>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</si>
  <si>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</si>
  <si>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</si>
  <si>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</si>
  <si>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</si>
  <si>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</si>
  <si>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</si>
  <si>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</si>
  <si>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</si>
  <si>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</si>
  <si>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</si>
  <si>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</si>
  <si>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</si>
  <si>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</si>
  <si>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</si>
  <si>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</si>
  <si>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</si>
  <si>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</si>
  <si>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</si>
  <si>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</si>
  <si>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</si>
  <si>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</si>
  <si>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</si>
  <si>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</si>
  <si>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</si>
  <si>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</si>
  <si>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</si>
  <si>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</si>
  <si>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</si>
  <si>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</si>
  <si>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</si>
  <si>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</si>
  <si>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</si>
  <si>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</si>
  <si>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</si>
  <si>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</si>
  <si>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</si>
  <si>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</si>
  <si>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</si>
  <si>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</si>
  <si>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</si>
  <si>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</si>
  <si>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</si>
  <si>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</si>
  <si>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</si>
  <si>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</si>
  <si>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</si>
  <si>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</si>
  <si>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</si>
  <si>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</si>
  <si>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</si>
  <si>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</si>
  <si>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</si>
  <si>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</si>
  <si>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</si>
  <si>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</si>
  <si>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</si>
  <si>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</si>
  <si>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</si>
  <si>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</si>
  <si>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</si>
  <si>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</si>
  <si>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</si>
  <si>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</si>
  <si>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</si>
  <si>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</si>
  <si>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</si>
  <si>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</si>
  <si>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</si>
  <si>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</si>
  <si>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</si>
  <si>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</si>
  <si>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</si>
  <si>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</si>
  <si>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</si>
  <si>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</si>
  <si>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</si>
  <si>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</si>
  <si>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</si>
  <si>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</si>
  <si>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</si>
  <si>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</si>
  <si>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</si>
  <si>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</si>
  <si>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</si>
  <si>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</si>
  <si>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</si>
  <si>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</si>
  <si>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</si>
  <si>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</si>
  <si>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</si>
  <si>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</si>
  <si>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</si>
  <si>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</si>
  <si>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</si>
  <si>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</si>
  <si>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</si>
  <si>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</si>
  <si>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</si>
  <si>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</si>
  <si>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</si>
  <si>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</si>
  <si>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</si>
  <si>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</si>
  <si>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</si>
  <si>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</si>
  <si>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</si>
  <si>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</si>
  <si>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</si>
  <si>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</si>
  <si>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</si>
  <si>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</si>
  <si>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</si>
  <si>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</si>
  <si>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</si>
  <si>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</si>
  <si>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</si>
  <si>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</si>
  <si>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</si>
  <si>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</si>
  <si>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</si>
  <si>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</si>
  <si>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</si>
  <si>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</si>
  <si>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</si>
  <si>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</si>
  <si>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</si>
  <si>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</si>
  <si>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</si>
  <si>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</si>
  <si>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</si>
  <si>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</si>
  <si>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</si>
  <si>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</si>
  <si>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</si>
  <si>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</si>
  <si>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</si>
  <si>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</si>
  <si>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</si>
  <si>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</si>
  <si>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</si>
  <si>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</si>
  <si>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</si>
  <si>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</si>
  <si>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</si>
  <si>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</si>
  <si>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</si>
  <si>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</si>
  <si>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</si>
  <si>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</si>
  <si>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</si>
  <si>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</si>
  <si>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</si>
  <si>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</si>
  <si>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</si>
  <si>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</si>
  <si>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</si>
  <si>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</si>
  <si>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</si>
  <si>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</si>
  <si>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</si>
  <si>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</si>
  <si>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</si>
  <si>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</si>
  <si>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</si>
  <si>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</si>
  <si>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</si>
  <si>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</si>
  <si>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</si>
  <si>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</si>
  <si>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</si>
  <si>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</si>
  <si>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</si>
  <si>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</si>
  <si>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</si>
  <si>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</si>
  <si>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</si>
  <si>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</si>
  <si>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</si>
  <si>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</si>
  <si>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</si>
  <si>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</si>
  <si>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</si>
  <si>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</si>
  <si>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</si>
  <si>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</si>
  <si>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</si>
  <si>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</si>
  <si>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</si>
  <si>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</si>
  <si>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</si>
  <si>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</si>
  <si>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</si>
  <si>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</si>
  <si>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</si>
  <si>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</si>
  <si>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</si>
  <si>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</si>
  <si>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</si>
  <si>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</si>
  <si>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</si>
  <si>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</si>
  <si>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</si>
  <si>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</si>
  <si>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</si>
  <si>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</si>
  <si>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</si>
  <si>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</si>
  <si>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</si>
  <si>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</si>
  <si>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</si>
  <si>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</si>
  <si>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</si>
  <si>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</si>
  <si>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</si>
  <si>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</si>
  <si>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</si>
  <si>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</si>
  <si>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</si>
  <si>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</si>
  <si>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</si>
  <si>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</si>
  <si>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</si>
  <si>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</si>
  <si>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</si>
  <si>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</si>
  <si>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</si>
  <si>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</si>
  <si>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</si>
  <si>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</si>
  <si>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</si>
  <si>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</si>
  <si>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</si>
  <si>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</si>
  <si>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</si>
  <si>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</si>
  <si>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</si>
  <si>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</si>
  <si>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</si>
  <si>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</si>
  <si>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</si>
  <si>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</si>
  <si>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</si>
  <si>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</si>
  <si>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</si>
  <si>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</si>
  <si>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</si>
  <si>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</si>
  <si>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</si>
  <si>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</si>
  <si>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</si>
  <si>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</si>
  <si>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</si>
  <si>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</si>
  <si>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</si>
  <si>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</si>
  <si>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</si>
  <si>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</si>
  <si>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</si>
  <si>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</si>
  <si>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</si>
  <si>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</si>
  <si>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</si>
  <si>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</si>
  <si>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</si>
  <si>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</si>
  <si>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</si>
  <si>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</si>
  <si>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</si>
  <si>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</si>
  <si>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</si>
  <si>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</si>
  <si>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</si>
  <si>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</si>
  <si>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</si>
  <si>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</si>
  <si>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</si>
  <si>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</si>
  <si>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</si>
  <si>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</si>
  <si>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</si>
  <si>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</si>
  <si>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</si>
  <si>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</si>
  <si>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</si>
  <si>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</si>
  <si>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</si>
  <si>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</si>
  <si>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</si>
  <si>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</si>
  <si>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</si>
  <si>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</si>
  <si>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</si>
  <si>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</si>
  <si>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</si>
  <si>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</si>
  <si>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</si>
  <si>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</si>
  <si>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</si>
  <si>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</si>
  <si>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</si>
  <si>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</si>
  <si>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</si>
  <si>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</si>
  <si>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</si>
  <si>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</si>
  <si>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</si>
  <si>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</si>
  <si>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</si>
  <si>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</si>
  <si>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</si>
  <si>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</si>
  <si>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</si>
  <si>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</si>
  <si>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</si>
  <si>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</si>
  <si>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</si>
  <si>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</si>
  <si>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</si>
  <si>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</si>
  <si>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</si>
  <si>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</si>
  <si>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</si>
  <si>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</si>
  <si>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</si>
  <si>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</si>
  <si>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</si>
  <si>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</si>
  <si>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</si>
  <si>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</si>
  <si>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</si>
  <si>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</si>
  <si>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</si>
  <si>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</si>
  <si>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</si>
  <si>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</si>
  <si>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</si>
  <si>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</si>
  <si>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</si>
  <si>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</si>
  <si>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</si>
  <si>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</si>
  <si>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</si>
  <si>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</si>
  <si>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</si>
  <si>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</si>
  <si>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</si>
  <si>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</si>
  <si>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</si>
  <si>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</si>
  <si>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</si>
  <si>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</si>
  <si>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</si>
  <si>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</si>
  <si>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</si>
  <si>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</si>
  <si>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</si>
  <si>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</si>
  <si>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</si>
  <si>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</si>
  <si>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</si>
  <si>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</si>
  <si>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</si>
  <si>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</si>
  <si>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</si>
  <si>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</si>
  <si>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</si>
  <si>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</si>
  <si>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</si>
  <si>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</si>
  <si>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</si>
  <si>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</si>
  <si>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</si>
  <si>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</si>
  <si>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</si>
  <si>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</si>
  <si>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</si>
  <si>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</si>
  <si>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</si>
  <si>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</si>
  <si>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</si>
  <si>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</si>
  <si>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</si>
  <si>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</si>
  <si>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</si>
  <si>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</si>
  <si>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</si>
  <si>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</si>
  <si>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</si>
  <si>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</si>
  <si>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</si>
  <si>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</si>
  <si>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</si>
  <si>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</si>
  <si>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</si>
  <si>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</si>
  <si>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</si>
  <si>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</si>
  <si>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</si>
  <si>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</si>
  <si>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</si>
  <si>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</si>
  <si>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</si>
  <si>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</si>
  <si>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</si>
  <si>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</si>
  <si>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</si>
  <si>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</si>
  <si>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</si>
  <si>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</si>
  <si>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</si>
  <si>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</si>
  <si>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</si>
  <si>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</si>
  <si>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</si>
  <si>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</si>
  <si>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</si>
  <si>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</si>
  <si>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</si>
  <si>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</si>
  <si>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</si>
  <si>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</si>
  <si>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</si>
  <si>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</si>
  <si>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</si>
  <si>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</si>
  <si>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</si>
  <si>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</si>
  <si>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</si>
  <si>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</si>
  <si>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</si>
  <si>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</si>
  <si>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</si>
  <si>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</si>
  <si>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</si>
  <si>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</si>
  <si>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</si>
  <si>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</si>
  <si>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</si>
  <si>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</si>
  <si>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</si>
  <si>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</si>
  <si>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</si>
  <si>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</si>
  <si>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</si>
  <si>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</si>
  <si>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</si>
  <si>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</si>
  <si>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</si>
  <si>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</si>
  <si>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</si>
  <si>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</si>
  <si>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</si>
  <si>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</si>
  <si>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</si>
  <si>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</si>
  <si>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</si>
  <si>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</si>
  <si>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</si>
  <si>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</si>
  <si>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</si>
  <si>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</si>
  <si>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</si>
  <si>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</si>
  <si>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</si>
  <si>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</si>
  <si>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</si>
  <si>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</si>
  <si>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</si>
  <si>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</si>
  <si>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</si>
  <si>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</si>
  <si>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</si>
  <si>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</si>
  <si>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</si>
  <si>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</si>
  <si>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</si>
  <si>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</si>
  <si>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</si>
  <si>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</si>
  <si>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</si>
  <si>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</si>
  <si>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</si>
  <si>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</si>
  <si>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</si>
  <si>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</si>
  <si>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</si>
  <si>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</si>
  <si>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</si>
  <si>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</si>
  <si>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</si>
  <si>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</si>
  <si>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</si>
  <si>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</si>
  <si>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</si>
  <si>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</si>
  <si>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</si>
  <si>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</si>
  <si>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</si>
  <si>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</si>
  <si>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</si>
  <si>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</si>
  <si>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</si>
  <si>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</si>
  <si>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</si>
  <si>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</si>
  <si>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</si>
  <si>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</si>
  <si>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</si>
  <si>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</si>
  <si>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</si>
  <si>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</si>
  <si>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</si>
  <si>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</si>
  <si>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</si>
  <si>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</si>
  <si>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</si>
  <si>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</si>
  <si>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</si>
  <si>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</si>
  <si>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</si>
  <si>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</si>
  <si>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</si>
  <si>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</si>
  <si>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</si>
  <si>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</si>
  <si>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</si>
  <si>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</si>
  <si>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</si>
  <si>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</si>
  <si>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</si>
  <si>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</si>
  <si>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</si>
  <si>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</si>
  <si>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</si>
  <si>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</si>
  <si>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</si>
  <si>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</si>
  <si>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</si>
  <si>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</si>
  <si>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</si>
  <si>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</si>
  <si>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</si>
  <si>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</si>
  <si>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</si>
  <si>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</si>
  <si>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</si>
  <si>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</si>
  <si>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</si>
  <si>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</si>
  <si>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</si>
  <si>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</si>
  <si>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</si>
  <si>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</si>
  <si>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</si>
  <si>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</si>
  <si>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</si>
  <si>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</si>
  <si>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</si>
  <si>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</si>
  <si>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</si>
  <si>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</si>
  <si>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</si>
  <si>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</si>
  <si>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</si>
  <si>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</si>
  <si>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</si>
  <si>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</si>
  <si>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</si>
  <si>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</si>
  <si>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</si>
  <si>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</si>
  <si>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</si>
  <si>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</si>
  <si>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</si>
  <si>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</si>
  <si>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</si>
  <si>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</si>
  <si>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</si>
  <si>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</si>
  <si>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</si>
  <si>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</si>
  <si>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</si>
  <si>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</si>
  <si>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</si>
  <si>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</si>
  <si>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</si>
  <si>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</si>
  <si>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</si>
  <si>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</si>
  <si>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</si>
  <si>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</si>
  <si>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</si>
  <si>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</si>
  <si>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</si>
  <si>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</si>
  <si>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</si>
  <si>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</si>
  <si>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</si>
  <si>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</si>
  <si>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</si>
  <si>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</si>
  <si>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</si>
  <si>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</si>
  <si>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</si>
  <si>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</si>
  <si>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</si>
  <si>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</si>
  <si>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</si>
  <si>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</si>
  <si>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</si>
  <si>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</si>
  <si>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</si>
  <si>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</si>
  <si>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</si>
  <si>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</si>
  <si>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</si>
  <si>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</si>
  <si>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</si>
  <si>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</si>
  <si>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</si>
  <si>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</si>
  <si>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</si>
  <si>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</si>
  <si>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</si>
  <si>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</si>
  <si>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</si>
  <si>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</si>
  <si>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</si>
  <si>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</si>
  <si>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</si>
  <si>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</si>
  <si>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</si>
  <si>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</si>
  <si>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</si>
  <si>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</si>
  <si>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</si>
  <si>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</si>
  <si>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</si>
  <si>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</si>
  <si>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</si>
  <si>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</si>
  <si>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</si>
  <si>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</si>
  <si>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</si>
  <si>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</si>
  <si>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</si>
  <si>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</si>
  <si>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</si>
  <si>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</si>
  <si>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</si>
  <si>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</si>
  <si>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</si>
  <si>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</si>
  <si>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</si>
  <si>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</si>
  <si>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</si>
  <si>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</si>
  <si>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</si>
  <si>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</si>
  <si>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</si>
  <si>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</si>
  <si>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</si>
  <si>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</si>
  <si>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</si>
  <si>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</si>
  <si>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</si>
  <si>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</si>
  <si>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</si>
  <si>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</si>
  <si>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</si>
  <si>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</si>
  <si>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</si>
  <si>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</si>
  <si>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</si>
  <si>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</si>
  <si>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</si>
  <si>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</si>
  <si>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</si>
  <si>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</si>
  <si>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</si>
  <si>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</si>
  <si>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</si>
  <si>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</si>
  <si>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</si>
  <si>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</si>
  <si>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</si>
  <si>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</si>
  <si>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</si>
  <si>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</si>
  <si>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</si>
  <si>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</si>
  <si>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</si>
  <si>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</si>
  <si>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</si>
  <si>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</si>
  <si>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</si>
  <si>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</si>
  <si>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</si>
  <si>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</si>
  <si>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</si>
  <si>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</si>
  <si>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</si>
  <si>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</si>
  <si>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</si>
  <si>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</si>
  <si>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</si>
  <si>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</si>
  <si>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</si>
  <si>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</si>
  <si>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</si>
  <si>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</si>
  <si>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</si>
  <si>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</si>
  <si>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</si>
  <si>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</si>
  <si>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</si>
  <si>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</si>
  <si>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</si>
  <si>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</si>
  <si>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</si>
  <si>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</si>
  <si>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</si>
  <si>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</si>
  <si>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</si>
  <si>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</si>
  <si>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</si>
  <si>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</si>
  <si>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</si>
  <si>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</si>
  <si>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</si>
  <si>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</si>
  <si>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</si>
  <si>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</si>
  <si>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</si>
  <si>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</si>
  <si>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</si>
  <si>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</si>
  <si>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</si>
  <si>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</si>
  <si>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</si>
  <si>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</si>
  <si>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</si>
  <si>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</si>
  <si>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</si>
  <si>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</si>
  <si>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</si>
  <si>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</si>
  <si>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</si>
  <si>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</si>
  <si>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</si>
  <si>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</si>
  <si>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</si>
  <si>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</si>
  <si>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</si>
  <si>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</si>
  <si>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</si>
  <si>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</si>
  <si>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</si>
  <si>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</si>
  <si>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</si>
  <si>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</si>
  <si>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</si>
  <si>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</si>
  <si>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</si>
  <si>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</si>
  <si>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</si>
  <si>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</si>
  <si>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</si>
  <si>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</si>
  <si>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</si>
  <si>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</si>
  <si>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</si>
  <si>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</si>
  <si>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</si>
  <si>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</si>
  <si>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</si>
  <si>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</si>
  <si>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</si>
  <si>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</si>
  <si>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</si>
  <si>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</si>
  <si>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</si>
  <si>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</si>
  <si>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</si>
  <si>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</si>
  <si>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</si>
  <si>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</si>
  <si>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</si>
  <si>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</si>
  <si>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</si>
  <si>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</si>
  <si>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</si>
  <si>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</si>
  <si>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</si>
  <si>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</si>
  <si>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</si>
  <si>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</si>
  <si>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</si>
  <si>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</si>
  <si>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</si>
  <si>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</si>
  <si>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</si>
  <si>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</si>
  <si>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</si>
  <si>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</si>
  <si>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</si>
  <si>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</si>
  <si>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</si>
  <si>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</si>
  <si>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</si>
  <si>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</si>
  <si>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</si>
  <si>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</si>
  <si>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</si>
  <si>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</si>
  <si>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</si>
  <si>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</si>
  <si>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</si>
  <si>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</si>
  <si>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</si>
  <si>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</si>
  <si>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</si>
  <si>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</si>
  <si>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</si>
  <si>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</si>
  <si>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</si>
  <si>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</si>
  <si>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</si>
  <si>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</si>
  <si>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</si>
  <si>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</si>
  <si>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</si>
  <si>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</si>
  <si>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</si>
  <si>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</si>
  <si>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</si>
  <si>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</si>
  <si>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</si>
  <si>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</si>
  <si>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</si>
  <si>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</si>
  <si>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</si>
  <si>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</si>
  <si>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</si>
  <si>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</si>
  <si>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</si>
  <si>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</si>
  <si>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</si>
  <si>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</si>
  <si>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</si>
  <si>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</si>
  <si>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</si>
  <si>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</si>
  <si>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</si>
  <si>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</si>
  <si>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</si>
  <si>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</si>
  <si>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</si>
  <si>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</si>
  <si>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</si>
  <si>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</si>
  <si>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</si>
  <si>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</si>
  <si>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</si>
  <si>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</si>
  <si>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</si>
  <si>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</si>
  <si>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</si>
  <si>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</si>
  <si>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</si>
  <si>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</si>
  <si>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</si>
  <si>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</si>
  <si>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</si>
  <si>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</si>
  <si>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</si>
  <si>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</si>
  <si>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</si>
  <si>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</si>
  <si>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</si>
  <si>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</si>
  <si>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</si>
  <si>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</si>
  <si>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</si>
  <si>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</si>
  <si>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</si>
  <si>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</si>
  <si>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</si>
  <si>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</si>
  <si>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</si>
  <si>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</si>
  <si>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</si>
  <si>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</si>
  <si>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</si>
  <si>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</si>
  <si>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</si>
  <si>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</si>
  <si>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</si>
  <si>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</si>
  <si>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</si>
  <si>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</si>
  <si>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</si>
  <si>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</si>
  <si>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</si>
  <si>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</si>
  <si>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</si>
  <si>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</si>
  <si>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</si>
  <si>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</si>
  <si>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</si>
  <si>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</si>
  <si>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</si>
  <si>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</si>
  <si>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</si>
  <si>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</si>
  <si>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</si>
  <si>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</si>
  <si>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</si>
  <si>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</si>
  <si>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</si>
  <si>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</si>
  <si>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</si>
  <si>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</si>
  <si>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</si>
  <si>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</si>
  <si>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</si>
  <si>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</si>
  <si>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</si>
  <si>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</si>
  <si>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</si>
  <si>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</si>
  <si>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</si>
  <si>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</si>
  <si>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</si>
  <si>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</si>
  <si>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</si>
  <si>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</si>
  <si>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</si>
  <si>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</si>
  <si>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</si>
  <si>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</si>
  <si>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</si>
  <si>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</si>
  <si>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</si>
  <si>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</si>
  <si>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</si>
  <si>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</si>
  <si>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</si>
  <si>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</si>
  <si>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</si>
  <si>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</si>
  <si>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</si>
  <si>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</si>
  <si>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</si>
  <si>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</si>
  <si>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</si>
  <si>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</si>
  <si>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</si>
  <si>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</si>
  <si>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</si>
  <si>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</si>
  <si>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</si>
  <si>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</si>
  <si>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</si>
  <si>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</si>
  <si>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</si>
  <si>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</si>
  <si>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</si>
  <si>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</si>
  <si>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</si>
  <si>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</si>
  <si>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</si>
  <si>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</si>
  <si>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</si>
  <si>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</si>
  <si>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</si>
  <si>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</si>
  <si>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</si>
  <si>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</si>
  <si>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</si>
  <si>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</si>
  <si>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</si>
  <si>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</si>
  <si>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</si>
  <si>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</si>
  <si>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</si>
  <si>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</si>
  <si>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</si>
  <si>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</si>
  <si>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</si>
  <si>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</si>
  <si>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</si>
  <si>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</si>
  <si>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</si>
  <si>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</si>
  <si>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</si>
  <si>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</si>
  <si>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</si>
  <si>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</si>
  <si>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</si>
  <si>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</si>
  <si>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</si>
  <si>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</si>
  <si>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</si>
  <si>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</si>
  <si>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</si>
  <si>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</si>
  <si>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</si>
  <si>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</si>
  <si>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</si>
  <si>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</si>
  <si>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</si>
  <si>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</si>
  <si>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</si>
  <si>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</si>
  <si>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</si>
  <si>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</si>
  <si>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</si>
  <si>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</si>
  <si>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</si>
  <si>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</si>
  <si>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</si>
  <si>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</si>
  <si>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</si>
  <si>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</si>
  <si>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</si>
  <si>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</si>
  <si>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</si>
  <si>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</si>
  <si>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</si>
  <si>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</si>
  <si>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</si>
  <si>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</si>
  <si>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</si>
  <si>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</si>
  <si>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</si>
  <si>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</si>
  <si>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</si>
  <si>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</si>
  <si>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</si>
  <si>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</si>
  <si>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</si>
  <si>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</si>
  <si>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</si>
  <si>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</si>
  <si>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</si>
  <si>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</si>
  <si>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</si>
  <si>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</si>
  <si>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</si>
  <si>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</si>
  <si>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</si>
  <si>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</si>
  <si>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</si>
  <si>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</si>
  <si>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</si>
  <si>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</si>
  <si>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</si>
  <si>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</si>
  <si>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</si>
  <si>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</si>
  <si>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</si>
  <si>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</si>
  <si>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</si>
  <si>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</si>
  <si>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</si>
  <si>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</si>
  <si>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</si>
  <si>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</si>
  <si>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</si>
  <si>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</si>
  <si>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</si>
  <si>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</si>
  <si>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</si>
  <si>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</si>
  <si>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</si>
  <si>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</si>
  <si>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</si>
  <si>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</si>
  <si>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</si>
  <si>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</si>
  <si>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</si>
  <si>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</si>
  <si>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</si>
  <si>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</si>
  <si>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</si>
  <si>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</si>
  <si>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</si>
  <si>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</si>
  <si>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</si>
  <si>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</si>
  <si>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</si>
  <si>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</si>
  <si>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</si>
  <si>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</si>
  <si>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</si>
  <si>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</si>
  <si>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</si>
  <si>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</si>
  <si>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</si>
  <si>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</si>
  <si>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</si>
  <si>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</si>
  <si>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</si>
  <si>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</si>
  <si>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</si>
  <si>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</si>
  <si>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</si>
  <si>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</si>
  <si>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</si>
  <si>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</si>
  <si>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</si>
  <si>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</si>
  <si>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</si>
  <si>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</si>
  <si>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</si>
  <si>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</si>
  <si>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</si>
  <si>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</si>
  <si>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</si>
  <si>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</si>
  <si>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</si>
  <si>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</si>
  <si>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</si>
  <si>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</si>
  <si>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</si>
  <si>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</si>
  <si>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</si>
  <si>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</si>
  <si>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</si>
  <si>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</si>
  <si>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</si>
  <si>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</si>
  <si>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</si>
  <si>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</si>
  <si>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</si>
  <si>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</si>
  <si>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</si>
  <si>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</si>
  <si>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</si>
  <si>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</si>
  <si>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</si>
  <si>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</si>
  <si>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</si>
  <si>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</si>
  <si>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</si>
  <si>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</si>
  <si>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</si>
  <si>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</si>
  <si>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</si>
  <si>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</si>
  <si>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</si>
  <si>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</si>
  <si>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</si>
  <si>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</si>
  <si>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</si>
  <si>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</si>
  <si>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</si>
  <si>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</si>
  <si>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</si>
  <si>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</si>
  <si>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</si>
  <si>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</si>
  <si>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</si>
  <si>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</si>
  <si>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</si>
  <si>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</si>
  <si>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</si>
  <si>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</si>
  <si>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</si>
  <si>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</si>
  <si>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</si>
  <si>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</si>
  <si>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</si>
  <si>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</si>
  <si>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</si>
  <si>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</si>
  <si>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</si>
  <si>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</si>
  <si>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</si>
  <si>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</si>
  <si>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</si>
  <si>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</si>
  <si>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</si>
  <si>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</si>
  <si>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</si>
  <si>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</si>
  <si>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</si>
  <si>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</si>
  <si>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</si>
  <si>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</si>
  <si>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</si>
  <si>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</si>
  <si>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</si>
  <si>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</si>
  <si>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</si>
  <si>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</si>
  <si>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</si>
  <si>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</si>
  <si>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</si>
  <si>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</si>
  <si>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</si>
  <si>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</si>
  <si>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</si>
  <si>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</si>
  <si>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</si>
  <si>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</si>
  <si>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</si>
  <si>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</si>
  <si>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</si>
  <si>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</si>
  <si>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</si>
  <si>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</si>
  <si>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</si>
  <si>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</si>
  <si>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</si>
  <si>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</si>
  <si>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</si>
  <si>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</si>
  <si>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</si>
  <si>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</si>
  <si>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</si>
  <si>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</si>
  <si>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</si>
  <si>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</si>
  <si>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</si>
  <si>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</si>
  <si>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</si>
  <si>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</si>
  <si>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</si>
  <si>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</si>
  <si>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</si>
  <si>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</si>
  <si>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</si>
  <si>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</si>
  <si>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</si>
  <si>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</si>
  <si>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</si>
  <si>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</si>
  <si>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</si>
  <si>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</si>
  <si>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</si>
  <si>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</si>
  <si>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</si>
  <si>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</si>
  <si>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</si>
  <si>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</si>
  <si>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</si>
  <si>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</si>
  <si>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</si>
  <si>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</si>
  <si>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</si>
  <si>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</si>
  <si>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</si>
  <si>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</si>
  <si>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</si>
  <si>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</si>
  <si>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</si>
  <si>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</si>
  <si>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</si>
  <si>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</si>
  <si>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</si>
  <si>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</si>
  <si>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</si>
  <si>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</si>
  <si>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</si>
  <si>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</si>
  <si>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</si>
  <si>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</si>
  <si>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</si>
  <si>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</si>
  <si>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</si>
  <si>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</si>
  <si>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</si>
  <si>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</si>
  <si>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</si>
  <si>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</si>
  <si>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</si>
  <si>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</si>
  <si>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</si>
  <si>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</si>
  <si>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</si>
  <si>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</si>
  <si>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</si>
  <si>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</si>
  <si>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</si>
  <si>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</si>
  <si>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</si>
  <si>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</si>
  <si>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</si>
  <si>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</si>
  <si>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</si>
  <si>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</si>
  <si>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</si>
  <si>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</si>
  <si>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</si>
  <si>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</si>
  <si>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</si>
  <si>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</si>
  <si>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</si>
  <si>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</si>
  <si>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</si>
  <si>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</si>
  <si>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</si>
  <si>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</si>
  <si>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</si>
  <si>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</si>
  <si>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</si>
  <si>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</si>
  <si>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</si>
  <si>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</si>
  <si>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</si>
  <si>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</si>
  <si>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</si>
  <si>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</si>
  <si>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</si>
  <si>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</si>
  <si>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</si>
  <si>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</si>
  <si>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</si>
  <si>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</si>
  <si>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</si>
  <si>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</si>
  <si>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</si>
  <si>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</si>
  <si>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</si>
  <si>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</si>
  <si>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</si>
  <si>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</si>
  <si>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</si>
  <si>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</si>
  <si>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</si>
  <si>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</si>
  <si>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</si>
  <si>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</si>
  <si>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</si>
  <si>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</si>
  <si>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</si>
  <si>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</si>
  <si>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</si>
  <si>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</si>
  <si>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</si>
  <si>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</si>
  <si>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</si>
  <si>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</si>
  <si>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</si>
  <si>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</si>
  <si>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</si>
  <si>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</si>
  <si>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</si>
  <si>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</si>
  <si>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</si>
  <si>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</si>
  <si>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</si>
  <si>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</si>
  <si>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</si>
  <si>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</si>
  <si>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</si>
  <si>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</si>
  <si>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</si>
  <si>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</si>
  <si>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</si>
  <si>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</si>
  <si>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</si>
  <si>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</si>
  <si>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</si>
  <si>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</si>
  <si>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</si>
  <si>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</si>
  <si>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</si>
  <si>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</si>
  <si>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</si>
  <si>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</si>
  <si>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</si>
  <si>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</si>
  <si>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</si>
  <si>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</si>
  <si>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</si>
  <si>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</si>
  <si>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</si>
  <si>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</si>
  <si>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</si>
  <si>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</si>
  <si>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</si>
  <si>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</si>
  <si>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</si>
  <si>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</si>
  <si>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</si>
  <si>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</si>
  <si>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</si>
  <si>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</si>
  <si>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</si>
  <si>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</si>
  <si>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</si>
  <si>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</si>
  <si>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</si>
  <si>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</si>
  <si>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</si>
  <si>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</si>
  <si>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</si>
  <si>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</si>
  <si>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</si>
  <si>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</si>
  <si>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</si>
  <si>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</si>
  <si>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</si>
  <si>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</si>
  <si>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</si>
  <si>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</si>
  <si>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</si>
  <si>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</si>
  <si>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</si>
  <si>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</si>
  <si>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</si>
  <si>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</si>
  <si>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</si>
  <si>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</si>
  <si>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</si>
  <si>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</si>
  <si>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</si>
  <si>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</si>
  <si>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</si>
  <si>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</si>
  <si>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</si>
  <si>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</si>
  <si>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</si>
  <si>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</si>
  <si>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</si>
  <si>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</si>
  <si>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</si>
  <si>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</si>
  <si>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</si>
  <si>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</si>
  <si>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</si>
  <si>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</si>
  <si>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</si>
  <si>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</si>
  <si>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</si>
  <si>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</si>
  <si>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</si>
  <si>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</si>
  <si>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</si>
  <si>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</si>
  <si>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</si>
  <si>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</si>
  <si>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</si>
  <si>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</si>
  <si>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</si>
  <si>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</si>
  <si>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</si>
  <si>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</si>
  <si>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</si>
  <si>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</si>
  <si>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</si>
  <si>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</si>
  <si>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</si>
  <si>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</si>
  <si>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</si>
  <si>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</si>
  <si>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</si>
  <si>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</si>
  <si>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</si>
  <si>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</si>
  <si>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</si>
  <si>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</si>
  <si>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</si>
  <si>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</si>
  <si>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</si>
  <si>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</si>
  <si>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</si>
  <si>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</si>
  <si>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</si>
  <si>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</si>
  <si>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</si>
  <si>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</si>
  <si>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</si>
  <si>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</si>
  <si>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</si>
  <si>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</si>
  <si>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</si>
  <si>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</si>
  <si>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</si>
  <si>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</si>
  <si>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</si>
  <si>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</si>
  <si>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</si>
  <si>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</si>
  <si>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</si>
  <si>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</si>
  <si>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</si>
  <si>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</si>
  <si>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</si>
  <si>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</si>
  <si>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</si>
  <si>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</si>
  <si>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</si>
  <si>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</si>
  <si>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</si>
  <si>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</si>
  <si>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</si>
  <si>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</si>
  <si>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</si>
  <si>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</si>
  <si>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</si>
  <si>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</si>
  <si>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</si>
  <si>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</si>
  <si>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</si>
  <si>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</si>
  <si>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</si>
  <si>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</si>
  <si>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</si>
  <si>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</si>
  <si>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</si>
  <si>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</si>
  <si>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</si>
  <si>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</si>
  <si>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</si>
  <si>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</si>
  <si>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</si>
  <si>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</si>
  <si>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</si>
  <si>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</si>
  <si>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</si>
  <si>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</si>
  <si>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</si>
  <si>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</si>
  <si>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</si>
  <si>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</si>
  <si>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</si>
  <si>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</si>
  <si>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</si>
  <si>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</si>
  <si>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</si>
  <si>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</si>
  <si>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</si>
  <si>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</si>
  <si>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</si>
  <si>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</si>
  <si>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</si>
  <si>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</si>
  <si>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</si>
  <si>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</si>
  <si>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</si>
  <si>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</si>
  <si>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</si>
  <si>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</si>
  <si>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</si>
  <si>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</si>
  <si>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</si>
  <si>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</si>
  <si>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</si>
  <si>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</si>
  <si>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</si>
  <si>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</si>
  <si>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</si>
  <si>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</si>
  <si>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</si>
  <si>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</si>
  <si>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</si>
  <si>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</si>
  <si>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</si>
  <si>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</si>
  <si>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</si>
  <si>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</si>
  <si>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</si>
  <si>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</si>
  <si>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</si>
  <si>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</si>
  <si>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</si>
  <si>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</si>
  <si>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</si>
  <si>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</si>
  <si>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</si>
  <si>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</si>
  <si>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</si>
  <si>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</si>
  <si>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</si>
  <si>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</si>
  <si>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</si>
  <si>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</si>
  <si>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</si>
  <si>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</si>
  <si>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</si>
  <si>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</si>
  <si>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</si>
  <si>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</si>
  <si>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</si>
  <si>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</si>
  <si>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</si>
  <si>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</si>
  <si>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</si>
  <si>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</si>
  <si>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</si>
  <si>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</si>
  <si>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</si>
  <si>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</si>
  <si>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</si>
  <si>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</si>
  <si>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</si>
  <si>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</si>
  <si>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</si>
  <si>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</si>
  <si>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</si>
  <si>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</si>
  <si>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</si>
  <si>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</si>
  <si>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</si>
  <si>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</si>
  <si>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</si>
  <si>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</si>
  <si>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</si>
  <si>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</si>
  <si>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</si>
  <si>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</si>
  <si>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</si>
  <si>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</si>
  <si>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</si>
  <si>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</si>
  <si>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</si>
  <si>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</si>
  <si>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</si>
  <si>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</si>
  <si>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</si>
  <si>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</si>
  <si>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</si>
  <si>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</si>
  <si>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</si>
  <si>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</si>
  <si>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</si>
  <si>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</si>
  <si>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</si>
  <si>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</si>
  <si>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</si>
  <si>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</si>
  <si>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</si>
  <si>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</si>
  <si>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</si>
  <si>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</si>
  <si>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</si>
  <si>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</si>
  <si>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</si>
  <si>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</si>
  <si>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</si>
  <si>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</si>
  <si>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</si>
  <si>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</si>
  <si>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</si>
  <si>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</si>
  <si>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</si>
  <si>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</si>
  <si>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</si>
  <si>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</si>
  <si>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</si>
  <si>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</si>
  <si>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</si>
  <si>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</si>
  <si>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</si>
  <si>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</si>
  <si>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</si>
  <si>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</si>
  <si>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</si>
  <si>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</si>
  <si>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</si>
  <si>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</si>
  <si>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</si>
  <si>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</si>
  <si>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</si>
  <si>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</si>
  <si>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</si>
  <si>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</si>
  <si>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</si>
  <si>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</si>
  <si>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</si>
  <si>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</si>
  <si>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</si>
  <si>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</si>
  <si>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</si>
  <si>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</si>
  <si>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</si>
  <si>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</si>
  <si>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</si>
  <si>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</si>
  <si>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</si>
  <si>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</si>
  <si>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</si>
  <si>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</si>
  <si>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</si>
  <si>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</si>
  <si>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</si>
  <si>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</si>
  <si>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</si>
  <si>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</si>
  <si>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</si>
  <si>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</si>
  <si>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</si>
  <si>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</si>
  <si>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</si>
  <si>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</si>
  <si>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</si>
  <si>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</si>
  <si>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</si>
  <si>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</si>
  <si>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</si>
  <si>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</si>
  <si>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</si>
  <si>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</si>
  <si>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</si>
  <si>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</si>
  <si>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</si>
  <si>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</si>
  <si>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</si>
  <si>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</si>
  <si>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</si>
  <si>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</si>
  <si>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</si>
  <si>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</si>
  <si>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</si>
  <si>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</si>
  <si>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</si>
  <si>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</si>
  <si>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</si>
  <si>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</si>
  <si>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</si>
  <si>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</si>
  <si>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</si>
  <si>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</si>
  <si>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</si>
  <si>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</si>
  <si>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</si>
  <si>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</si>
  <si>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</si>
  <si>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</si>
  <si>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</si>
  <si>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</si>
  <si>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</si>
  <si>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</si>
  <si>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</si>
  <si>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</si>
  <si>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</si>
  <si>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</si>
  <si>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</si>
  <si>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</si>
  <si>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</si>
  <si>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</si>
  <si>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</si>
  <si>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</si>
  <si>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</si>
  <si>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</si>
  <si>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</si>
  <si>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</si>
  <si>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</si>
  <si>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</si>
  <si>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</si>
  <si>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</si>
  <si>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</si>
  <si>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</si>
  <si>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</si>
  <si>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</si>
  <si>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</si>
  <si>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</si>
  <si>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</si>
  <si>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</si>
  <si>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</si>
  <si>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</si>
  <si>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</si>
  <si>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</si>
  <si>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</si>
  <si>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</si>
  <si>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</si>
  <si>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</si>
  <si>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</si>
  <si>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</si>
  <si>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</si>
  <si>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</si>
  <si>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</si>
  <si>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</si>
  <si>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</si>
  <si>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</si>
  <si>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</si>
  <si>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</si>
  <si>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</si>
  <si>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</si>
  <si>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</si>
  <si>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</si>
  <si>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</si>
  <si>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</si>
  <si>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</si>
  <si>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</si>
  <si>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</si>
  <si>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</si>
  <si>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</si>
  <si>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</si>
  <si>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</si>
  <si>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</si>
  <si>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</si>
  <si>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</si>
  <si>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</si>
  <si>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</si>
  <si>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</si>
  <si>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</si>
  <si>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</si>
  <si>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</si>
  <si>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</si>
  <si>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</si>
  <si>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</si>
  <si>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</si>
  <si>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</si>
  <si>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</si>
  <si>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</si>
  <si>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</si>
  <si>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</si>
  <si>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</si>
  <si>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</si>
  <si>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</si>
  <si>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</si>
  <si>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</si>
  <si>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</si>
  <si>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</si>
  <si>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</si>
  <si>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</si>
  <si>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</si>
  <si>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</si>
  <si>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</si>
  <si>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</si>
  <si>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</si>
  <si>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</si>
  <si>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</si>
  <si>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</si>
  <si>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</si>
  <si>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</si>
  <si>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</si>
  <si>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</si>
  <si>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</si>
  <si>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</si>
  <si>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</si>
  <si>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</si>
  <si>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</si>
  <si>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</si>
  <si>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</si>
  <si>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</si>
  <si>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</si>
  <si>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</si>
  <si>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</si>
  <si>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</si>
  <si>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</si>
  <si>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</si>
  <si>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</si>
  <si>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</si>
  <si>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</si>
  <si>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</si>
  <si>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</si>
  <si>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</si>
  <si>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</si>
  <si>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</si>
  <si>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</si>
  <si>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</si>
  <si>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</si>
  <si>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</si>
  <si>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</si>
  <si>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</si>
  <si>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</si>
  <si>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</si>
  <si>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</si>
  <si>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</si>
  <si>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</si>
  <si>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</si>
  <si>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</si>
  <si>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</si>
  <si>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</si>
  <si>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</si>
  <si>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</si>
  <si>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</si>
  <si>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</si>
  <si>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</si>
  <si>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</si>
  <si>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</si>
  <si>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</si>
  <si>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</si>
  <si>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</si>
  <si>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</si>
  <si>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</si>
  <si>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</si>
  <si>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</si>
  <si>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</si>
  <si>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</si>
  <si>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</si>
  <si>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</si>
  <si>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</si>
  <si>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</si>
  <si>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</si>
  <si>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</si>
  <si>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</si>
  <si>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</si>
  <si>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</si>
  <si>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</si>
  <si>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</si>
  <si>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</si>
  <si>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</si>
  <si>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</si>
  <si>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</si>
  <si>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</si>
  <si>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</si>
  <si>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</si>
  <si>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</si>
  <si>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</si>
  <si>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</si>
  <si>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</si>
  <si>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</si>
  <si>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</si>
  <si>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</si>
  <si>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</si>
  <si>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</si>
  <si>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</si>
  <si>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</si>
  <si>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</si>
  <si>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</si>
  <si>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</si>
  <si>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</si>
  <si>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</si>
  <si>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</si>
  <si>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</si>
  <si>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</si>
  <si>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</si>
  <si>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</si>
  <si>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</si>
  <si>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</si>
  <si>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</si>
  <si>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</si>
  <si>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</si>
  <si>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</si>
  <si>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</si>
  <si>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</si>
  <si>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</si>
  <si>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</si>
  <si>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</si>
  <si>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</si>
  <si>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</si>
  <si>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</si>
  <si>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</si>
  <si>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</si>
  <si>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</si>
  <si>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</si>
  <si>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</si>
  <si>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</si>
  <si>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</si>
  <si>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</si>
  <si>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</si>
  <si>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</si>
  <si>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</si>
  <si>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</si>
  <si>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</si>
  <si>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</si>
  <si>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</si>
  <si>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</si>
  <si>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</si>
  <si>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</si>
  <si>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</si>
  <si>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</si>
  <si>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</si>
  <si>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</si>
  <si>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</si>
  <si>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</si>
  <si>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</si>
  <si>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</si>
  <si>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</si>
  <si>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</si>
  <si>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</si>
  <si>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</si>
  <si>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</si>
  <si>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</si>
  <si>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</si>
  <si>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</si>
  <si>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</si>
  <si>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</si>
  <si>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</si>
  <si>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</si>
  <si>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</si>
  <si>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</si>
  <si>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</si>
  <si>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</si>
  <si>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</si>
  <si>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</si>
  <si>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</si>
  <si>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</si>
  <si>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</si>
  <si>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</si>
  <si>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</si>
  <si>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</si>
  <si>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</si>
  <si>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</si>
  <si>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</si>
  <si>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</si>
  <si>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</si>
  <si>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</si>
  <si>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</si>
  <si>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</si>
  <si>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</si>
  <si>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</si>
  <si>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</si>
  <si>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</si>
  <si>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</si>
  <si>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</si>
  <si>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</si>
  <si>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</si>
  <si>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</si>
  <si>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</si>
  <si>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</si>
  <si>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</si>
  <si>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</si>
  <si>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</si>
  <si>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</si>
  <si>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</si>
  <si>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</si>
  <si>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</si>
  <si>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</si>
  <si>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</si>
  <si>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</si>
  <si>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</si>
  <si>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</si>
  <si>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</si>
  <si>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</si>
  <si>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</si>
  <si>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</si>
  <si>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</si>
  <si>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</si>
  <si>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</si>
  <si>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</si>
  <si>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</si>
  <si>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</si>
  <si>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</si>
  <si>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</si>
  <si>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</si>
  <si>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</si>
  <si>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</si>
  <si>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</si>
  <si>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</si>
  <si>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</si>
  <si>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</si>
  <si>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</si>
  <si>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</si>
  <si>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</si>
  <si>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</si>
  <si>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</si>
  <si>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</si>
  <si>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</si>
  <si>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</si>
  <si>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</si>
  <si>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</si>
  <si>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</si>
  <si>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</si>
  <si>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</si>
  <si>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</si>
  <si>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</si>
  <si>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</si>
  <si>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</si>
  <si>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</si>
  <si>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</si>
  <si>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</si>
  <si>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</si>
  <si>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</si>
  <si>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</si>
  <si>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</si>
  <si>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</si>
  <si>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</si>
  <si>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</si>
  <si>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</si>
  <si>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</si>
  <si>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</si>
  <si>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</si>
  <si>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</si>
  <si>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</si>
  <si>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</si>
  <si>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</si>
  <si>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</si>
  <si>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</si>
  <si>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</si>
  <si>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</si>
  <si>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</si>
  <si>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</si>
  <si>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</si>
  <si>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</si>
  <si>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</si>
  <si>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</si>
  <si>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</si>
  <si>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</si>
  <si>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</si>
  <si>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</si>
  <si>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</si>
  <si>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</si>
  <si>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</si>
  <si>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</si>
  <si>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</si>
  <si>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</si>
  <si>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</si>
  <si>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</si>
  <si>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</si>
  <si>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</si>
  <si>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</si>
  <si>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</si>
  <si>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</si>
  <si>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</si>
  <si>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</si>
  <si>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</si>
  <si>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</si>
  <si>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</si>
  <si>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</si>
  <si>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</si>
  <si>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</si>
  <si>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</si>
  <si>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</si>
  <si>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</si>
  <si>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</si>
  <si>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</si>
  <si>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</si>
  <si>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</si>
  <si>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</si>
  <si>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</si>
  <si>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</si>
  <si>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</si>
  <si>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</si>
  <si>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</si>
  <si>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</si>
  <si>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</si>
  <si>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</si>
  <si>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</si>
  <si>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</si>
  <si>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</si>
  <si>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</si>
  <si>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</si>
  <si>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</si>
  <si>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</si>
  <si>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</si>
  <si>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</si>
  <si>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</si>
  <si>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</si>
  <si>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</si>
  <si>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</si>
  <si>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</si>
  <si>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</si>
  <si>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</si>
  <si>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</si>
  <si>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</si>
  <si>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</si>
  <si>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</si>
  <si>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</si>
  <si>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</si>
  <si>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</si>
  <si>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</si>
  <si>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</si>
  <si>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</si>
  <si>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</si>
  <si>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</si>
  <si>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</si>
  <si>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</si>
  <si>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</si>
  <si>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</si>
  <si>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</si>
  <si>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</si>
  <si>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</si>
  <si>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</si>
  <si>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</si>
  <si>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</si>
  <si>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</si>
  <si>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</si>
  <si>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</si>
  <si>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</si>
  <si>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</si>
  <si>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</si>
  <si>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</si>
  <si>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</si>
  <si>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</si>
  <si>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</si>
  <si>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</si>
  <si>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</si>
  <si>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</si>
  <si>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</si>
  <si>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</si>
  <si>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</si>
  <si>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</si>
  <si>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</si>
  <si>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</si>
  <si>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</si>
  <si>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</si>
  <si>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</si>
  <si>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</si>
  <si>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</si>
  <si>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</si>
  <si>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</si>
  <si>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</si>
  <si>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</si>
  <si>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</si>
  <si>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</si>
  <si>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</si>
  <si>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</si>
  <si>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</si>
  <si>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</si>
  <si>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</si>
  <si>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</si>
  <si>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</si>
  <si>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</si>
  <si>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</si>
  <si>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</si>
  <si>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</si>
  <si>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</si>
  <si>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</si>
  <si>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</si>
  <si>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</si>
  <si>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</si>
  <si>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</si>
  <si>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</si>
  <si>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</si>
  <si>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</si>
  <si>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</si>
  <si>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</si>
  <si>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</si>
  <si>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</si>
  <si>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</si>
  <si>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</si>
  <si>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</si>
  <si>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</si>
  <si>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</si>
  <si>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</si>
  <si>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</si>
  <si>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</si>
  <si>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</si>
  <si>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</si>
  <si>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</si>
  <si>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</si>
  <si>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</si>
  <si>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</si>
  <si>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</si>
  <si>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</si>
  <si>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</si>
  <si>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</si>
  <si>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</si>
  <si>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</si>
  <si>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</si>
  <si>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</si>
  <si>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</si>
  <si>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</si>
  <si>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</si>
  <si>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</si>
  <si>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</si>
  <si>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</si>
  <si>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</si>
  <si>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</si>
  <si>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</si>
  <si>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</si>
  <si>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</si>
  <si>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</si>
  <si>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</si>
  <si>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</si>
  <si>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</si>
  <si>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</si>
  <si>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</si>
  <si>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</si>
  <si>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</si>
  <si>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</si>
  <si>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</si>
  <si>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</si>
  <si>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</si>
  <si>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</si>
  <si>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</si>
  <si>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</si>
  <si>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</si>
  <si>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</si>
  <si>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</si>
  <si>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</si>
  <si>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</si>
  <si>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</si>
  <si>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</si>
  <si>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</si>
  <si>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</si>
  <si>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</si>
  <si>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</si>
  <si>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</si>
  <si>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</si>
  <si>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</si>
  <si>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</si>
  <si>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</si>
  <si>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</si>
  <si>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</si>
  <si>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</si>
  <si>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</si>
  <si>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</si>
  <si>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</si>
  <si>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</si>
  <si>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</si>
  <si>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</si>
  <si>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</si>
  <si>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</si>
  <si>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</si>
  <si>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</si>
  <si>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</si>
  <si>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</si>
  <si>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</si>
  <si>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</si>
  <si>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</si>
  <si>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</si>
  <si>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</si>
  <si>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</si>
  <si>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</si>
  <si>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</si>
  <si>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</si>
  <si>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</si>
  <si>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</si>
  <si>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</si>
  <si>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</si>
  <si>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</si>
  <si>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</si>
  <si>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</si>
  <si>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</si>
  <si>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</si>
  <si>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</si>
  <si>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</si>
  <si>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</si>
  <si>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</si>
  <si>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</si>
  <si>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</si>
  <si>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</si>
  <si>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</si>
  <si>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</si>
  <si>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</si>
  <si>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</si>
  <si>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</si>
  <si>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</si>
  <si>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</si>
  <si>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</si>
  <si>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</si>
  <si>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</si>
  <si>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</si>
  <si>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</si>
  <si>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</si>
  <si>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</si>
  <si>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</si>
  <si>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</si>
  <si>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</si>
  <si>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</si>
  <si>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</si>
  <si>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</si>
  <si>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</si>
  <si>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</si>
  <si>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</si>
  <si>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</si>
  <si>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</si>
  <si>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</si>
  <si>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</si>
  <si>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</si>
  <si>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</si>
  <si>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</si>
  <si>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</si>
  <si>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</si>
  <si>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</si>
  <si>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</si>
  <si>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</si>
  <si>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</si>
  <si>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</si>
  <si>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</si>
  <si>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</si>
  <si>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</si>
  <si>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</si>
  <si>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</si>
  <si>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</si>
  <si>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</si>
  <si>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</si>
  <si>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</si>
  <si>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</si>
  <si>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</si>
  <si>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</si>
  <si>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</si>
  <si>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</si>
  <si>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</si>
  <si>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</si>
  <si>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</si>
  <si>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</si>
  <si>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</si>
  <si>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</si>
  <si>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</si>
  <si>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</si>
  <si>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</si>
  <si>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</si>
  <si>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</si>
  <si>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</si>
  <si>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</si>
  <si>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</si>
  <si>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</si>
  <si>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</si>
  <si>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</si>
  <si>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</si>
  <si>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</si>
  <si>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</si>
  <si>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</si>
  <si>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</si>
  <si>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</si>
  <si>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</si>
  <si>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</si>
  <si>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</si>
  <si>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</si>
  <si>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</si>
  <si>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</si>
  <si>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</si>
  <si>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</si>
  <si>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</si>
  <si>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</si>
  <si>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</si>
  <si>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</si>
  <si>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</si>
  <si>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</si>
  <si>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</si>
  <si>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</si>
  <si>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</si>
  <si>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</si>
  <si>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</si>
  <si>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</si>
  <si>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</si>
  <si>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</si>
  <si>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</si>
  <si>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</si>
  <si>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</si>
  <si>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</si>
  <si>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</si>
  <si>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</si>
  <si>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</si>
  <si>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</si>
  <si>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</si>
  <si>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</si>
  <si>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</si>
  <si>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</si>
  <si>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</si>
  <si>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</si>
  <si>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</si>
  <si>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</si>
  <si>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</si>
  <si>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</si>
  <si>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</si>
  <si>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</si>
  <si>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</si>
  <si>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</si>
  <si>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</si>
  <si>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</si>
  <si>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</si>
  <si>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</si>
  <si>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</si>
  <si>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</si>
  <si>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</si>
  <si>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</si>
  <si>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</si>
  <si>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</si>
  <si>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</si>
  <si>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</si>
  <si>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</si>
  <si>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</si>
  <si>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</si>
  <si>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</si>
  <si>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</si>
  <si>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</si>
  <si>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</si>
  <si>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</si>
  <si>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</si>
  <si>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</si>
  <si>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</si>
  <si>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</si>
  <si>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</si>
  <si>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</si>
  <si>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</si>
  <si>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</si>
  <si>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</si>
  <si>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</si>
  <si>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</si>
  <si>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</si>
  <si>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</si>
  <si>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</si>
  <si>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</si>
  <si>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</si>
  <si>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</si>
  <si>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</si>
  <si>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</si>
  <si>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</si>
  <si>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</si>
  <si>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</si>
  <si>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</si>
  <si>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</si>
  <si>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</si>
  <si>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</si>
  <si>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</si>
  <si>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</si>
  <si>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</si>
  <si>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</si>
  <si>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</si>
  <si>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</si>
  <si>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</si>
  <si>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</si>
  <si>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</si>
  <si>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</si>
  <si>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</si>
  <si>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</si>
  <si>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</si>
  <si>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</si>
  <si>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</si>
  <si>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</si>
  <si>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</si>
  <si>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</si>
  <si>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</si>
  <si>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</si>
  <si>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</si>
  <si>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</si>
  <si>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</si>
  <si>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</si>
  <si>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</si>
  <si>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</si>
  <si>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</si>
  <si>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</si>
  <si>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</si>
  <si>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</si>
  <si>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</si>
  <si>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</si>
  <si>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</si>
  <si>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</si>
  <si>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</si>
  <si>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</si>
  <si>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</si>
  <si>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</si>
  <si>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</si>
  <si>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</si>
  <si>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</si>
  <si>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</si>
  <si>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</si>
  <si>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</si>
  <si>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</si>
  <si>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</si>
  <si>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</si>
  <si>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</si>
  <si>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</si>
  <si>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</si>
  <si>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</si>
  <si>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</si>
  <si>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</si>
  <si>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</si>
  <si>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</si>
  <si>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</si>
  <si>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</si>
  <si>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</si>
  <si>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</si>
  <si>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</si>
  <si>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</si>
  <si>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</si>
  <si>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</si>
  <si>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</si>
  <si>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</si>
  <si>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</si>
  <si>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</si>
  <si>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</si>
  <si>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</si>
  <si>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</si>
  <si>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</si>
  <si>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</si>
  <si>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</si>
  <si>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</si>
  <si>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</si>
  <si>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</si>
  <si>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</si>
  <si>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</si>
  <si>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</si>
  <si>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</si>
  <si>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</si>
  <si>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</si>
  <si>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</si>
  <si>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</si>
  <si>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</si>
  <si>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</si>
  <si>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</si>
  <si>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</si>
  <si>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</si>
  <si>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</si>
  <si>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</si>
  <si>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</si>
  <si>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</si>
  <si>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</si>
  <si>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</si>
  <si>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</si>
  <si>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</si>
  <si>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</si>
  <si>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</si>
  <si>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</si>
  <si>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</si>
  <si>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</si>
  <si>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</si>
  <si>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</si>
  <si>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</si>
  <si>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</si>
  <si>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</si>
  <si>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</si>
  <si>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</si>
  <si>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</si>
  <si>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</si>
  <si>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</si>
  <si>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</si>
  <si>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</si>
  <si>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</si>
  <si>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</si>
  <si>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</si>
  <si>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</si>
  <si>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</si>
  <si>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</si>
  <si>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</si>
  <si>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</si>
  <si>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</si>
  <si>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</si>
  <si>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</si>
  <si>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</si>
  <si>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</si>
  <si>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</si>
  <si>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</si>
  <si>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</si>
  <si>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</si>
  <si>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</si>
  <si>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</si>
  <si>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</si>
  <si>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</si>
  <si>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</si>
  <si>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</si>
  <si>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</si>
  <si>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</si>
  <si>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</si>
  <si>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</si>
  <si>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</si>
  <si>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</si>
  <si>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</si>
  <si>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</si>
  <si>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</si>
  <si>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</si>
  <si>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</si>
  <si>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</si>
  <si>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</si>
  <si>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</si>
  <si>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</si>
  <si>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</si>
  <si>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</si>
  <si>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</si>
  <si>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</si>
  <si>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</si>
  <si>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</si>
  <si>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</si>
  <si>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</si>
  <si>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</si>
  <si>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</si>
  <si>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</si>
  <si>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</si>
  <si>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</si>
  <si>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</si>
  <si>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</si>
  <si>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</si>
  <si>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</si>
  <si>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</si>
  <si>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</si>
  <si>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</si>
  <si>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</si>
  <si>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</si>
  <si>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</si>
  <si>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</si>
  <si>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</si>
  <si>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</si>
  <si>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</si>
  <si>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</si>
  <si>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</si>
  <si>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</si>
  <si>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</si>
  <si>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</si>
  <si>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</si>
  <si>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</si>
  <si>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</si>
  <si>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</si>
  <si>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</si>
  <si>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</si>
  <si>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</si>
  <si>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</si>
  <si>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</si>
  <si>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</si>
  <si>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</si>
  <si>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</si>
  <si>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</si>
  <si>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</si>
  <si>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</si>
  <si>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</si>
  <si>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</si>
  <si>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</si>
  <si>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</si>
  <si>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</si>
  <si>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</si>
  <si>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</si>
  <si>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</si>
  <si>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</si>
  <si>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</si>
  <si>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</si>
  <si>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</si>
  <si>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</si>
  <si>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</si>
  <si>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</si>
  <si>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</si>
  <si>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</si>
  <si>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</si>
  <si>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</si>
  <si>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</si>
  <si>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</si>
  <si>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</si>
  <si>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</si>
  <si>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</si>
  <si>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</si>
  <si>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</si>
  <si>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</si>
  <si>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</si>
  <si>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</si>
  <si>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</si>
  <si>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</si>
  <si>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</si>
  <si>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</si>
  <si>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</si>
  <si>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</si>
  <si>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</si>
  <si>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</si>
  <si>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</si>
  <si>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</si>
  <si>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</si>
  <si>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</si>
  <si>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</si>
  <si>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</si>
  <si>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</si>
  <si>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</si>
  <si>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</si>
  <si>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</si>
  <si>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</si>
  <si>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</si>
  <si>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</si>
  <si>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</si>
  <si>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</si>
  <si>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</si>
  <si>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</si>
  <si>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</si>
  <si>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</si>
  <si>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</si>
  <si>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</si>
  <si>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</si>
  <si>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</si>
  <si>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</si>
  <si>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</si>
  <si>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</si>
  <si>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</si>
  <si>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</si>
  <si>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</si>
  <si>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</si>
  <si>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</si>
  <si>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</si>
  <si>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</si>
  <si>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</si>
  <si>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</si>
  <si>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</si>
  <si>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</si>
  <si>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</si>
  <si>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</si>
  <si>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</si>
  <si>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</si>
  <si>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</si>
  <si>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</si>
  <si>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</si>
  <si>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</si>
  <si>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</si>
  <si>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</si>
  <si>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</si>
  <si>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</si>
  <si>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</si>
  <si>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</si>
  <si>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</si>
  <si>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</si>
  <si>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</si>
  <si>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</si>
  <si>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</si>
  <si>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</si>
  <si>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</si>
  <si>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</si>
  <si>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</si>
  <si>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</si>
  <si>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</si>
  <si>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</si>
  <si>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</si>
  <si>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</si>
  <si>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</si>
  <si>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</si>
  <si>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</si>
  <si>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</si>
  <si>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</si>
  <si>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</si>
  <si>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</si>
  <si>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</si>
  <si>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</si>
  <si>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</si>
  <si>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</si>
  <si>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</si>
  <si>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</si>
  <si>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</si>
  <si>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</si>
  <si>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</si>
  <si>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</si>
  <si>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</si>
  <si>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</si>
  <si>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</si>
  <si>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</si>
  <si>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</si>
  <si>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</si>
  <si>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</si>
  <si>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</si>
  <si>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</si>
  <si>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</si>
  <si>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</si>
  <si>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</si>
  <si>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</si>
  <si>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</si>
  <si>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</si>
  <si>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</si>
  <si>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</si>
  <si>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</si>
  <si>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</si>
  <si>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</si>
  <si>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</si>
  <si>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</si>
  <si>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</si>
  <si>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</si>
  <si>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</si>
  <si>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</si>
  <si>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</si>
  <si>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</si>
  <si>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</si>
  <si>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</si>
  <si>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</si>
  <si>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</si>
  <si>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</si>
  <si>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</si>
  <si>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</si>
  <si>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</si>
  <si>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</si>
  <si>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</si>
  <si>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</si>
  <si>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</si>
  <si>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</si>
  <si>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</si>
  <si>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</si>
  <si>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</si>
  <si>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</si>
  <si>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</si>
  <si>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</si>
  <si>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</si>
  <si>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</si>
  <si>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</si>
  <si>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</si>
  <si>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</si>
  <si>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</si>
  <si>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</si>
  <si>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</si>
  <si>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</si>
  <si>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</si>
  <si>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</si>
  <si>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</si>
  <si>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</si>
  <si>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</si>
  <si>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</si>
  <si>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</si>
  <si>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</si>
  <si>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</si>
  <si>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</si>
  <si>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</si>
  <si>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</si>
  <si>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</si>
  <si>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</si>
  <si>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</si>
  <si>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</si>
  <si>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</si>
  <si>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</si>
  <si>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</si>
  <si>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</si>
  <si>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</si>
  <si>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</si>
  <si>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</si>
  <si>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</si>
  <si>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</si>
  <si>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</si>
  <si>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</si>
  <si>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</si>
  <si>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</si>
  <si>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</si>
  <si>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</si>
  <si>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</si>
  <si>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</si>
  <si>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</si>
  <si>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</si>
  <si>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</si>
  <si>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</si>
  <si>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</si>
  <si>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</si>
  <si>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</si>
  <si>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</si>
  <si>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</si>
  <si>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</si>
  <si>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</si>
  <si>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</si>
  <si>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</si>
  <si>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</si>
  <si>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</si>
  <si>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</si>
  <si>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</si>
  <si>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</si>
  <si>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</si>
  <si>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</si>
  <si>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</si>
  <si>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</si>
  <si>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</si>
  <si>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</si>
  <si>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</si>
  <si>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</si>
  <si>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</si>
  <si>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</si>
  <si>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</si>
  <si>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</si>
  <si>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</si>
  <si>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</si>
  <si>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</si>
  <si>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</si>
  <si>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</si>
  <si>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</si>
  <si>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</si>
  <si>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</si>
  <si>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</si>
  <si>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</si>
  <si>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</si>
  <si>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</si>
  <si>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</si>
  <si>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</si>
  <si>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</si>
  <si>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</si>
  <si>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</si>
  <si>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</si>
  <si>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</si>
  <si>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</si>
  <si>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</si>
  <si>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</si>
  <si>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</si>
  <si>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</si>
  <si>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</si>
  <si>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</si>
  <si>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</si>
  <si>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</si>
  <si>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</si>
  <si>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</si>
  <si>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</si>
  <si>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</si>
  <si>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</si>
  <si>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</si>
  <si>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</si>
  <si>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</si>
  <si>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</si>
  <si>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</si>
  <si>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</si>
  <si>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</si>
  <si>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</si>
  <si>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</si>
  <si>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</si>
  <si>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</si>
  <si>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</si>
  <si>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</si>
  <si>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</si>
  <si>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</si>
  <si>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</si>
  <si>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</si>
  <si>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</si>
  <si>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</si>
  <si>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</si>
  <si>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</si>
  <si>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</si>
  <si>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</si>
  <si>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</si>
  <si>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</si>
  <si>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</si>
  <si>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</si>
  <si>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</si>
  <si>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</si>
  <si>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</si>
  <si>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</si>
  <si>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</si>
  <si>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</si>
  <si>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</si>
  <si>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</si>
  <si>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</si>
  <si>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</si>
  <si>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</si>
  <si>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</si>
  <si>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</si>
  <si>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</si>
  <si>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</si>
  <si>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</si>
  <si>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</si>
  <si>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</si>
  <si>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</si>
  <si>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</si>
  <si>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</si>
  <si>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</si>
  <si>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</si>
  <si>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</si>
  <si>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</si>
  <si>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</si>
  <si>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</si>
  <si>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</si>
  <si>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</si>
  <si>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</si>
  <si>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</si>
  <si>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</si>
  <si>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</si>
  <si>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</si>
  <si>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</si>
  <si>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</si>
  <si>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</si>
  <si>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</si>
  <si>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</si>
  <si>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</si>
  <si>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</si>
  <si>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</si>
  <si>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</si>
  <si>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</si>
  <si>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</si>
  <si>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</si>
  <si>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</si>
  <si>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</si>
  <si>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</si>
  <si>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</si>
  <si>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</si>
  <si>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</si>
  <si>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</si>
  <si>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</si>
  <si>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</si>
  <si>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</si>
  <si>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</si>
  <si>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</si>
  <si>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</si>
  <si>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</si>
  <si>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</si>
  <si>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</si>
  <si>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</si>
  <si>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</si>
  <si>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</si>
  <si>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</si>
  <si>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</si>
  <si>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</si>
  <si>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</si>
  <si>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</si>
  <si>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</si>
  <si>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</si>
  <si>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</si>
  <si>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</si>
  <si>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</si>
  <si>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</si>
  <si>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</si>
  <si>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</si>
  <si>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</si>
  <si>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</si>
  <si>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</si>
  <si>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</si>
  <si>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</si>
  <si>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</si>
  <si>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</si>
  <si>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</si>
  <si>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</si>
  <si>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</si>
  <si>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</si>
  <si>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</si>
  <si>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</si>
  <si>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</si>
  <si>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</si>
  <si>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</si>
  <si>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</si>
  <si>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</si>
  <si>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</si>
  <si>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</si>
  <si>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</si>
  <si>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</si>
  <si>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</si>
  <si>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</si>
  <si>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</si>
  <si>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</si>
  <si>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</si>
  <si>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</si>
  <si>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</si>
  <si>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</si>
  <si>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</si>
  <si>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</si>
  <si>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</si>
  <si>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</si>
  <si>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</si>
  <si>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</si>
  <si>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</si>
  <si>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</si>
  <si>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</si>
  <si>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</si>
  <si>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</si>
  <si>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</si>
  <si>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</si>
  <si>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</si>
  <si>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</si>
  <si>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</si>
  <si>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</si>
  <si>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</si>
  <si>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</si>
  <si>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</si>
  <si>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</si>
  <si>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</si>
  <si>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</si>
  <si>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</si>
  <si>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</si>
  <si>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</si>
  <si>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</si>
  <si>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</si>
  <si>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</si>
  <si>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</si>
  <si>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</si>
  <si>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</si>
  <si>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</si>
  <si>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</si>
  <si>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</si>
  <si>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</si>
  <si>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</si>
  <si>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</si>
  <si>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</si>
  <si>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</si>
  <si>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</si>
  <si>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</si>
  <si>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</si>
  <si>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</si>
  <si>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</si>
  <si>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</si>
  <si>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</si>
  <si>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</si>
  <si>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</si>
  <si>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</si>
  <si>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</si>
  <si>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</si>
  <si>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</si>
  <si>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</si>
  <si>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</si>
  <si>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</si>
  <si>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</si>
  <si>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</si>
  <si>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</si>
  <si>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</si>
  <si>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</si>
  <si>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</si>
  <si>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</si>
  <si>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</si>
  <si>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</si>
  <si>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</si>
  <si>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</si>
  <si>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</si>
  <si>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</si>
  <si>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</si>
  <si>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</si>
  <si>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</si>
  <si>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</si>
  <si>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</si>
  <si>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</si>
  <si>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</si>
  <si>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</si>
  <si>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</si>
  <si>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</si>
  <si>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</si>
  <si>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</si>
  <si>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</si>
  <si>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</si>
  <si>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</si>
  <si>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</si>
  <si>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</si>
  <si>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</si>
  <si>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</si>
  <si>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</si>
  <si>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</si>
  <si>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</si>
  <si>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</si>
  <si>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</si>
  <si>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</si>
  <si>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</si>
  <si>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</si>
  <si>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</si>
  <si>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</si>
  <si>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</si>
  <si>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</si>
  <si>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</si>
  <si>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</si>
  <si>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</si>
  <si>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</si>
  <si>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</si>
  <si>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</si>
  <si>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</si>
  <si>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</si>
  <si>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</si>
  <si>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</si>
  <si>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</si>
  <si>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</si>
  <si>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</si>
  <si>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</si>
  <si>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</si>
  <si>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</si>
  <si>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</si>
  <si>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</si>
  <si>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</si>
  <si>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</si>
  <si>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</si>
  <si>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</si>
  <si>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</si>
  <si>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</si>
  <si>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</si>
  <si>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</si>
  <si>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</si>
  <si>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</si>
  <si>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</si>
  <si>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</si>
  <si>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</si>
  <si>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</si>
  <si>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</si>
  <si>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</si>
  <si>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</si>
  <si>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</si>
  <si>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</si>
  <si>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</si>
  <si>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</si>
  <si>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</si>
  <si>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</si>
  <si>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</si>
  <si>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</si>
  <si>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</si>
  <si>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</si>
  <si>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</si>
  <si>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</si>
  <si>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</si>
  <si>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</si>
  <si>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</si>
  <si>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</si>
  <si>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</si>
  <si>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</si>
  <si>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</si>
  <si>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</si>
  <si>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</si>
  <si>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</si>
  <si>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</si>
  <si>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</si>
  <si>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</si>
  <si>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</si>
  <si>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</si>
  <si>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</si>
  <si>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</si>
  <si>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</si>
  <si>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</si>
  <si>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</si>
  <si>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</si>
  <si>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</si>
  <si>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</si>
  <si>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</si>
  <si>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</si>
  <si>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</si>
  <si>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</si>
  <si>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</si>
  <si>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</si>
  <si>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</si>
  <si>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</si>
  <si>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</si>
  <si>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</si>
  <si>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</si>
  <si>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</si>
  <si>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</si>
  <si>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</si>
  <si>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</si>
  <si>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</si>
  <si>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</si>
  <si>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</si>
  <si>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</si>
  <si>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</si>
  <si>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</si>
  <si>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</si>
  <si>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</si>
  <si>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</si>
  <si>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</si>
  <si>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</si>
  <si>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</si>
  <si>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</si>
  <si>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</si>
  <si>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</si>
  <si>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</si>
  <si>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</si>
  <si>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</si>
  <si>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</si>
  <si>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</si>
  <si>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</si>
  <si>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</si>
  <si>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</si>
  <si>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</si>
  <si>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</si>
  <si>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</si>
  <si>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</si>
  <si>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</si>
  <si>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</si>
  <si>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</si>
  <si>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</si>
  <si>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</si>
  <si>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</si>
  <si>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</si>
  <si>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</si>
  <si>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</si>
  <si>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</si>
  <si>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</si>
  <si>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</si>
  <si>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</si>
  <si>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</si>
  <si>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</si>
  <si>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</si>
  <si>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</si>
  <si>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</si>
  <si>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</si>
  <si>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</si>
  <si>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</si>
  <si>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</si>
  <si>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</si>
  <si>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</si>
  <si>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</si>
  <si>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</si>
  <si>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</si>
  <si>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</si>
  <si>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</si>
  <si>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</si>
  <si>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</si>
  <si>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</si>
  <si>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</si>
  <si>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</si>
  <si>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</si>
  <si>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</si>
  <si>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</si>
  <si>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</si>
  <si>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</si>
  <si>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</si>
  <si>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</si>
  <si>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</si>
  <si>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</si>
  <si>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</si>
  <si>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</si>
  <si>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</si>
  <si>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</si>
  <si>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</si>
  <si>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</si>
  <si>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</si>
  <si>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</si>
  <si>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</si>
  <si>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</si>
  <si>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</si>
  <si>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</si>
  <si>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</si>
  <si>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</si>
  <si>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</si>
  <si>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</si>
  <si>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</si>
  <si>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</si>
  <si>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</si>
  <si>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</si>
  <si>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</si>
  <si>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</si>
  <si>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</si>
  <si>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</si>
  <si>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</si>
  <si>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</si>
  <si>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</si>
  <si>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</si>
  <si>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</si>
  <si>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</si>
  <si>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</si>
  <si>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</si>
  <si>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</si>
  <si>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</si>
  <si>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</si>
  <si>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</si>
  <si>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</si>
  <si>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</si>
  <si>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</si>
  <si>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</si>
  <si>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</si>
  <si>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</si>
  <si>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</si>
  <si>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</si>
  <si>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</si>
  <si>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</si>
  <si>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</si>
  <si>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</si>
  <si>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</si>
  <si>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</si>
  <si>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</si>
  <si>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</si>
  <si>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</si>
  <si>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</si>
  <si>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</si>
  <si>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</si>
  <si>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</si>
  <si>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</si>
  <si>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</si>
  <si>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</si>
  <si>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</si>
  <si>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</si>
  <si>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</si>
  <si>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</si>
  <si>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</si>
  <si>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</si>
  <si>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</si>
  <si>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</si>
  <si>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</si>
  <si>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</si>
  <si>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</si>
  <si>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</si>
  <si>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</si>
  <si>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</si>
  <si>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</si>
  <si>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</si>
  <si>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</si>
  <si>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</si>
  <si>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</si>
  <si>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</si>
  <si>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</si>
  <si>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</si>
  <si>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</si>
  <si>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</si>
  <si>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</si>
  <si>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</si>
  <si>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</si>
  <si>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</si>
  <si>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</si>
  <si>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</si>
  <si>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</si>
  <si>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</si>
  <si>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</si>
  <si>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</si>
  <si>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</si>
  <si>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</si>
  <si>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</si>
  <si>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</si>
  <si>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</si>
  <si>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</si>
  <si>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</si>
  <si>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</si>
  <si>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</si>
  <si>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</si>
  <si>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</si>
  <si>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</si>
  <si>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</si>
  <si>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</si>
  <si>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</si>
  <si>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</si>
  <si>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</si>
  <si>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</si>
  <si>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</si>
  <si>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</si>
  <si>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</si>
  <si>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</si>
  <si>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</si>
  <si>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</si>
  <si>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</si>
  <si>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</si>
  <si>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</si>
  <si>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</si>
  <si>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</si>
  <si>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</si>
  <si>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</si>
  <si>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</si>
  <si>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</si>
  <si>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</si>
  <si>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</si>
  <si>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</si>
  <si>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</si>
  <si>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</si>
  <si>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</si>
  <si>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</si>
  <si>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</si>
  <si>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</si>
  <si>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</si>
  <si>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</si>
  <si>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</si>
  <si>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</si>
  <si>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</si>
  <si>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</si>
  <si>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</si>
  <si>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</si>
  <si>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</si>
  <si>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</si>
  <si>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</si>
  <si>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</si>
  <si>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</si>
  <si>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</si>
  <si>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</si>
  <si>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</si>
  <si>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</si>
  <si>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</si>
  <si>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</si>
  <si>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</si>
  <si>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</si>
  <si>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</si>
  <si>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</si>
  <si>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</si>
  <si>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</si>
  <si>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</si>
  <si>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</si>
  <si>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</si>
  <si>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</si>
  <si>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</si>
  <si>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</si>
  <si>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</si>
  <si>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</si>
  <si>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</si>
  <si>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</si>
  <si>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</si>
  <si>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</si>
  <si>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</si>
  <si>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</si>
  <si>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</si>
  <si>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</si>
  <si>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</si>
  <si>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</si>
  <si>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</si>
  <si>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</si>
  <si>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</si>
  <si>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</si>
  <si>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</si>
  <si>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</si>
  <si>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</si>
  <si>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</si>
  <si>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</si>
  <si>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</si>
  <si>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</si>
  <si>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</si>
  <si>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</si>
  <si>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</si>
  <si>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</si>
  <si>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</si>
  <si>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</si>
  <si>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</si>
  <si>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</si>
  <si>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</si>
  <si>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</si>
  <si>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</si>
  <si>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</si>
  <si>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</si>
  <si>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</si>
  <si>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</si>
  <si>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</si>
  <si>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</si>
  <si>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</si>
  <si>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</si>
  <si>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</si>
  <si>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</si>
  <si>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</si>
  <si>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</si>
  <si>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</si>
  <si>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</si>
  <si>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</si>
  <si>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</si>
  <si>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</si>
  <si>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</si>
  <si>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ROBERTO</t>
  </si>
  <si>
    <t>MERCADINHO E FRIGORIFICO J. AGUIAR</t>
  </si>
  <si>
    <t>-3.84862470</t>
  </si>
  <si>
    <t>-38.61428600</t>
  </si>
  <si>
    <t>LUAN</t>
  </si>
  <si>
    <t>WEMINSON</t>
  </si>
  <si>
    <t>AILTON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</si>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</sst>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3663</v>
      </c>
      <c r="C2253" s="1" t="s">
        <v>3664</v>
      </c>
      <c r="D2253" s="1" t="s">
        <v>3665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3"/>
  <sheetViews>
    <sheetView tabSelected="1" workbookViewId="0">
      <selection activeCell="E27" sqref="E2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45820</v>
      </c>
      <c r="B2" t="s">
        <v>3667</v>
      </c>
      <c r="C2" t="s">
        <v>3198</v>
      </c>
      <c r="D2">
        <v>193</v>
      </c>
      <c r="E2" t="s">
        <v>19</v>
      </c>
      <c r="F2" s="32">
        <v>665.2</v>
      </c>
      <c r="G2">
        <v>49.5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45820</v>
      </c>
      <c r="B3" t="s">
        <v>3669</v>
      </c>
      <c r="C3" t="s">
        <v>3494</v>
      </c>
      <c r="D3">
        <v>284</v>
      </c>
      <c r="E3" t="s">
        <v>28</v>
      </c>
      <c r="F3" s="32">
        <v>1878</v>
      </c>
      <c r="G3">
        <v>137.6</v>
      </c>
      <c r="H3" t="str">
        <f>VLOOKUP(D3,coordenadas!A:C,3,0)</f>
        <v>-3.7966519</v>
      </c>
      <c r="I3" t="str">
        <f>VLOOKUP(D3,coordenadas!A:D,4,0)</f>
        <v>-38.6007377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DIURNO ALERTA</v>
      </c>
    </row>
    <row r="4" spans="1:13">
      <c r="A4" s="2">
        <v>45820</v>
      </c>
      <c r="B4" t="s">
        <v>3662</v>
      </c>
      <c r="C4" t="s">
        <v>3197</v>
      </c>
      <c r="D4">
        <v>709</v>
      </c>
      <c r="E4" t="s">
        <v>84</v>
      </c>
      <c r="F4" s="32">
        <v>947.4</v>
      </c>
      <c r="G4">
        <v>62.2</v>
      </c>
      <c r="H4" t="str">
        <f>VLOOKUP(D4,coordenadas!A:C,3,0)</f>
        <v>-3.83265451</v>
      </c>
      <c r="I4" t="str">
        <f>VLOOKUP(D4,coordenadas!A:D,4,0)</f>
        <v>-38.58103395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 ALERTA</v>
      </c>
    </row>
    <row r="5" spans="1:13">
      <c r="A5" s="2">
        <v>45820</v>
      </c>
      <c r="B5" t="s">
        <v>3669</v>
      </c>
      <c r="C5" t="s">
        <v>3494</v>
      </c>
      <c r="D5">
        <v>1967</v>
      </c>
      <c r="E5" t="s">
        <v>284</v>
      </c>
      <c r="F5" s="32">
        <v>1148.8</v>
      </c>
      <c r="G5">
        <v>94.9</v>
      </c>
      <c r="H5" t="str">
        <f>VLOOKUP(D5,coordenadas!A:C,3,0)</f>
        <v>-3.7865804</v>
      </c>
      <c r="I5" t="str">
        <f>VLOOKUP(D5,coordenadas!A:D,4,0)</f>
        <v>-38.5979579</v>
      </c>
      <c r="J5" s="1" t="s">
        <v>3333</v>
      </c>
      <c r="K5" s="1" t="s">
        <v>3334</v>
      </c>
      <c r="L5" s="3">
        <f>VLOOKUP(C5,pesoCaminhao!C:G,5,0)</f>
        <v>1590</v>
      </c>
      <c r="M5" t="s">
        <v>3489</v>
      </c>
    </row>
    <row r="6" spans="1:13">
      <c r="A6" s="2">
        <v>45820</v>
      </c>
      <c r="B6" t="s">
        <v>3662</v>
      </c>
      <c r="C6" t="s">
        <v>3197</v>
      </c>
      <c r="D6">
        <v>2415</v>
      </c>
      <c r="E6" t="s">
        <v>333</v>
      </c>
      <c r="F6" s="32">
        <v>253.4</v>
      </c>
      <c r="G6">
        <v>25.8</v>
      </c>
      <c r="H6" t="str">
        <f>VLOOKUP(D6,coordenadas!A:C,3,0)</f>
        <v>-3.8508378</v>
      </c>
      <c r="I6" t="str">
        <f>VLOOKUP(D6,coordenadas!A:D,4,0)</f>
        <v>-38.5063457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DIURNO ALERTA</v>
      </c>
    </row>
    <row r="7" spans="1:13">
      <c r="A7" s="2">
        <v>45820</v>
      </c>
      <c r="B7" t="s">
        <v>3662</v>
      </c>
      <c r="C7" t="s">
        <v>3197</v>
      </c>
      <c r="D7">
        <v>3078</v>
      </c>
      <c r="E7" t="s">
        <v>396</v>
      </c>
      <c r="F7" s="32">
        <v>983.5</v>
      </c>
      <c r="G7">
        <v>51.4</v>
      </c>
      <c r="H7" t="str">
        <f>VLOOKUP(D7,coordenadas!A:C,3,0)</f>
        <v>-3.8169208</v>
      </c>
      <c r="I7" t="str">
        <f>VLOOKUP(D7,coordenadas!A:D,4,0)</f>
        <v>-38.5316105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DIURNO ALERTA</v>
      </c>
    </row>
    <row r="8" spans="1:13">
      <c r="A8" s="2">
        <v>45820</v>
      </c>
      <c r="B8" t="s">
        <v>3668</v>
      </c>
      <c r="C8" t="s">
        <v>3194</v>
      </c>
      <c r="D8">
        <v>3508</v>
      </c>
      <c r="E8" t="s">
        <v>457</v>
      </c>
      <c r="F8" s="32">
        <v>1771.56</v>
      </c>
      <c r="G8">
        <v>66.599999999999994</v>
      </c>
      <c r="H8" t="str">
        <f>VLOOKUP(D8,coordenadas!A:C,3,0)</f>
        <v>-3.748629</v>
      </c>
      <c r="I8" t="str">
        <f>VLOOKUP(D8,coordenadas!A:D,4,0)</f>
        <v>-38.5229264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MANHA</v>
      </c>
    </row>
    <row r="9" spans="1:13">
      <c r="A9" s="2">
        <v>45820</v>
      </c>
      <c r="B9" t="s">
        <v>3668</v>
      </c>
      <c r="C9" t="s">
        <v>3194</v>
      </c>
      <c r="D9">
        <v>3533</v>
      </c>
      <c r="E9" t="s">
        <v>460</v>
      </c>
      <c r="F9" s="32">
        <v>3106.68</v>
      </c>
      <c r="G9">
        <v>96</v>
      </c>
      <c r="H9" t="str">
        <f>VLOOKUP(D9,coordenadas!A:C,3,0)</f>
        <v>-3.75451369</v>
      </c>
      <c r="I9" t="str">
        <f>VLOOKUP(D9,coordenadas!A:D,4,0)</f>
        <v>-38.48921518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MANHA</v>
      </c>
    </row>
    <row r="10" spans="1:13">
      <c r="A10" s="2">
        <v>45820</v>
      </c>
      <c r="B10" t="s">
        <v>3668</v>
      </c>
      <c r="C10" t="s">
        <v>3194</v>
      </c>
      <c r="D10">
        <v>3784</v>
      </c>
      <c r="E10" t="s">
        <v>499</v>
      </c>
      <c r="F10" s="32">
        <v>294.83999999999997</v>
      </c>
      <c r="G10">
        <v>37.200000000000003</v>
      </c>
      <c r="H10" t="str">
        <f>VLOOKUP(D10,coordenadas!A:C,3,0)</f>
        <v>-3.7555418</v>
      </c>
      <c r="I10" t="str">
        <f>VLOOKUP(D10,coordenadas!A:D,4,0)</f>
        <v>-38.5303956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MANHA</v>
      </c>
    </row>
    <row r="11" spans="1:13">
      <c r="A11" s="2">
        <v>45820</v>
      </c>
      <c r="B11" t="s">
        <v>3666</v>
      </c>
      <c r="C11" t="s">
        <v>3196</v>
      </c>
      <c r="D11">
        <v>3815</v>
      </c>
      <c r="E11" t="s">
        <v>503</v>
      </c>
      <c r="F11" s="32">
        <v>1908.24</v>
      </c>
      <c r="G11">
        <v>79.8</v>
      </c>
      <c r="H11" t="str">
        <f>VLOOKUP(D11,coordenadas!A:C,3,0)</f>
        <v>-3.7277865</v>
      </c>
      <c r="I11" t="str">
        <f>VLOOKUP(D11,coordenadas!A:D,4,0)</f>
        <v>-38.4862037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MANHA</v>
      </c>
    </row>
    <row r="12" spans="1:13">
      <c r="A12" s="2">
        <v>45820</v>
      </c>
      <c r="B12" t="s">
        <v>3666</v>
      </c>
      <c r="C12" t="s">
        <v>3196</v>
      </c>
      <c r="D12">
        <v>3944</v>
      </c>
      <c r="E12" t="s">
        <v>523</v>
      </c>
      <c r="F12" s="32">
        <v>614.28</v>
      </c>
      <c r="G12">
        <v>22.8</v>
      </c>
      <c r="H12" t="str">
        <f>VLOOKUP(D12,coordenadas!A:C,3,0)</f>
        <v>-3.7399659</v>
      </c>
      <c r="I12" t="str">
        <f>VLOOKUP(D12,coordenadas!A:D,4,0)</f>
        <v>-38.5075747</v>
      </c>
      <c r="J12" s="1" t="s">
        <v>3333</v>
      </c>
      <c r="K12" s="1" t="s">
        <v>3334</v>
      </c>
      <c r="L12" s="3">
        <f>VLOOKUP(C12,pesoCaminhao!C:G,5,0)</f>
        <v>1590</v>
      </c>
      <c r="M12" t="str">
        <f>VLOOKUP(D12,horarios!B:G,6,0)</f>
        <v>MANHA</v>
      </c>
    </row>
    <row r="13" spans="1:13">
      <c r="A13" s="2">
        <v>45820</v>
      </c>
      <c r="B13" t="s">
        <v>3666</v>
      </c>
      <c r="C13" t="s">
        <v>3196</v>
      </c>
      <c r="D13">
        <v>4009</v>
      </c>
      <c r="E13" t="s">
        <v>534</v>
      </c>
      <c r="F13" s="32">
        <v>708</v>
      </c>
      <c r="G13">
        <v>16.8</v>
      </c>
      <c r="H13" t="str">
        <f>VLOOKUP(D13,coordenadas!A:C,3,0)</f>
        <v>-3.7373679</v>
      </c>
      <c r="I13" t="str">
        <f>VLOOKUP(D13,coordenadas!A:D,4,0)</f>
        <v>-38.4974441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MANHA</v>
      </c>
    </row>
    <row r="14" spans="1:13">
      <c r="A14" s="2">
        <v>45820</v>
      </c>
      <c r="B14" t="s">
        <v>3668</v>
      </c>
      <c r="C14" t="s">
        <v>3194</v>
      </c>
      <c r="D14">
        <v>4111</v>
      </c>
      <c r="E14" t="s">
        <v>550</v>
      </c>
      <c r="F14" s="32">
        <v>100.56</v>
      </c>
      <c r="G14">
        <v>21.6</v>
      </c>
      <c r="H14" t="str">
        <f>VLOOKUP(D14,coordenadas!A:C,3,0)</f>
        <v>-3.746476</v>
      </c>
      <c r="I14" t="str">
        <f>VLOOKUP(D14,coordenadas!A:D,4,0)</f>
        <v>-38.5313805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MANHA</v>
      </c>
    </row>
    <row r="15" spans="1:13">
      <c r="A15" s="2">
        <v>45820</v>
      </c>
      <c r="B15" t="s">
        <v>3666</v>
      </c>
      <c r="C15" t="s">
        <v>3196</v>
      </c>
      <c r="D15">
        <v>4141</v>
      </c>
      <c r="E15" t="s">
        <v>557</v>
      </c>
      <c r="F15" s="32">
        <v>1953</v>
      </c>
      <c r="G15">
        <v>51</v>
      </c>
      <c r="H15" t="str">
        <f>VLOOKUP(D15,coordenadas!A:C,3,0)</f>
        <v>-3.7274751</v>
      </c>
      <c r="I15" t="str">
        <f>VLOOKUP(D15,coordenadas!A:D,4,0)</f>
        <v>-38.4937798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MANHA</v>
      </c>
    </row>
    <row r="16" spans="1:13">
      <c r="A16" s="2">
        <v>45820</v>
      </c>
      <c r="B16" t="s">
        <v>3666</v>
      </c>
      <c r="C16" t="s">
        <v>3196</v>
      </c>
      <c r="D16">
        <v>4197</v>
      </c>
      <c r="E16" t="s">
        <v>564</v>
      </c>
      <c r="F16" s="32">
        <v>576.84</v>
      </c>
      <c r="G16">
        <v>43.2</v>
      </c>
      <c r="H16" t="str">
        <f>VLOOKUP(D16,coordenadas!A:C,3,0)</f>
        <v>-3.7306636</v>
      </c>
      <c r="I16" t="str">
        <f>VLOOKUP(D16,coordenadas!A:D,4,0)</f>
        <v>-38.5131575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MANHA</v>
      </c>
    </row>
    <row r="17" spans="1:13">
      <c r="A17" s="2">
        <v>45820</v>
      </c>
      <c r="B17" t="s">
        <v>3668</v>
      </c>
      <c r="C17" t="s">
        <v>3194</v>
      </c>
      <c r="D17">
        <v>4271</v>
      </c>
      <c r="E17" t="s">
        <v>580</v>
      </c>
      <c r="F17" s="32">
        <v>1719</v>
      </c>
      <c r="G17">
        <v>45</v>
      </c>
      <c r="H17" t="str">
        <f>VLOOKUP(D17,coordenadas!A:C,3,0)</f>
        <v>-3.7430401</v>
      </c>
      <c r="I17" t="str">
        <f>VLOOKUP(D17,coordenadas!A:D,4,0)</f>
        <v>-38.4859163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MANHA</v>
      </c>
    </row>
    <row r="18" spans="1:13">
      <c r="A18" s="2">
        <v>45820</v>
      </c>
      <c r="B18" t="s">
        <v>3668</v>
      </c>
      <c r="C18" t="s">
        <v>3194</v>
      </c>
      <c r="D18">
        <v>4284</v>
      </c>
      <c r="E18" t="s">
        <v>584</v>
      </c>
      <c r="F18" s="32">
        <v>50.28</v>
      </c>
      <c r="G18">
        <v>10.8</v>
      </c>
      <c r="H18" t="str">
        <f>VLOOKUP(D18,coordenadas!A:C,3,0)</f>
        <v>-3.772043</v>
      </c>
      <c r="I18" t="str">
        <f>VLOOKUP(D18,coordenadas!A:D,4,0)</f>
        <v>-38.4828363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MANHA</v>
      </c>
    </row>
    <row r="19" spans="1:13">
      <c r="A19" s="2">
        <v>45820</v>
      </c>
      <c r="B19" t="s">
        <v>3662</v>
      </c>
      <c r="C19" t="s">
        <v>3197</v>
      </c>
      <c r="D19">
        <v>5158</v>
      </c>
      <c r="E19" t="s">
        <v>687</v>
      </c>
      <c r="F19" s="32">
        <v>390.4</v>
      </c>
      <c r="G19">
        <v>23.5</v>
      </c>
      <c r="H19" t="str">
        <f>VLOOKUP(D19,coordenadas!A:C,3,0)</f>
        <v>-3.8090825</v>
      </c>
      <c r="I19" t="str">
        <f>VLOOKUP(D19,coordenadas!A:D,4,0)</f>
        <v>-38.524932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 ALERTA</v>
      </c>
    </row>
    <row r="20" spans="1:13">
      <c r="A20" s="2">
        <v>45820</v>
      </c>
      <c r="B20" t="s">
        <v>3669</v>
      </c>
      <c r="C20" t="s">
        <v>3494</v>
      </c>
      <c r="D20">
        <v>9318</v>
      </c>
      <c r="E20" t="s">
        <v>705</v>
      </c>
      <c r="F20" s="32">
        <v>1865.8</v>
      </c>
      <c r="G20">
        <v>130.5</v>
      </c>
      <c r="H20" t="str">
        <f>VLOOKUP(D20,coordenadas!A:C,3,0)</f>
        <v>-3.7881221</v>
      </c>
      <c r="I20" t="str">
        <f>VLOOKUP(D20,coordenadas!A:D,4,0)</f>
        <v>-38.6107546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</v>
      </c>
    </row>
    <row r="21" spans="1:13">
      <c r="A21" s="2">
        <v>45820</v>
      </c>
      <c r="B21" t="s">
        <v>3666</v>
      </c>
      <c r="C21" t="s">
        <v>3196</v>
      </c>
      <c r="D21">
        <v>9597</v>
      </c>
      <c r="E21" t="s">
        <v>792</v>
      </c>
      <c r="F21" s="32">
        <v>532.5</v>
      </c>
      <c r="G21">
        <v>38.799999999999997</v>
      </c>
      <c r="H21" t="str">
        <f>VLOOKUP(D21,coordenadas!A:C,3,0)</f>
        <v>-3.7603291</v>
      </c>
      <c r="I21" t="str">
        <f>VLOOKUP(D21,coordenadas!A:D,4,0)</f>
        <v>-38.5423981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DIURNO</v>
      </c>
    </row>
    <row r="22" spans="1:13">
      <c r="A22" s="2">
        <v>45820</v>
      </c>
      <c r="B22" t="s">
        <v>3669</v>
      </c>
      <c r="C22" t="s">
        <v>3494</v>
      </c>
      <c r="D22">
        <v>11455</v>
      </c>
      <c r="E22" t="s">
        <v>937</v>
      </c>
      <c r="F22" s="32">
        <v>438.8</v>
      </c>
      <c r="G22">
        <v>15.9</v>
      </c>
      <c r="H22" t="str">
        <f>VLOOKUP(D22,coordenadas!A:C,3,0)</f>
        <v>-3.7451759</v>
      </c>
      <c r="I22" t="str">
        <f>VLOOKUP(D22,coordenadas!A:D,4,0)</f>
        <v>-38.5402234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DIURNO ALERTA</v>
      </c>
    </row>
    <row r="23" spans="1:13">
      <c r="A23" s="2">
        <v>45820</v>
      </c>
      <c r="B23" t="s">
        <v>3669</v>
      </c>
      <c r="C23" t="s">
        <v>3494</v>
      </c>
      <c r="D23">
        <v>11912</v>
      </c>
      <c r="E23" t="s">
        <v>1024</v>
      </c>
      <c r="F23" s="32">
        <v>640.79999999999995</v>
      </c>
      <c r="G23">
        <v>21.7</v>
      </c>
      <c r="H23" t="str">
        <f>VLOOKUP(D23,coordenadas!A:C,3,0)</f>
        <v>-3.73839532</v>
      </c>
      <c r="I23" t="str">
        <f>VLOOKUP(D23,coordenadas!A:D,4,0)</f>
        <v>-38.53222215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 ALERTA</v>
      </c>
    </row>
  </sheetData>
  <autoFilter ref="A1:M11" xr:uid="{0B80FA02-35DC-4262-8E0F-94FBF297BE41}"/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202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3663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Simoes</cp:lastModifiedBy>
  <cp:lastPrinted>2025-06-03T18:29:45Z</cp:lastPrinted>
  <dcterms:created xsi:type="dcterms:W3CDTF">2025-04-07T12:15:12Z</dcterms:created>
  <dcterms:modified xsi:type="dcterms:W3CDTF">2025-06-11T14:46:24Z</dcterms:modified>
</cp:coreProperties>
</file>