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CaminhoesOtimizado\"/>
    </mc:Choice>
  </mc:AlternateContent>
  <xr:revisionPtr revIDLastSave="0" documentId="13_ncr:1_{376B6B4A-9D48-4C52-A04B-EEBD5A83FE51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3" sheetId="9" r:id="rId5"/>
    <sheet name="Planilha1" sheetId="11" r:id="rId6"/>
  </sheets>
  <definedNames>
    <definedName name="_xlnm._FilterDatabase" localSheetId="2" hidden="1">dbcaminhoes!$A$1:$M$36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  <definedName name="DadosExternos_1" localSheetId="5" hidden="1">Planilha1!$A$1:$F$22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6" l="1"/>
  <c r="L38" i="6"/>
  <c r="L39" i="6"/>
  <c r="L40" i="6"/>
  <c r="M37" i="6"/>
  <c r="M38" i="6"/>
  <c r="M39" i="6"/>
  <c r="M40" i="6"/>
  <c r="I37" i="6"/>
  <c r="I38" i="6"/>
  <c r="I39" i="6"/>
  <c r="I40" i="6"/>
  <c r="H37" i="6"/>
  <c r="H38" i="6"/>
  <c r="H39" i="6"/>
  <c r="H40" i="6"/>
  <c r="M29" i="6"/>
  <c r="M30" i="6"/>
  <c r="M31" i="6"/>
  <c r="M32" i="6"/>
  <c r="M34" i="6"/>
  <c r="M35" i="6"/>
  <c r="M36" i="6"/>
  <c r="L36" i="6"/>
  <c r="I36" i="6"/>
  <c r="H36" i="6"/>
  <c r="M24" i="6"/>
  <c r="M25" i="6"/>
  <c r="M26" i="6"/>
  <c r="M27" i="6"/>
  <c r="M28" i="6"/>
  <c r="L24" i="6"/>
  <c r="L25" i="6"/>
  <c r="L26" i="6"/>
  <c r="L27" i="6"/>
  <c r="L28" i="6"/>
  <c r="L29" i="6"/>
  <c r="L30" i="6"/>
  <c r="L31" i="6"/>
  <c r="L32" i="6"/>
  <c r="L33" i="6"/>
  <c r="L34" i="6"/>
  <c r="L35" i="6"/>
  <c r="I24" i="6"/>
  <c r="I25" i="6"/>
  <c r="I26" i="6"/>
  <c r="I27" i="6"/>
  <c r="I28" i="6"/>
  <c r="I29" i="6"/>
  <c r="I30" i="6"/>
  <c r="I31" i="6"/>
  <c r="I32" i="6"/>
  <c r="I33" i="6"/>
  <c r="I34" i="6"/>
  <c r="I35" i="6"/>
  <c r="H24" i="6"/>
  <c r="H25" i="6"/>
  <c r="H26" i="6"/>
  <c r="H27" i="6"/>
  <c r="H28" i="6"/>
  <c r="H29" i="6"/>
  <c r="H30" i="6"/>
  <c r="H31" i="6"/>
  <c r="H32" i="6"/>
  <c r="H33" i="6"/>
  <c r="H34" i="6"/>
  <c r="H35" i="6"/>
  <c r="M22" i="6"/>
  <c r="M23" i="6"/>
  <c r="L22" i="6"/>
  <c r="L23" i="6"/>
  <c r="I22" i="6"/>
  <c r="I23" i="6"/>
  <c r="H22" i="6"/>
  <c r="H2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" i="6"/>
  <c r="L18" i="6"/>
  <c r="L19" i="6"/>
  <c r="L20" i="6"/>
  <c r="L21" i="6"/>
  <c r="I18" i="6"/>
  <c r="I19" i="6"/>
  <c r="I20" i="6"/>
  <c r="I21" i="6"/>
  <c r="H18" i="6"/>
  <c r="H19" i="6"/>
  <c r="H20" i="6"/>
  <c r="H21" i="6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2" i="6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<sst xmlns="http://schemas.openxmlformats.org/spreadsheetml/2006/main" count="13442" uniqueCount="6756">
  <si>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</si>
  <si>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</si>
  <si>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</si>
  <si>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</si>
  <si>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</si>
  <si>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</si>
  <si>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</si>
  <si>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</si>
  <si>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</si>
  <si>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</si>
  <si>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</si>
  <si>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</si>
  <si>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</si>
  <si>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</si>
  <si>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</si>
  <si>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</si>
  <si>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</si>
  <si>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</si>
  <si>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</si>
  <si>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</si>
  <si>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</si>
  <si>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</si>
  <si>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</si>
  <si>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</si>
  <si>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</si>
  <si>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</si>
  <si>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</si>
  <si>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</si>
  <si>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</si>
  <si>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</si>
  <si>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</si>
  <si>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</si>
  <si>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</si>
  <si>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</si>
  <si>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</si>
  <si>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</si>
  <si>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</si>
  <si>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</si>
  <si>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</si>
  <si>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</si>
  <si>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</si>
  <si>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</si>
  <si>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</si>
  <si>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</si>
  <si>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</si>
  <si>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</si>
  <si>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</si>
  <si>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</si>
  <si>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</si>
  <si>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</si>
  <si>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</si>
  <si>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</si>
  <si>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</si>
  <si>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</si>
  <si>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</si>
  <si>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</si>
  <si>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</si>
  <si>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</si>
  <si>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</si>
  <si>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</si>
  <si>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</si>
  <si>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</si>
  <si>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</si>
  <si>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</si>
  <si>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</si>
  <si>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</si>
  <si>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</si>
  <si>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</si>
  <si>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</si>
  <si>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</si>
  <si>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</si>
  <si>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</si>
  <si>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</si>
  <si>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</si>
  <si>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</si>
  <si>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</si>
  <si>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</si>
  <si>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</si>
  <si>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</si>
  <si>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</si>
  <si>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</si>
  <si>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</si>
  <si>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</si>
  <si>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</si>
  <si>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</si>
  <si>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</si>
  <si>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</si>
  <si>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</si>
  <si>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</si>
  <si>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</si>
  <si>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</si>
  <si>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</si>
  <si>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</si>
  <si>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</si>
  <si>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</si>
  <si>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</si>
  <si>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</si>
  <si>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</si>
  <si>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</si>
  <si>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</si>
  <si>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</si>
  <si>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</si>
  <si>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</si>
  <si>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</si>
  <si>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</si>
  <si>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</si>
  <si>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</si>
  <si>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</si>
  <si>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</si>
  <si>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</si>
  <si>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</si>
  <si>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</si>
  <si>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</si>
  <si>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</si>
  <si>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</si>
  <si>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</si>
  <si>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</si>
  <si>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</si>
  <si>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</si>
  <si>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</si>
  <si>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</si>
  <si>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</si>
  <si>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</si>
  <si>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</si>
  <si>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</si>
  <si>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</si>
  <si>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</si>
  <si>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</si>
  <si>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</si>
  <si>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</si>
  <si>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</si>
  <si>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</si>
  <si>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</si>
  <si>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</si>
  <si>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</si>
  <si>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</si>
  <si>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</si>
  <si>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</si>
  <si>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</si>
  <si>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</si>
  <si>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</si>
  <si>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</si>
  <si>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</si>
  <si>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</si>
  <si>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</si>
  <si>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</si>
  <si>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</si>
  <si>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</si>
  <si>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</si>
  <si>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</si>
  <si>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</si>
  <si>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</si>
  <si>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</si>
  <si>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</si>
  <si>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</si>
  <si>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</si>
  <si>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</si>
  <si>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</si>
  <si>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</si>
  <si>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</si>
  <si>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</si>
  <si>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</si>
  <si>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</si>
  <si>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</si>
  <si>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</si>
  <si>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</si>
  <si>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</si>
  <si>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</si>
  <si>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</si>
  <si>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</si>
  <si>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</si>
  <si>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</si>
  <si>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</si>
  <si>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</si>
  <si>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</si>
  <si>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</si>
  <si>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</si>
  <si>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</si>
  <si>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</si>
  <si>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</si>
  <si>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</si>
  <si>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</si>
  <si>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</si>
  <si>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</si>
  <si>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</si>
  <si>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</si>
  <si>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</si>
  <si>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</si>
  <si>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</si>
  <si>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</si>
  <si>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</si>
  <si>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</si>
  <si>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</si>
  <si>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</si>
  <si>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</si>
  <si>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</si>
  <si>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</si>
  <si>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</si>
  <si>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</si>
  <si>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</si>
  <si>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</si>
  <si>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</si>
  <si>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</si>
  <si>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</si>
  <si>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</si>
  <si>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</si>
  <si>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</si>
  <si>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</si>
  <si>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</si>
  <si>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</si>
  <si>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</si>
  <si>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</si>
  <si>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</si>
  <si>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</si>
  <si>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</si>
  <si>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</si>
  <si>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</si>
  <si>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</si>
  <si>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</si>
  <si>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</si>
  <si>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</si>
  <si>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</si>
  <si>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</si>
  <si>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</si>
  <si>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</si>
  <si>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</si>
  <si>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</si>
  <si>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</si>
  <si>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</si>
  <si>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</si>
  <si>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</si>
  <si>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</si>
  <si>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</si>
  <si>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</si>
  <si>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</si>
  <si>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</si>
  <si>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</si>
  <si>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</si>
  <si>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</si>
  <si>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</si>
  <si>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</si>
  <si>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</si>
  <si>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</si>
  <si>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</si>
  <si>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</si>
  <si>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</si>
  <si>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</si>
  <si>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</si>
  <si>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</si>
  <si>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</si>
  <si>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</si>
  <si>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</si>
  <si>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</si>
  <si>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</si>
  <si>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</si>
  <si>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</si>
  <si>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</si>
  <si>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</si>
  <si>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</si>
  <si>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</si>
  <si>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</si>
  <si>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</si>
  <si>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</si>
  <si>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</si>
  <si>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</si>
  <si>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</si>
  <si>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</si>
  <si>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</si>
  <si>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</si>
  <si>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</si>
  <si>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</si>
  <si>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</si>
  <si>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</si>
  <si>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</si>
  <si>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</si>
  <si>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</si>
  <si>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</si>
  <si>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</si>
  <si>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</si>
  <si>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</si>
  <si>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</si>
  <si>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</si>
  <si>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</si>
  <si>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</si>
  <si>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</si>
  <si>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</si>
  <si>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</si>
  <si>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</si>
  <si>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</si>
  <si>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</si>
  <si>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</si>
  <si>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</si>
  <si>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</si>
  <si>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</si>
  <si>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</si>
  <si>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</si>
  <si>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</si>
  <si>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</si>
  <si>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</si>
  <si>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</si>
  <si>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</si>
  <si>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</si>
  <si>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</si>
  <si>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</si>
  <si>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</si>
  <si>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</si>
  <si>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</si>
  <si>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</si>
  <si>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</si>
  <si>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</si>
  <si>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</si>
  <si>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</si>
  <si>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</si>
  <si>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</si>
  <si>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</si>
  <si>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</si>
  <si>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</si>
  <si>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</si>
  <si>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</si>
  <si>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</si>
  <si>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</si>
  <si>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</si>
  <si>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</si>
  <si>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</si>
  <si>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</si>
  <si>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</si>
  <si>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</si>
  <si>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</si>
  <si>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</si>
  <si>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</si>
  <si>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</si>
  <si>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</si>
  <si>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</si>
  <si>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</si>
  <si>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</si>
  <si>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</si>
  <si>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</si>
  <si>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</si>
  <si>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</si>
  <si>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</si>
  <si>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</si>
  <si>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</si>
  <si>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</si>
  <si>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</si>
  <si>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</si>
  <si>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</si>
  <si>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</si>
  <si>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</si>
  <si>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</si>
  <si>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</si>
  <si>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</si>
  <si>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</si>
  <si>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</si>
  <si>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</si>
  <si>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</si>
  <si>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</si>
  <si>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</si>
  <si>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</si>
  <si>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</si>
  <si>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</si>
  <si>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</si>
  <si>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</si>
  <si>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</si>
  <si>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</si>
  <si>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</si>
  <si>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</si>
  <si>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</si>
  <si>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</si>
  <si>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</si>
  <si>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</si>
  <si>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</si>
  <si>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</si>
  <si>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</si>
  <si>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</si>
  <si>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</si>
  <si>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</si>
  <si>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</si>
  <si>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</si>
  <si>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</si>
  <si>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</si>
  <si>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</si>
  <si>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</si>
  <si>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</si>
  <si>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</si>
  <si>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</si>
  <si>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</si>
  <si>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</si>
  <si>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</si>
  <si>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</si>
  <si>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</si>
  <si>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</si>
  <si>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</si>
  <si>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</si>
  <si>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</si>
  <si>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</si>
  <si>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</si>
  <si>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</si>
  <si>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</si>
  <si>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</si>
  <si>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</si>
  <si>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</si>
  <si>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</si>
  <si>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</si>
  <si>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</si>
  <si>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</si>
  <si>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</si>
  <si>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</si>
  <si>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</si>
  <si>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</si>
  <si>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</si>
  <si>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</si>
  <si>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</si>
  <si>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</si>
  <si>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</si>
  <si>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</si>
  <si>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</si>
  <si>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</si>
  <si>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</si>
  <si>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</si>
  <si>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</si>
  <si>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</si>
  <si>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</si>
  <si>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</si>
  <si>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</si>
  <si>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</si>
  <si>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</si>
  <si>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</si>
  <si>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</si>
  <si>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</si>
  <si>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</si>
  <si>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</si>
  <si>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</si>
  <si>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</si>
  <si>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</si>
  <si>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</si>
  <si>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</si>
  <si>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</si>
  <si>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</si>
  <si>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</si>
  <si>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</si>
  <si>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</si>
  <si>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</si>
  <si>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</si>
  <si>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</si>
  <si>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</si>
  <si>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</si>
  <si>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</si>
  <si>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</si>
  <si>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</si>
  <si>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</si>
  <si>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</si>
  <si>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</si>
  <si>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</si>
  <si>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</si>
  <si>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</si>
  <si>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</si>
  <si>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</si>
  <si>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</si>
  <si>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</si>
  <si>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</si>
  <si>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</si>
  <si>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</si>
  <si>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</si>
  <si>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</si>
  <si>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</si>
  <si>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</si>
  <si>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</si>
  <si>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</si>
  <si>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</si>
  <si>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</si>
  <si>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</si>
  <si>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</si>
  <si>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</si>
  <si>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</si>
  <si>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</si>
  <si>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</si>
  <si>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</si>
  <si>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</si>
  <si>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</si>
  <si>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</si>
  <si>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</si>
  <si>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</si>
  <si>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</si>
  <si>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</si>
  <si>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</si>
  <si>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</si>
  <si>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</si>
  <si>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</si>
  <si>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</si>
  <si>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</si>
  <si>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</si>
  <si>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</si>
  <si>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</si>
  <si>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</si>
  <si>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</si>
  <si>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</si>
  <si>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</si>
  <si>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</si>
  <si>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</si>
  <si>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</si>
  <si>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</si>
  <si>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</si>
  <si>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</si>
  <si>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</si>
  <si>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</si>
  <si>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</si>
  <si>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</si>
  <si>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</si>
  <si>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</si>
  <si>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</si>
  <si>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</si>
  <si>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</si>
  <si>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</si>
  <si>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</si>
  <si>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</si>
  <si>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</si>
  <si>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</si>
  <si>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</si>
  <si>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</si>
  <si>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</si>
  <si>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</si>
  <si>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</si>
  <si>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</si>
  <si>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</si>
  <si>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</si>
  <si>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</si>
  <si>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</si>
  <si>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</si>
  <si>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</si>
  <si>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</si>
  <si>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</si>
  <si>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</si>
  <si>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</si>
  <si>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</si>
  <si>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</si>
  <si>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</si>
  <si>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</si>
  <si>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</si>
  <si>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</si>
  <si>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</si>
  <si>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</si>
  <si>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</si>
  <si>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</si>
  <si>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</si>
  <si>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</si>
  <si>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</si>
  <si>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</si>
  <si>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</si>
  <si>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</si>
  <si>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</si>
  <si>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</si>
  <si>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</si>
  <si>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</si>
  <si>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</si>
  <si>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</si>
  <si>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</si>
  <si>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</si>
  <si>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</si>
  <si>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</si>
  <si>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</si>
  <si>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</si>
  <si>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</si>
  <si>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</si>
  <si>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</si>
  <si>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</si>
  <si>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</si>
  <si>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</si>
  <si>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</si>
  <si>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</si>
  <si>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</si>
  <si>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</si>
  <si>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</si>
  <si>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</si>
  <si>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</si>
  <si>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</si>
  <si>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</si>
  <si>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</si>
  <si>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</si>
  <si>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</si>
  <si>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</si>
  <si>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</si>
  <si>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</si>
  <si>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</si>
  <si>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</si>
  <si>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</si>
  <si>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</si>
  <si>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</si>
  <si>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</si>
  <si>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</si>
  <si>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</si>
  <si>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</si>
  <si>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</si>
  <si>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</si>
  <si>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</si>
  <si>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</si>
  <si>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</si>
  <si>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</si>
  <si>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</si>
  <si>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</si>
  <si>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</si>
  <si>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</si>
  <si>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</si>
  <si>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</si>
  <si>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</si>
  <si>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</si>
  <si>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</si>
  <si>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</si>
  <si>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</si>
  <si>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</si>
  <si>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</si>
  <si>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</si>
  <si>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</si>
  <si>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</si>
  <si>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</si>
  <si>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</si>
  <si>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</si>
  <si>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</si>
  <si>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</si>
  <si>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</si>
  <si>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</si>
  <si>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</si>
  <si>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</si>
  <si>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</si>
  <si>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</si>
  <si>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</si>
  <si>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</si>
  <si>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</si>
  <si>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</si>
  <si>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</si>
  <si>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</si>
  <si>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</si>
  <si>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</si>
  <si>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</si>
  <si>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</si>
  <si>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</si>
  <si>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</si>
  <si>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</si>
  <si>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</si>
  <si>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</si>
  <si>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</si>
  <si>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</si>
  <si>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</si>
  <si>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</si>
  <si>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</si>
  <si>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</si>
  <si>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</si>
  <si>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</si>
  <si>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</si>
  <si>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</si>
  <si>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</si>
  <si>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</si>
  <si>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</si>
  <si>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</si>
  <si>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</si>
  <si>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</si>
  <si>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</si>
  <si>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</si>
  <si>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</si>
  <si>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</si>
  <si>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</si>
  <si>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</si>
  <si>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</si>
  <si>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</si>
  <si>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</si>
  <si>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</si>
  <si>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</si>
  <si>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</si>
  <si>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</si>
  <si>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</si>
  <si>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</si>
  <si>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</si>
  <si>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</si>
  <si>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</si>
  <si>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</si>
  <si>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</si>
  <si>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</si>
  <si>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</si>
  <si>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</si>
  <si>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</si>
  <si>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</si>
  <si>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</si>
  <si>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</si>
  <si>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</si>
  <si>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</si>
  <si>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</si>
  <si>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</si>
  <si>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</si>
  <si>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</si>
  <si>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</si>
  <si>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</si>
  <si>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</si>
  <si>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</si>
  <si>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</si>
  <si>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</si>
  <si>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</si>
  <si>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</si>
  <si>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</si>
  <si>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</si>
  <si>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</si>
  <si>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</si>
  <si>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</si>
  <si>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</si>
  <si>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</si>
  <si>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</si>
  <si>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</si>
  <si>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</si>
  <si>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</si>
  <si>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</si>
  <si>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</si>
  <si>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</si>
  <si>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</si>
  <si>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</si>
  <si>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</si>
  <si>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</si>
  <si>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</si>
  <si>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</si>
  <si>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</si>
  <si>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</si>
  <si>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</si>
  <si>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</si>
  <si>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</si>
  <si>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</si>
  <si>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</si>
  <si>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</si>
  <si>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</si>
  <si>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</si>
  <si>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</si>
  <si>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</si>
  <si>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</si>
  <si>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</si>
  <si>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</si>
  <si>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</si>
  <si>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</si>
  <si>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</si>
  <si>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</si>
  <si>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</si>
  <si>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</si>
  <si>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</si>
  <si>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</si>
  <si>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</si>
  <si>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</si>
  <si>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</si>
  <si>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</si>
  <si>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</si>
  <si>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</si>
  <si>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</si>
  <si>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</si>
  <si>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</si>
  <si>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</si>
  <si>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</si>
  <si>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</si>
  <si>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</si>
  <si>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</si>
  <si>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</si>
  <si>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</si>
  <si>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</si>
  <si>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</si>
  <si>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</si>
  <si>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</si>
  <si>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</si>
  <si>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</si>
  <si>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</si>
  <si>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</si>
  <si>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</si>
  <si>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</si>
  <si>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</si>
  <si>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</si>
  <si>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</si>
  <si>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</si>
  <si>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</si>
  <si>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</si>
  <si>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</si>
  <si>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</si>
  <si>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</si>
  <si>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</si>
  <si>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</si>
  <si>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</si>
  <si>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</si>
  <si>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</si>
  <si>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</si>
  <si>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</si>
  <si>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</si>
  <si>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</si>
  <si>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</si>
  <si>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</si>
  <si>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</si>
  <si>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</si>
  <si>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</si>
  <si>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</si>
  <si>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</si>
  <si>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</si>
  <si>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</si>
  <si>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</si>
  <si>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</si>
  <si>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</si>
  <si>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</si>
  <si>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</si>
  <si>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</si>
  <si>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</si>
  <si>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</si>
  <si>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</si>
  <si>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</si>
  <si>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</si>
  <si>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</si>
  <si>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</si>
  <si>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</si>
  <si>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</si>
  <si>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</si>
  <si>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</si>
  <si>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</si>
  <si>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</si>
  <si>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</si>
  <si>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</si>
  <si>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</si>
  <si>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</si>
  <si>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</si>
  <si>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</si>
  <si>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</si>
  <si>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</si>
  <si>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</si>
  <si>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</si>
  <si>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</si>
  <si>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</si>
  <si>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</si>
  <si>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</si>
  <si>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</si>
  <si>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</si>
  <si>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</si>
  <si>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</si>
  <si>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</si>
  <si>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</si>
  <si>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</si>
  <si>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</si>
  <si>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</si>
  <si>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</si>
  <si>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</si>
  <si>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</si>
  <si>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</si>
  <si>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</si>
  <si>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</si>
  <si>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</si>
  <si>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</si>
  <si>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</si>
  <si>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</si>
  <si>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</si>
  <si>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</si>
  <si>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</si>
  <si>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</si>
  <si>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</si>
  <si>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</si>
  <si>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</si>
  <si>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</si>
  <si>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</si>
  <si>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</si>
  <si>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</si>
  <si>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</si>
  <si>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</si>
  <si>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</si>
  <si>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</si>
  <si>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</si>
  <si>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</si>
  <si>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</si>
  <si>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</si>
  <si>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</si>
  <si>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</si>
  <si>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</si>
  <si>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</si>
  <si>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</si>
  <si>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</si>
  <si>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</si>
  <si>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</si>
  <si>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</si>
  <si>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</si>
  <si>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</si>
  <si>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</si>
  <si>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</si>
  <si>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</si>
  <si>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</si>
  <si>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</si>
  <si>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</si>
  <si>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</si>
  <si>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</si>
  <si>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</si>
  <si>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</si>
  <si>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</si>
  <si>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</si>
  <si>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</si>
  <si>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</si>
  <si>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</si>
  <si>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</si>
  <si>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</si>
  <si>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</si>
  <si>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</si>
  <si>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</si>
  <si>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</si>
  <si>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</si>
  <si>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</si>
  <si>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</si>
  <si>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</si>
  <si>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</si>
  <si>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</si>
  <si>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</si>
  <si>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</si>
  <si>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</si>
  <si>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</si>
  <si>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</si>
  <si>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</si>
  <si>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</si>
  <si>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</si>
  <si>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</si>
  <si>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</si>
  <si>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</si>
  <si>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</si>
  <si>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</si>
  <si>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</si>
  <si>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</si>
  <si>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</si>
  <si>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</si>
  <si>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</si>
  <si>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</si>
  <si>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</si>
  <si>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</si>
  <si>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</si>
  <si>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</si>
  <si>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</si>
  <si>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</si>
  <si>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</si>
  <si>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</si>
  <si>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</si>
  <si>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</si>
  <si>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</si>
  <si>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</si>
  <si>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</si>
  <si>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</si>
  <si>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</si>
  <si>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</si>
  <si>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</si>
  <si>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</si>
  <si>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</si>
  <si>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</si>
  <si>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</si>
  <si>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</si>
  <si>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</si>
  <si>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</si>
  <si>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</si>
  <si>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</si>
  <si>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</si>
  <si>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</si>
  <si>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</si>
  <si>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</si>
  <si>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</si>
  <si>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</si>
  <si>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</si>
  <si>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</si>
  <si>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</si>
  <si>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</si>
  <si>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</si>
  <si>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</si>
  <si>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</si>
  <si>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</si>
  <si>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</si>
  <si>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</si>
  <si>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</si>
  <si>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</si>
  <si>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</si>
  <si>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</si>
  <si>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</si>
  <si>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</si>
  <si>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</si>
  <si>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</si>
  <si>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</si>
  <si>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</si>
  <si>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</si>
  <si>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</si>
  <si>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</si>
  <si>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</si>
  <si>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</si>
  <si>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</si>
  <si>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</si>
  <si>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</si>
  <si>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</si>
  <si>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</si>
  <si>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</si>
  <si>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</si>
  <si>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</si>
  <si>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</si>
  <si>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</si>
  <si>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</si>
  <si>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</si>
  <si>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</si>
  <si>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</si>
  <si>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</si>
  <si>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</si>
  <si>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</si>
  <si>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</si>
  <si>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</si>
  <si>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</si>
  <si>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</si>
  <si>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</si>
  <si>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</si>
  <si>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</si>
  <si>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</si>
  <si>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</si>
  <si>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</si>
  <si>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</si>
  <si>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</si>
  <si>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</si>
  <si>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</si>
  <si>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</si>
  <si>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</si>
  <si>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</si>
  <si>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</si>
  <si>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</si>
  <si>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</si>
  <si>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</si>
  <si>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</si>
  <si>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</si>
  <si>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</si>
  <si>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</si>
  <si>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</si>
  <si>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</si>
  <si>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</si>
  <si>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</si>
  <si>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</si>
  <si>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</si>
  <si>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</si>
  <si>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</si>
  <si>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</si>
  <si>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</si>
  <si>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</si>
  <si>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</si>
  <si>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</si>
  <si>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</si>
  <si>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</si>
  <si>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</si>
  <si>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</si>
  <si>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</si>
  <si>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</si>
  <si>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</si>
  <si>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</si>
  <si>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</si>
  <si>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</si>
  <si>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</si>
  <si>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</si>
  <si>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</si>
  <si>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</si>
  <si>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</si>
  <si>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</si>
  <si>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</si>
  <si>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</si>
  <si>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</si>
  <si>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</si>
  <si>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</si>
  <si>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</si>
  <si>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</si>
  <si>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</si>
  <si>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</si>
  <si>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</si>
  <si>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</si>
  <si>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</si>
  <si>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</si>
  <si>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</si>
  <si>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</si>
  <si>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</si>
  <si>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</si>
  <si>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</si>
  <si>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</si>
  <si>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</si>
  <si>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</si>
  <si>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</si>
  <si>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</si>
  <si>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</si>
  <si>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</si>
  <si>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</si>
  <si>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</si>
  <si>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</si>
  <si>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</si>
  <si>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</si>
  <si>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</si>
  <si>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</si>
  <si>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</si>
  <si>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</si>
  <si>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</si>
  <si>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</si>
  <si>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</si>
  <si>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</si>
  <si>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</si>
  <si>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</si>
  <si>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</si>
  <si>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</si>
  <si>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</si>
  <si>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</si>
  <si>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</si>
  <si>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</si>
  <si>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</si>
  <si>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</si>
  <si>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</si>
  <si>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</si>
  <si>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</si>
  <si>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</si>
  <si>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</si>
  <si>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</si>
  <si>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</si>
  <si>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</si>
  <si>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</si>
  <si>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</si>
  <si>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</si>
  <si>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</si>
  <si>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</si>
  <si>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</si>
  <si>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</si>
  <si>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</si>
  <si>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</si>
  <si>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</si>
  <si>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</si>
  <si>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</si>
  <si>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</si>
  <si>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</si>
  <si>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</si>
  <si>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</si>
  <si>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</si>
  <si>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</si>
  <si>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</si>
  <si>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</si>
  <si>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</si>
  <si>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</si>
  <si>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</si>
  <si>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</si>
  <si>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</si>
  <si>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</si>
  <si>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</si>
  <si>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</si>
  <si>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</si>
  <si>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</si>
  <si>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</si>
  <si>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</si>
  <si>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</si>
  <si>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</si>
  <si>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</si>
  <si>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</si>
  <si>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</si>
  <si>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</si>
  <si>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</si>
  <si>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</si>
  <si>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</si>
  <si>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</si>
  <si>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</si>
  <si>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</si>
  <si>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</si>
  <si>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</si>
  <si>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</si>
  <si>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</si>
  <si>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</si>
  <si>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</si>
  <si>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</si>
  <si>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</si>
  <si>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</si>
  <si>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</si>
  <si>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</si>
  <si>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</si>
  <si>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</si>
  <si>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</si>
  <si>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</si>
  <si>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</si>
  <si>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</si>
  <si>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</si>
  <si>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</si>
  <si>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</si>
  <si>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</si>
  <si>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</si>
  <si>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</si>
  <si>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</si>
  <si>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</si>
  <si>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</si>
  <si>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</si>
  <si>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</si>
  <si>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</si>
  <si>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</si>
  <si>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</si>
  <si>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</si>
  <si>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</si>
  <si>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</si>
  <si>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</si>
  <si>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</si>
  <si>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</si>
  <si>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</si>
  <si>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</si>
  <si>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</si>
  <si>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</si>
  <si>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</si>
  <si>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</si>
  <si>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</si>
  <si>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</si>
  <si>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</si>
  <si>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</si>
  <si>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</si>
  <si>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</si>
  <si>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</si>
  <si>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</si>
  <si>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</si>
  <si>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</si>
  <si>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</si>
  <si>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</si>
  <si>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</si>
  <si>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</si>
  <si>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</si>
  <si>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</si>
  <si>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</si>
  <si>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</si>
  <si>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</si>
  <si>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</si>
  <si>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</si>
  <si>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</si>
  <si>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</si>
  <si>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</si>
  <si>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</si>
  <si>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</si>
  <si>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</si>
  <si>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</si>
  <si>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</si>
  <si>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</si>
  <si>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</si>
  <si>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</si>
  <si>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</si>
  <si>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</si>
  <si>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</si>
  <si>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</si>
  <si>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</si>
  <si>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</si>
  <si>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</si>
  <si>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</si>
  <si>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</si>
  <si>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</si>
  <si>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</si>
  <si>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</si>
  <si>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</si>
  <si>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</si>
  <si>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</si>
  <si>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</si>
  <si>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</si>
  <si>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</si>
  <si>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</si>
  <si>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</si>
  <si>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</si>
  <si>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</si>
  <si>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</si>
  <si>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</si>
  <si>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</si>
  <si>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</si>
  <si>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</si>
  <si>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</si>
  <si>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</si>
  <si>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</si>
  <si>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</si>
  <si>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</si>
  <si>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</si>
  <si>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</si>
  <si>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</si>
  <si>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</si>
  <si>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</si>
  <si>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</si>
  <si>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</si>
  <si>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</si>
  <si>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</si>
  <si>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</si>
  <si>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</si>
  <si>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</si>
  <si>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</si>
  <si>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</si>
  <si>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</si>
  <si>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</si>
  <si>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</si>
  <si>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</si>
  <si>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</si>
  <si>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</si>
  <si>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</si>
  <si>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</si>
  <si>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</si>
  <si>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</si>
  <si>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</si>
  <si>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</si>
  <si>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</si>
  <si>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</si>
  <si>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</si>
  <si>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</si>
  <si>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</si>
  <si>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</si>
  <si>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</si>
  <si>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</si>
  <si>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</si>
  <si>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</si>
  <si>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</si>
  <si>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</si>
  <si>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</si>
  <si>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</si>
  <si>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</si>
  <si>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</si>
  <si>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</si>
  <si>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</si>
  <si>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</si>
  <si>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</si>
  <si>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</si>
  <si>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</si>
  <si>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</si>
  <si>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</si>
  <si>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</si>
  <si>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</si>
  <si>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</si>
  <si>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</si>
  <si>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</si>
  <si>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</si>
  <si>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</si>
  <si>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</si>
  <si>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</si>
  <si>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</si>
  <si>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</si>
  <si>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</si>
  <si>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</si>
  <si>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</si>
  <si>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</si>
  <si>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</si>
  <si>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</si>
  <si>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</si>
  <si>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</si>
  <si>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</si>
  <si>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</si>
  <si>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</si>
  <si>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</si>
  <si>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</si>
  <si>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</si>
  <si>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</si>
  <si>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</si>
  <si>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</si>
  <si>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</si>
  <si>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</si>
  <si>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</si>
  <si>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</si>
  <si>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</si>
  <si>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</si>
  <si>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</si>
  <si>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</si>
  <si>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</si>
  <si>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</si>
  <si>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</si>
  <si>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</si>
  <si>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</si>
  <si>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</si>
  <si>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</si>
  <si>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</si>
  <si>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</si>
  <si>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</si>
  <si>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</si>
  <si>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</si>
  <si>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</si>
  <si>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</si>
  <si>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</si>
  <si>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</si>
  <si>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</si>
  <si>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</si>
  <si>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</si>
  <si>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</si>
  <si>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</si>
  <si>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</si>
  <si>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</si>
  <si>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</si>
  <si>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</si>
  <si>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</si>
  <si>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</si>
  <si>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</si>
  <si>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</si>
  <si>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</si>
  <si>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</si>
  <si>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</si>
  <si>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</si>
  <si>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</si>
  <si>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</si>
  <si>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</si>
  <si>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</si>
  <si>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</si>
  <si>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</si>
  <si>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</si>
  <si>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</si>
  <si>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</si>
  <si>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</si>
  <si>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</si>
  <si>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</si>
  <si>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</si>
  <si>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</si>
  <si>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</si>
  <si>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</si>
  <si>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</si>
  <si>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</si>
  <si>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</si>
  <si>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</si>
  <si>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</si>
  <si>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</si>
  <si>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</si>
  <si>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</si>
  <si>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</si>
  <si>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</si>
  <si>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</si>
  <si>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</si>
  <si>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</si>
  <si>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</si>
  <si>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</si>
  <si>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</si>
  <si>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</si>
  <si>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</si>
  <si>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</si>
  <si>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</si>
  <si>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</si>
  <si>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</si>
  <si>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</si>
  <si>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</si>
  <si>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</si>
  <si>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</si>
  <si>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</si>
  <si>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</si>
  <si>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</si>
  <si>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</si>
  <si>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</si>
  <si>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</si>
  <si>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</si>
  <si>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</si>
  <si>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</si>
  <si>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</si>
  <si>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</si>
  <si>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</si>
  <si>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</si>
  <si>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</si>
  <si>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</si>
  <si>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</si>
  <si>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</si>
  <si>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</si>
  <si>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</si>
  <si>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</si>
  <si>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</si>
  <si>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</si>
  <si>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</si>
  <si>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</si>
  <si>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</si>
  <si>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</si>
  <si>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</si>
  <si>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</si>
  <si>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</si>
  <si>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</si>
  <si>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</si>
  <si>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</si>
  <si>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</si>
  <si>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</si>
  <si>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</si>
  <si>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</si>
  <si>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</si>
  <si>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</si>
  <si>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</si>
  <si>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</si>
  <si>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</si>
  <si>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</si>
  <si>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</si>
  <si>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</si>
  <si>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</si>
  <si>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</si>
  <si>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</si>
  <si>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</si>
  <si>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</si>
  <si>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</si>
  <si>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</si>
  <si>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</si>
  <si>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</si>
  <si>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</si>
  <si>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</si>
  <si>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</si>
  <si>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</si>
  <si>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</si>
  <si>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</si>
  <si>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</si>
  <si>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</si>
  <si>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</si>
  <si>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</si>
  <si>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</si>
  <si>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</si>
  <si>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</si>
  <si>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</si>
  <si>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</si>
  <si>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</si>
  <si>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</si>
  <si>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</si>
  <si>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</si>
  <si>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</si>
  <si>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</si>
  <si>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</si>
  <si>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</si>
  <si>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</si>
  <si>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</si>
  <si>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</si>
  <si>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</si>
  <si>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</si>
  <si>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</si>
  <si>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</si>
  <si>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</si>
  <si>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</si>
  <si>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</si>
  <si>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</si>
  <si>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</si>
  <si>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</si>
  <si>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</si>
  <si>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</si>
  <si>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</si>
  <si>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</si>
  <si>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</si>
  <si>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</si>
  <si>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</si>
  <si>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</si>
  <si>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</si>
  <si>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</si>
  <si>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</si>
  <si>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</si>
  <si>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</si>
  <si>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</si>
  <si>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</si>
  <si>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</si>
  <si>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</si>
  <si>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</si>
  <si>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</si>
  <si>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</si>
  <si>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</si>
  <si>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</si>
  <si>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</si>
  <si>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</si>
  <si>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</si>
  <si>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</si>
  <si>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</si>
  <si>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</si>
  <si>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</si>
  <si>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</si>
  <si>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</si>
  <si>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</si>
  <si>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</si>
  <si>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</si>
  <si>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</si>
  <si>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</si>
  <si>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</si>
  <si>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</si>
  <si>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</si>
  <si>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</si>
  <si>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</si>
  <si>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</si>
  <si>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</si>
  <si>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</si>
  <si>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</si>
  <si>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</si>
  <si>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</si>
  <si>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</si>
  <si>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</si>
  <si>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</si>
  <si>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</si>
  <si>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</si>
  <si>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</si>
  <si>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</si>
  <si>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</si>
  <si>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</si>
  <si>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</si>
  <si>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</si>
  <si>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</si>
  <si>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</si>
  <si>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</si>
  <si>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</si>
  <si>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</si>
  <si>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</si>
  <si>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</si>
  <si>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</si>
  <si>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</si>
  <si>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</si>
  <si>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</si>
  <si>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</si>
  <si>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</si>
  <si>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</si>
  <si>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</si>
  <si>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</si>
  <si>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</si>
  <si>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</si>
  <si>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</si>
  <si>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</si>
  <si>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</si>
  <si>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</si>
  <si>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</si>
  <si>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</si>
  <si>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</si>
  <si>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</si>
  <si>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</si>
  <si>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</si>
  <si>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</si>
  <si>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</si>
  <si>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</si>
  <si>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</si>
  <si>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</si>
  <si>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</si>
  <si>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</si>
  <si>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</si>
  <si>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</si>
  <si>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</si>
  <si>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</si>
  <si>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</si>
  <si>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</si>
  <si>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</si>
  <si>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</si>
  <si>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</si>
  <si>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</si>
  <si>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</si>
  <si>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</si>
  <si>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</si>
  <si>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</si>
  <si>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</si>
  <si>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</si>
  <si>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</si>
  <si>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</si>
  <si>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</si>
  <si>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</si>
  <si>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</si>
  <si>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</si>
  <si>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</si>
  <si>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</si>
  <si>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</si>
  <si>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</si>
  <si>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</si>
  <si>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</si>
  <si>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</si>
  <si>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</si>
  <si>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</si>
  <si>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</si>
  <si>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</si>
  <si>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</si>
  <si>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</si>
  <si>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</si>
  <si>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</si>
  <si>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</si>
  <si>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</si>
  <si>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</si>
  <si>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</si>
  <si>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</si>
  <si>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</si>
  <si>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</si>
  <si>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</si>
  <si>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</si>
  <si>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</si>
  <si>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</si>
  <si>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</si>
  <si>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</si>
  <si>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</si>
  <si>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</si>
  <si>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</si>
  <si>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</si>
  <si>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</si>
  <si>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</si>
  <si>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</si>
  <si>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</si>
  <si>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</si>
  <si>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</si>
  <si>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</si>
  <si>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</si>
  <si>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</si>
  <si>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</si>
  <si>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</si>
  <si>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</si>
  <si>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</si>
  <si>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</si>
  <si>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</si>
  <si>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</si>
  <si>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</si>
  <si>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</si>
  <si>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</si>
  <si>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</si>
  <si>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</si>
  <si>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</si>
  <si>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</si>
  <si>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</si>
  <si>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</si>
  <si>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</si>
  <si>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</si>
  <si>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</si>
  <si>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</si>
  <si>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</si>
  <si>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</si>
  <si>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</si>
  <si>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</si>
  <si>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</si>
  <si>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</si>
  <si>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</si>
  <si>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</si>
  <si>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</si>
  <si>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</si>
  <si>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</si>
  <si>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</si>
  <si>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</si>
  <si>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</si>
  <si>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</si>
  <si>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</si>
  <si>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</si>
  <si>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</si>
  <si>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</si>
  <si>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</si>
  <si>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</si>
  <si>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</si>
  <si>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</si>
  <si>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</si>
  <si>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</si>
  <si>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</si>
  <si>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</si>
  <si>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</si>
  <si>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</si>
  <si>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</si>
  <si>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</si>
  <si>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</si>
  <si>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</si>
  <si>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</si>
  <si>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</si>
  <si>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</si>
  <si>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</si>
  <si>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</si>
  <si>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</si>
  <si>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</si>
  <si>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</si>
  <si>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</si>
  <si>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</si>
  <si>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</si>
  <si>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</si>
  <si>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</si>
  <si>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</si>
  <si>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</si>
  <si>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</si>
  <si>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</si>
  <si>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</si>
  <si>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</si>
  <si>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</si>
  <si>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</si>
  <si>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</si>
  <si>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</si>
  <si>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</si>
  <si>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</si>
  <si>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</si>
  <si>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</si>
  <si>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</si>
  <si>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</si>
  <si>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</si>
  <si>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</si>
  <si>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</si>
  <si>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</si>
  <si>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</si>
  <si>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</si>
  <si>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</si>
  <si>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</si>
  <si>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</si>
  <si>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</si>
  <si>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</si>
  <si>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</si>
  <si>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</si>
  <si>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</si>
  <si>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</si>
  <si>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</si>
  <si>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</si>
  <si>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</si>
  <si>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</si>
  <si>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</si>
  <si>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</si>
  <si>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</si>
  <si>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</si>
  <si>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</si>
  <si>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</si>
  <si>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</si>
  <si>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</si>
  <si>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</si>
  <si>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</si>
  <si>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</si>
  <si>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</si>
  <si>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</si>
  <si>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</si>
  <si>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</si>
  <si>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</si>
  <si>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</si>
  <si>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</si>
  <si>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</si>
  <si>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</si>
  <si>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</si>
  <si>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</si>
  <si>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</si>
  <si>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</si>
  <si>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</si>
  <si>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</si>
  <si>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</si>
  <si>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</si>
  <si>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</si>
  <si>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</si>
  <si>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</si>
  <si>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</si>
  <si>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</si>
  <si>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</si>
  <si>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</si>
  <si>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</si>
  <si>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</si>
  <si>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</si>
  <si>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</si>
  <si>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</si>
  <si>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</si>
  <si>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</si>
  <si>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</si>
  <si>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</si>
  <si>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</si>
  <si>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</si>
  <si>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</si>
  <si>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</si>
  <si>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</si>
  <si>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</si>
  <si>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</si>
  <si>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</si>
  <si>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</si>
  <si>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</si>
  <si>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</si>
  <si>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</si>
  <si>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</si>
  <si>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</si>
  <si>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</si>
  <si>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</si>
  <si>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</si>
  <si>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</si>
  <si>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</si>
  <si>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</si>
  <si>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</si>
  <si>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</si>
  <si>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</si>
  <si>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</si>
  <si>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</si>
  <si>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</si>
  <si>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</si>
  <si>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</si>
  <si>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</si>
  <si>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</si>
  <si>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</si>
  <si>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</si>
  <si>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</si>
  <si>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</si>
  <si>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</si>
  <si>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</si>
  <si>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</si>
  <si>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</si>
  <si>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</si>
  <si>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</si>
  <si>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</si>
  <si>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</si>
  <si>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</si>
  <si>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</si>
  <si>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</si>
  <si>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</si>
  <si>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</si>
  <si>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</si>
  <si>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</si>
  <si>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</si>
  <si>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</si>
  <si>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</si>
  <si>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</si>
  <si>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</si>
  <si>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</si>
  <si>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</si>
  <si>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</si>
  <si>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</si>
  <si>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</si>
  <si>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</si>
  <si>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</si>
  <si>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</si>
  <si>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</si>
  <si>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</si>
  <si>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</si>
  <si>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</si>
  <si>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</si>
  <si>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</si>
  <si>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</si>
  <si>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</si>
  <si>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</si>
  <si>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</si>
  <si>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</si>
  <si>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</si>
  <si>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</si>
  <si>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</si>
  <si>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</si>
  <si>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</si>
  <si>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</si>
  <si>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</si>
  <si>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</si>
  <si>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</si>
  <si>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</si>
  <si>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</si>
  <si>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</si>
  <si>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</si>
  <si>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</si>
  <si>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</si>
  <si>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</si>
  <si>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</si>
  <si>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</si>
  <si>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</si>
  <si>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</si>
  <si>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</si>
  <si>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</si>
  <si>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</si>
  <si>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</si>
  <si>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</si>
  <si>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</si>
  <si>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</si>
  <si>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</si>
  <si>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</si>
  <si>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</si>
  <si>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</si>
  <si>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</si>
  <si>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</si>
  <si>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</si>
  <si>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</si>
  <si>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</si>
  <si>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</si>
  <si>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</si>
  <si>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</si>
  <si>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</si>
  <si>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</si>
  <si>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</si>
  <si>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</si>
  <si>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</si>
  <si>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</si>
  <si>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</si>
  <si>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</si>
  <si>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</si>
  <si>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</si>
  <si>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</si>
  <si>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</si>
  <si>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</si>
  <si>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</si>
  <si>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</si>
  <si>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</si>
  <si>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</si>
  <si>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</si>
  <si>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</si>
  <si>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</si>
  <si>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</si>
  <si>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</si>
  <si>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</si>
  <si>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</si>
  <si>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</si>
  <si>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</si>
  <si>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</si>
  <si>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</si>
  <si>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</si>
  <si>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</si>
  <si>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</si>
  <si>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</si>
  <si>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</si>
  <si>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</si>
  <si>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</si>
  <si>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</si>
  <si>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</si>
  <si>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</si>
  <si>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</si>
  <si>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</si>
  <si>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</si>
  <si>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</si>
  <si>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</si>
  <si>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</si>
  <si>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</si>
  <si>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</si>
  <si>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</si>
  <si>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</si>
  <si>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</si>
  <si>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</si>
  <si>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</si>
  <si>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</si>
  <si>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</si>
  <si>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</si>
  <si>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</si>
  <si>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</si>
  <si>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</si>
  <si>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</si>
  <si>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</si>
  <si>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</si>
  <si>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</si>
  <si>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</si>
  <si>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</si>
  <si>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</si>
  <si>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</si>
  <si>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</si>
  <si>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</si>
  <si>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</si>
  <si>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</si>
  <si>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</si>
  <si>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</si>
  <si>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</si>
  <si>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</si>
  <si>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</si>
  <si>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</si>
  <si>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</si>
  <si>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</si>
  <si>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</si>
  <si>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</si>
  <si>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</si>
  <si>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</si>
  <si>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</si>
  <si>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</si>
  <si>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</si>
  <si>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</si>
  <si>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</si>
  <si>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</si>
  <si>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</si>
  <si>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</si>
  <si>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</si>
  <si>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</si>
  <si>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</si>
  <si>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</si>
  <si>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</si>
  <si>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</si>
  <si>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</si>
  <si>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</si>
  <si>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</si>
  <si>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</si>
  <si>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</si>
  <si>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</si>
  <si>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</si>
  <si>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</si>
  <si>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</si>
  <si>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</si>
  <si>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</si>
  <si>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</si>
  <si>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</si>
  <si>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</si>
  <si>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</si>
  <si>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</si>
  <si>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</si>
  <si>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</si>
  <si>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</si>
  <si>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</si>
  <si>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</si>
  <si>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</si>
  <si>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</si>
  <si>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</si>
  <si>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</si>
  <si>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</si>
  <si>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</si>
  <si>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</si>
  <si>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</si>
  <si>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</si>
  <si>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</si>
  <si>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</si>
  <si>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</si>
  <si>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</si>
  <si>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</si>
  <si>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</si>
  <si>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</si>
  <si>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</si>
  <si>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</si>
  <si>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</si>
  <si>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</si>
  <si>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</si>
  <si>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</si>
  <si>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</si>
  <si>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</si>
  <si>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</si>
  <si>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</si>
  <si>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</si>
  <si>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</si>
  <si>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</si>
  <si>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</si>
  <si>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</si>
  <si>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</si>
  <si>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</si>
  <si>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</si>
  <si>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</si>
  <si>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</si>
  <si>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</si>
  <si>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</si>
  <si>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</si>
  <si>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</si>
  <si>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</si>
  <si>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</si>
  <si>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</si>
  <si>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</si>
  <si>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</si>
  <si>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</si>
  <si>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</si>
  <si>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</si>
  <si>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</si>
  <si>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</si>
  <si>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</si>
  <si>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</si>
  <si>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</si>
  <si>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</si>
  <si>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</si>
  <si>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</si>
  <si>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</si>
  <si>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</si>
  <si>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</si>
  <si>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</si>
  <si>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</si>
  <si>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</si>
  <si>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</si>
  <si>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</si>
  <si>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</si>
  <si>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</si>
  <si>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</si>
  <si>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</si>
  <si>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</si>
  <si>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</si>
  <si>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</si>
  <si>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</si>
  <si>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</si>
  <si>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</si>
  <si>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</si>
  <si>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</si>
  <si>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</si>
  <si>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</si>
  <si>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</si>
  <si>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</si>
  <si>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</si>
  <si>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</si>
  <si>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</si>
  <si>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</si>
  <si>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</si>
  <si>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</si>
  <si>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</si>
  <si>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</si>
  <si>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</si>
  <si>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</si>
  <si>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</si>
  <si>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</si>
  <si>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</si>
  <si>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</si>
  <si>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</si>
  <si>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</si>
  <si>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</si>
  <si>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</si>
  <si>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</si>
  <si>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</si>
  <si>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</si>
  <si>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</si>
  <si>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</si>
  <si>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</si>
  <si>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</si>
  <si>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</si>
  <si>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</si>
  <si>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</si>
  <si>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</si>
  <si>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</si>
  <si>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</si>
  <si>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</si>
  <si>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</si>
  <si>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</si>
  <si>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</si>
  <si>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</si>
  <si>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</si>
  <si>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</si>
  <si>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</si>
  <si>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</si>
  <si>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</si>
  <si>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</si>
  <si>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</si>
  <si>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</si>
  <si>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</si>
  <si>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</si>
  <si>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</si>
  <si>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</si>
  <si>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</si>
  <si>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</si>
  <si>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</si>
  <si>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</si>
  <si>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</si>
  <si>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</si>
  <si>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</si>
  <si>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</si>
  <si>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</si>
  <si>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</si>
  <si>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</si>
  <si>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</si>
  <si>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</si>
  <si>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</si>
  <si>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</si>
  <si>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</si>
  <si>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</si>
  <si>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</si>
  <si>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</si>
  <si>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</si>
  <si>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</si>
  <si>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</si>
  <si>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</si>
  <si>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</si>
  <si>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</si>
  <si>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</si>
  <si>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</si>
  <si>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</si>
  <si>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</si>
  <si>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</si>
  <si>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</si>
  <si>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</si>
  <si>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</si>
  <si>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</si>
  <si>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</si>
  <si>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</si>
  <si>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</si>
  <si>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</si>
  <si>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</si>
  <si>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</si>
  <si>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</si>
  <si>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</si>
  <si>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</si>
  <si>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</si>
  <si>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</si>
  <si>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</si>
  <si>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</si>
  <si>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</si>
  <si>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</si>
  <si>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</si>
  <si>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</si>
  <si>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</si>
  <si>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</si>
  <si>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</si>
  <si>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</si>
  <si>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</si>
  <si>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</si>
  <si>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</si>
  <si>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</si>
  <si>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</si>
  <si>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</si>
  <si>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</si>
  <si>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</si>
  <si>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</si>
  <si>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</si>
  <si>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</si>
  <si>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</si>
  <si>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</si>
  <si>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</si>
  <si>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</si>
  <si>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</si>
  <si>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</si>
  <si>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</si>
  <si>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</si>
  <si>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</si>
  <si>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</si>
  <si>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</si>
  <si>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</si>
  <si>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</si>
  <si>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</si>
  <si>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</si>
  <si>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</si>
  <si>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</si>
  <si>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</si>
  <si>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</si>
  <si>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</si>
  <si>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</si>
  <si>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</si>
  <si>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</si>
  <si>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</si>
  <si>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</si>
  <si>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</si>
  <si>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</si>
  <si>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</si>
  <si>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</si>
  <si>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</si>
  <si>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</si>
  <si>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</si>
  <si>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</si>
  <si>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</si>
  <si>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</si>
  <si>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</si>
  <si>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</si>
  <si>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</si>
  <si>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</si>
  <si>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</si>
  <si>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</si>
  <si>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</si>
  <si>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</si>
  <si>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</si>
  <si>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</si>
  <si>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</si>
  <si>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</si>
  <si>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</si>
  <si>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</si>
  <si>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</si>
  <si>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</si>
  <si>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</si>
  <si>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</si>
  <si>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</si>
  <si>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</si>
  <si>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</si>
  <si>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</si>
  <si>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</si>
  <si>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</si>
  <si>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</si>
  <si>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</si>
  <si>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</si>
  <si>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</si>
  <si>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</si>
  <si>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</si>
  <si>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</si>
  <si>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</si>
  <si>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</si>
  <si>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</si>
  <si>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</si>
  <si>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</si>
  <si>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</si>
  <si>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</si>
  <si>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</si>
  <si>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</si>
  <si>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</si>
  <si>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</si>
  <si>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</si>
  <si>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</si>
  <si>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</si>
  <si>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</si>
  <si>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</si>
  <si>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</si>
  <si>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</si>
  <si>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</si>
  <si>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</si>
  <si>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</si>
  <si>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</si>
  <si>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</si>
  <si>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</si>
  <si>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</si>
  <si>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</si>
  <si>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</si>
  <si>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</si>
  <si>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</si>
  <si>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</si>
  <si>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</si>
  <si>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</si>
  <si>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</si>
  <si>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</si>
  <si>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</si>
  <si>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</si>
  <si>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</si>
  <si>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</si>
  <si>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</si>
  <si>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</si>
  <si>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</si>
  <si>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</si>
  <si>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</si>
  <si>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</si>
  <si>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</si>
  <si>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</si>
  <si>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</si>
  <si>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</si>
  <si>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</si>
  <si>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</si>
  <si>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</si>
  <si>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</si>
  <si>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</si>
  <si>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</si>
  <si>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</si>
  <si>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</si>
  <si>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</si>
  <si>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</si>
  <si>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</si>
  <si>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</si>
  <si>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</si>
  <si>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</si>
  <si>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</si>
  <si>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</si>
  <si>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</si>
  <si>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</si>
  <si>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</si>
  <si>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</si>
  <si>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</si>
  <si>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</si>
  <si>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</si>
  <si>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</si>
  <si>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</si>
  <si>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</si>
  <si>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</si>
  <si>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</si>
  <si>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</si>
  <si>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</si>
  <si>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</si>
  <si>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</si>
  <si>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</si>
  <si>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</si>
  <si>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</si>
  <si>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</si>
  <si>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</si>
  <si>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</si>
  <si>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</si>
  <si>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</si>
  <si>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</si>
  <si>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</si>
  <si>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</si>
  <si>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</si>
  <si>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</si>
  <si>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</si>
  <si>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</si>
  <si>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</si>
  <si>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</si>
  <si>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</si>
  <si>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</si>
  <si>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</si>
  <si>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</si>
  <si>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</si>
  <si>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</si>
  <si>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</si>
  <si>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</si>
  <si>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</si>
  <si>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</si>
  <si>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</si>
  <si>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</si>
  <si>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</si>
  <si>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</si>
  <si>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</si>
  <si>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</si>
  <si>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</si>
  <si>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</si>
  <si>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</si>
  <si>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</si>
  <si>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</si>
  <si>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</si>
  <si>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</si>
  <si>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</si>
  <si>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</si>
  <si>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</si>
  <si>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</si>
  <si>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</si>
  <si>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</si>
  <si>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</si>
  <si>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</si>
  <si>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</si>
  <si>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</si>
  <si>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</si>
  <si>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</si>
  <si>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</si>
  <si>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</si>
  <si>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</si>
  <si>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</si>
  <si>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</si>
  <si>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</si>
  <si>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</si>
  <si>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</si>
  <si>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</si>
  <si>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</si>
  <si>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</si>
  <si>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</si>
  <si>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</si>
  <si>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</si>
  <si>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</si>
  <si>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</si>
  <si>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</si>
  <si>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</si>
  <si>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</si>
  <si>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</si>
  <si>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</si>
  <si>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</si>
  <si>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</si>
  <si>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</si>
  <si>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</si>
  <si>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</si>
  <si>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</si>
  <si>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</si>
  <si>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</si>
  <si>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</si>
  <si>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</si>
  <si>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</si>
  <si>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</si>
  <si>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</si>
  <si>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</si>
  <si>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</si>
  <si>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</si>
  <si>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</si>
  <si>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</si>
  <si>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</si>
  <si>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</si>
  <si>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</si>
  <si>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</si>
  <si>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</si>
  <si>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</si>
  <si>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</si>
  <si>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</si>
  <si>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</si>
  <si>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</si>
  <si>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</si>
  <si>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</si>
  <si>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</si>
  <si>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</si>
  <si>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</si>
  <si>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</si>
  <si>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</si>
  <si>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</si>
  <si>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</si>
  <si>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</si>
  <si>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</si>
  <si>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</si>
  <si>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</si>
  <si>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</si>
  <si>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</si>
  <si>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</si>
  <si>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</si>
  <si>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</si>
  <si>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</si>
  <si>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</si>
  <si>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</si>
  <si>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</si>
  <si>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</si>
  <si>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</si>
  <si>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</si>
  <si>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</si>
  <si>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</si>
  <si>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</si>
  <si>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</si>
  <si>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</si>
  <si>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</si>
  <si>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</si>
  <si>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</si>
  <si>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</si>
  <si>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</si>
  <si>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</si>
  <si>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</si>
  <si>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</si>
  <si>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</si>
  <si>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</si>
  <si>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</si>
  <si>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</si>
  <si>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</si>
  <si>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</si>
  <si>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</si>
  <si>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</si>
  <si>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</si>
  <si>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</si>
  <si>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</si>
  <si>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</si>
  <si>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</si>
  <si>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</si>
  <si>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</si>
  <si>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</si>
  <si>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</si>
  <si>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</si>
  <si>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</si>
  <si>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</si>
  <si>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</si>
  <si>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</si>
  <si>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</si>
  <si>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</si>
  <si>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</si>
  <si>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</si>
  <si>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</si>
  <si>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</si>
  <si>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</si>
  <si>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</si>
  <si>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</si>
  <si>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</si>
  <si>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</si>
  <si>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</si>
  <si>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</si>
  <si>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</si>
  <si>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</si>
  <si>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</si>
  <si>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</si>
  <si>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</si>
  <si>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</si>
  <si>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</si>
  <si>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</si>
  <si>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</si>
  <si>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</si>
  <si>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</si>
  <si>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</si>
  <si>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</si>
  <si>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</si>
  <si>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</si>
  <si>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</si>
  <si>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</si>
  <si>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</si>
  <si>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</si>
  <si>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</si>
  <si>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</si>
  <si>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</si>
  <si>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</si>
  <si>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</si>
  <si>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</si>
  <si>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</si>
  <si>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</si>
  <si>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</si>
  <si>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</si>
  <si>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</si>
  <si>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</si>
  <si>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</si>
  <si>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</si>
  <si>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</si>
  <si>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</si>
  <si>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</si>
  <si>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</si>
  <si>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</si>
  <si>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</si>
  <si>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</si>
  <si>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</si>
  <si>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</si>
  <si>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</si>
  <si>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</si>
  <si>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</si>
  <si>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</si>
  <si>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</si>
  <si>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</si>
  <si>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</si>
  <si>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</si>
  <si>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</si>
  <si>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</si>
  <si>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</si>
  <si>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</si>
  <si>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</si>
  <si>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</si>
  <si>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</si>
  <si>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</si>
  <si>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</si>
  <si>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</si>
  <si>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</si>
  <si>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</si>
  <si>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</si>
  <si>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</si>
  <si>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</si>
  <si>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</si>
  <si>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</si>
  <si>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</si>
  <si>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</si>
  <si>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</si>
  <si>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</si>
  <si>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</si>
  <si>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</si>
  <si>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</si>
  <si>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</si>
  <si>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</si>
  <si>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</si>
  <si>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</si>
  <si>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</si>
  <si>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</si>
  <si>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</si>
  <si>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</si>
  <si>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</si>
  <si>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</si>
  <si>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</si>
  <si>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</si>
  <si>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</si>
  <si>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</si>
  <si>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</si>
  <si>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</si>
  <si>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</si>
  <si>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</si>
  <si>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</si>
  <si>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</si>
  <si>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</si>
  <si>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</si>
  <si>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</si>
  <si>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</si>
  <si>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</si>
  <si>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</si>
  <si>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</si>
  <si>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</si>
  <si>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</si>
  <si>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</si>
  <si>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</si>
  <si>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</si>
  <si>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</si>
  <si>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</si>
  <si>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</si>
  <si>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</si>
  <si>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</si>
  <si>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</si>
  <si>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</si>
  <si>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</si>
  <si>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</si>
  <si>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</si>
  <si>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</si>
  <si>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</si>
  <si>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</si>
  <si>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</si>
  <si>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</si>
  <si>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</si>
  <si>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</si>
  <si>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</si>
  <si>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</si>
  <si>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</si>
  <si>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</si>
  <si>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</si>
  <si>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</si>
  <si>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</si>
  <si>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</si>
  <si>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</si>
  <si>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</si>
  <si>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</si>
  <si>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</si>
  <si>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</si>
  <si>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</si>
  <si>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</si>
  <si>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</si>
  <si>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</si>
  <si>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</si>
  <si>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</si>
  <si>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</si>
  <si>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</si>
  <si>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</si>
  <si>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</si>
  <si>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</si>
  <si>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</si>
  <si>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</si>
  <si>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</si>
  <si>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</si>
  <si>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</si>
  <si>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</si>
  <si>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</si>
  <si>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</si>
  <si>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</si>
  <si>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</si>
  <si>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</si>
  <si>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</si>
  <si>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</si>
  <si>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</si>
  <si>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</si>
  <si>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</si>
  <si>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</si>
  <si>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</si>
  <si>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</si>
  <si>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</si>
  <si>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</si>
  <si>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</si>
  <si>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</si>
  <si>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</si>
  <si>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</si>
  <si>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</si>
  <si>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</si>
  <si>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</si>
  <si>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</si>
  <si>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</si>
  <si>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</si>
  <si>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</si>
  <si>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</si>
  <si>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</si>
  <si>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</si>
  <si>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</si>
  <si>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</si>
  <si>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</si>
  <si>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</si>
  <si>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</si>
  <si>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</si>
  <si>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</si>
  <si>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</si>
  <si>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</si>
  <si>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</si>
  <si>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</si>
  <si>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</si>
  <si>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</si>
  <si>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</si>
  <si>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</si>
  <si>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</si>
  <si>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</si>
  <si>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</si>
  <si>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</si>
  <si>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</si>
  <si>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</si>
  <si>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</si>
  <si>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</si>
  <si>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</si>
  <si>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</si>
  <si>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</si>
  <si>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</si>
  <si>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</si>
  <si>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</si>
  <si>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</si>
  <si>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</si>
  <si>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</si>
  <si>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</si>
  <si>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</si>
  <si>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</si>
  <si>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</si>
  <si>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</si>
  <si>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</si>
  <si>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</si>
  <si>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</si>
  <si>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</si>
  <si>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</si>
  <si>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</si>
  <si>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</si>
  <si>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</si>
  <si>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</si>
  <si>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</si>
  <si>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</si>
  <si>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</si>
  <si>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</si>
  <si>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</si>
  <si>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</si>
  <si>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</si>
  <si>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</si>
  <si>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</si>
  <si>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</si>
  <si>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</si>
  <si>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</si>
  <si>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</si>
  <si>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</si>
  <si>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</si>
  <si>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</si>
  <si>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</si>
  <si>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</si>
  <si>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</si>
  <si>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</si>
  <si>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</si>
  <si>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</si>
  <si>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</si>
  <si>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</si>
  <si>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</si>
  <si>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</si>
  <si>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</si>
  <si>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</si>
  <si>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</si>
  <si>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</si>
  <si>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</si>
  <si>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</si>
  <si>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</si>
  <si>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</si>
  <si>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</si>
  <si>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</si>
  <si>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</si>
  <si>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</si>
  <si>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</si>
  <si>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</si>
  <si>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</si>
  <si>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</si>
  <si>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</si>
  <si>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</si>
  <si>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</si>
  <si>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</si>
  <si>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</si>
  <si>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</si>
  <si>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</si>
  <si>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</si>
  <si>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</si>
  <si>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</si>
  <si>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</si>
  <si>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</si>
  <si>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</si>
  <si>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</si>
  <si>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</si>
  <si>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</si>
  <si>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</si>
  <si>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</si>
  <si>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</si>
  <si>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</si>
  <si>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</si>
  <si>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</si>
  <si>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</si>
  <si>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</si>
  <si>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</si>
  <si>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</si>
  <si>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</si>
  <si>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</si>
  <si>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</si>
  <si>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</si>
  <si>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</si>
  <si>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</si>
  <si>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</si>
  <si>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</si>
  <si>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</si>
  <si>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</si>
  <si>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</si>
  <si>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</si>
  <si>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</si>
  <si>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</si>
  <si>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</si>
  <si>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</si>
  <si>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</si>
  <si>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</si>
  <si>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</si>
  <si>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</si>
  <si>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</si>
  <si>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</si>
  <si>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</si>
  <si>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</si>
  <si>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</si>
  <si>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</si>
  <si>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</si>
  <si>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</si>
  <si>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</si>
  <si>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</si>
  <si>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</si>
  <si>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</si>
  <si>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</si>
  <si>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</si>
  <si>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</si>
  <si>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</si>
  <si>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</si>
  <si>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</si>
  <si>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</si>
  <si>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</si>
  <si>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</si>
  <si>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</si>
  <si>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</si>
  <si>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</si>
  <si>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</si>
  <si>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</si>
  <si>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</si>
  <si>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</si>
  <si>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</si>
  <si>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</si>
  <si>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</si>
  <si>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</si>
  <si>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</si>
  <si>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</si>
  <si>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</si>
  <si>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</si>
  <si>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</si>
  <si>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</si>
  <si>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</si>
  <si>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</si>
  <si>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</si>
  <si>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</si>
  <si>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</si>
  <si>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</si>
  <si>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</si>
  <si>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</si>
  <si>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</si>
  <si>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</si>
  <si>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</si>
  <si>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</si>
  <si>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</si>
  <si>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</si>
  <si>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</si>
  <si>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</si>
  <si>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</si>
  <si>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</si>
  <si>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</si>
  <si>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</si>
  <si>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</si>
  <si>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</si>
  <si>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</si>
  <si>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</si>
  <si>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</si>
  <si>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</si>
  <si>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</si>
  <si>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</si>
  <si>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</si>
  <si>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</si>
  <si>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</si>
  <si>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</si>
  <si>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</si>
  <si>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</si>
  <si>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</si>
  <si>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</si>
  <si>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</si>
  <si>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</si>
  <si>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</si>
  <si>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</si>
  <si>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</si>
  <si>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</si>
  <si>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</si>
  <si>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</si>
  <si>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</si>
  <si>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</si>
  <si>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</si>
  <si>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</si>
  <si>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</si>
  <si>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</si>
  <si>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</si>
  <si>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</si>
  <si>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</si>
  <si>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</si>
  <si>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</si>
  <si>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</si>
  <si>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</si>
  <si>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</si>
  <si>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</si>
  <si>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</si>
  <si>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</si>
  <si>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</si>
  <si>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</si>
  <si>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</si>
  <si>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</si>
  <si>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</si>
  <si>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</si>
  <si>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</si>
  <si>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</si>
  <si>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</si>
  <si>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</si>
  <si>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</si>
  <si>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</si>
  <si>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</si>
  <si>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</si>
  <si>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</si>
  <si>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</si>
  <si>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</si>
  <si>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</si>
  <si>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</si>
  <si>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</si>
  <si>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</si>
  <si>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</si>
  <si>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</si>
  <si>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</si>
  <si>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</si>
  <si>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</si>
  <si>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</si>
  <si>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</si>
  <si>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</si>
  <si>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</si>
  <si>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</si>
  <si>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</si>
  <si>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</si>
  <si>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</si>
  <si>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</si>
  <si>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</si>
  <si>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</si>
  <si>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</si>
  <si>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</si>
  <si>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</si>
  <si>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</si>
  <si>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</si>
  <si>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</si>
  <si>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</si>
  <si>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</si>
  <si>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</si>
  <si>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</si>
  <si>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</si>
  <si>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</si>
  <si>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</si>
  <si>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</si>
  <si>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</si>
  <si>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</si>
  <si>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</si>
  <si>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</si>
  <si>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</si>
  <si>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</si>
  <si>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</si>
  <si>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</si>
  <si>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</si>
  <si>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</si>
  <si>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</si>
  <si>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</si>
  <si>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</si>
  <si>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</si>
  <si>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</si>
  <si>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</si>
  <si>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</si>
  <si>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</si>
  <si>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</si>
  <si>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</si>
  <si>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</si>
  <si>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</si>
  <si>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</si>
  <si>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</si>
  <si>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</si>
  <si>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</si>
  <si>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</si>
  <si>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</si>
  <si>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</si>
  <si>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</si>
  <si>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</si>
  <si>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</si>
  <si>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</si>
  <si>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</si>
  <si>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</si>
  <si>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</si>
  <si>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</si>
  <si>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</si>
  <si>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</si>
  <si>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</si>
  <si>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</si>
  <si>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</si>
  <si>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</si>
  <si>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</si>
  <si>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</si>
  <si>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</si>
  <si>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</si>
  <si>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</si>
  <si>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</si>
  <si>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</si>
  <si>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</si>
  <si>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</si>
  <si>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</si>
  <si>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</si>
  <si>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</si>
  <si>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</si>
  <si>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</si>
  <si>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</si>
  <si>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</si>
  <si>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</si>
  <si>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</si>
  <si>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</si>
  <si>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</si>
  <si>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</si>
  <si>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</si>
  <si>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</si>
  <si>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</si>
  <si>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</si>
  <si>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</si>
  <si>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</si>
  <si>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</si>
  <si>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</si>
  <si>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</si>
  <si>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</si>
  <si>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</si>
  <si>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</si>
  <si>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</si>
  <si>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</si>
  <si>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</si>
  <si>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</si>
  <si>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</si>
  <si>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</si>
  <si>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</si>
  <si>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</si>
  <si>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</si>
  <si>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</si>
  <si>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</si>
  <si>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</si>
  <si>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</si>
  <si>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</si>
  <si>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</si>
  <si>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</si>
  <si>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</si>
  <si>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</si>
  <si>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</si>
  <si>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</si>
  <si>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</si>
  <si>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</si>
  <si>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</si>
  <si>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</si>
  <si>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</si>
  <si>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</si>
  <si>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</si>
  <si>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</si>
  <si>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</si>
  <si>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</si>
  <si>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</si>
  <si>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</si>
  <si>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</si>
  <si>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</si>
  <si>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</si>
  <si>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</si>
  <si>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</si>
  <si>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</si>
  <si>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</si>
  <si>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</si>
  <si>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</si>
  <si>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</si>
  <si>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</si>
  <si>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</si>
  <si>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</si>
  <si>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</si>
  <si>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</si>
  <si>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</si>
  <si>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</si>
  <si>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</si>
  <si>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</si>
  <si>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</si>
  <si>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</si>
  <si>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</si>
  <si>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</si>
  <si>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</si>
  <si>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</si>
  <si>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</si>
  <si>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</si>
  <si>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</si>
  <si>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</si>
  <si>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</si>
  <si>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</si>
  <si>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</si>
  <si>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</si>
  <si>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</si>
  <si>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</si>
  <si>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</si>
  <si>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</si>
  <si>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</si>
  <si>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</si>
  <si>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</si>
  <si>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</si>
  <si>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</si>
  <si>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</si>
  <si>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</si>
  <si>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</si>
  <si>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</si>
  <si>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</si>
  <si>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</si>
  <si>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</si>
  <si>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</si>
  <si>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</si>
  <si>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</si>
  <si>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</si>
  <si>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</si>
  <si>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</si>
  <si>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</si>
  <si>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</si>
  <si>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</si>
  <si>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</si>
  <si>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</si>
  <si>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</si>
  <si>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</si>
  <si>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</si>
  <si>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</si>
  <si>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</si>
  <si>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</si>
  <si>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</si>
  <si>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</si>
  <si>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</si>
  <si>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</si>
  <si>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</si>
  <si>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</si>
  <si>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</si>
  <si>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</si>
  <si>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</si>
  <si>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</si>
  <si>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</si>
  <si>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</si>
  <si>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</si>
  <si>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</si>
  <si>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</si>
  <si>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</si>
  <si>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</si>
  <si>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</si>
  <si>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</si>
  <si>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</si>
  <si>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</si>
  <si>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</si>
  <si>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</si>
  <si>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</si>
  <si>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</si>
  <si>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</si>
  <si>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</si>
  <si>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</si>
  <si>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</si>
  <si>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</si>
  <si>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</si>
  <si>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</si>
  <si>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</si>
  <si>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</si>
  <si>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</si>
  <si>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</si>
  <si>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</si>
  <si>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</si>
  <si>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</si>
  <si>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</si>
  <si>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</si>
  <si>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</si>
  <si>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</si>
  <si>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</si>
  <si>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</si>
  <si>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</si>
  <si>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</si>
  <si>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</si>
  <si>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</si>
  <si>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</si>
  <si>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</si>
  <si>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</si>
  <si>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</si>
  <si>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</si>
  <si>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</si>
  <si>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</si>
  <si>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</si>
  <si>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</si>
  <si>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</si>
  <si>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</si>
  <si>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</si>
  <si>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</si>
  <si>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</si>
  <si>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</si>
  <si>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</si>
  <si>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</si>
  <si>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</si>
  <si>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</si>
  <si>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</si>
  <si>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</si>
  <si>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</si>
  <si>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</si>
  <si>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</si>
  <si>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</si>
  <si>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</si>
  <si>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</si>
  <si>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</si>
  <si>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</si>
  <si>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</si>
  <si>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</si>
  <si>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</si>
  <si>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</si>
  <si>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</si>
  <si>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</si>
  <si>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</si>
  <si>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</si>
  <si>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</si>
  <si>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</si>
  <si>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</si>
  <si>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</si>
  <si>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</si>
  <si>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</si>
  <si>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</si>
  <si>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</si>
  <si>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</si>
  <si>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</si>
  <si>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</si>
  <si>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</si>
  <si>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</si>
  <si>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</si>
  <si>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</si>
  <si>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</si>
  <si>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</si>
  <si>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</si>
  <si>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</si>
  <si>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</si>
  <si>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</si>
  <si>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</si>
  <si>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</si>
  <si>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</si>
  <si>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</si>
  <si>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</si>
  <si>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</si>
  <si>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</si>
  <si>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</si>
  <si>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</si>
  <si>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</si>
  <si>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</si>
  <si>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</si>
  <si>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</si>
  <si>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</si>
  <si>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</si>
  <si>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</si>
  <si>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</si>
  <si>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</si>
  <si>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</si>
  <si>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</si>
  <si>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</si>
  <si>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</si>
  <si>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</si>
  <si>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</si>
  <si>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</si>
  <si>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</si>
  <si>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</si>
  <si>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</si>
  <si>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</si>
  <si>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</si>
  <si>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</si>
  <si>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</si>
  <si>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</si>
  <si>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</si>
  <si>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</si>
  <si>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</si>
  <si>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</si>
  <si>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</si>
  <si>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</si>
  <si>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</si>
  <si>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</si>
  <si>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</si>
  <si>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</si>
  <si>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</si>
  <si>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</si>
  <si>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</si>
  <si>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</si>
  <si>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</si>
  <si>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</si>
  <si>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</si>
  <si>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</si>
  <si>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</si>
  <si>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</si>
  <si>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</si>
  <si>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</si>
  <si>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</si>
  <si>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</si>
  <si>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</si>
  <si>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</si>
  <si>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</si>
  <si>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</si>
  <si>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</si>
  <si>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</si>
  <si>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</si>
  <si>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</si>
  <si>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</si>
  <si>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</si>
  <si>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</si>
  <si>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</si>
  <si>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</si>
  <si>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</si>
  <si>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</si>
  <si>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</si>
  <si>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</si>
  <si>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</si>
  <si>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</si>
  <si>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</si>
  <si>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</si>
  <si>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</si>
  <si>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</si>
  <si>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</si>
  <si>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</si>
  <si>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</si>
  <si>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</si>
  <si>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</si>
  <si>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</si>
  <si>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</si>
  <si>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</si>
  <si>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</si>
  <si>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</si>
  <si>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</si>
  <si>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</si>
  <si>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</si>
  <si>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</si>
  <si>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</si>
  <si>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</si>
  <si>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</si>
  <si>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</si>
  <si>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</si>
  <si>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</si>
  <si>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</si>
  <si>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</si>
  <si>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</si>
  <si>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</si>
  <si>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</si>
  <si>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</si>
  <si>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</si>
  <si>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</si>
  <si>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</si>
  <si>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</si>
  <si>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</si>
  <si>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</si>
  <si>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</si>
  <si>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</si>
  <si>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</si>
  <si>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</si>
  <si>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</si>
  <si>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</si>
  <si>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</si>
  <si>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</si>
  <si>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</si>
  <si>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</si>
  <si>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</si>
  <si>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</si>
  <si>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</si>
  <si>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</si>
  <si>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</si>
  <si>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</si>
  <si>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</si>
  <si>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</si>
  <si>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</si>
  <si>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</si>
  <si>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</si>
  <si>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</si>
  <si>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</si>
  <si>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</si>
  <si>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</si>
  <si>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</si>
  <si>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</si>
  <si>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</si>
  <si>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</si>
  <si>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</si>
  <si>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</si>
  <si>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</si>
  <si>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</si>
  <si>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</si>
  <si>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</si>
  <si>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</si>
  <si>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</si>
  <si>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</si>
  <si>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</si>
  <si>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</si>
  <si>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</si>
  <si>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</si>
  <si>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</si>
  <si>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</si>
  <si>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</si>
  <si>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</si>
  <si>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</si>
  <si>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</si>
  <si>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</si>
  <si>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</si>
  <si>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</si>
  <si>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</si>
  <si>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</si>
  <si>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</si>
  <si>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</si>
  <si>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</si>
  <si>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</si>
  <si>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</si>
  <si>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</si>
  <si>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</si>
  <si>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</si>
  <si>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</si>
  <si>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</si>
  <si>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</si>
  <si>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</si>
  <si>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</si>
  <si>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</si>
  <si>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</si>
  <si>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</si>
  <si>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</si>
  <si>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</si>
  <si>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</si>
  <si>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</si>
  <si>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</si>
  <si>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</si>
  <si>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</si>
  <si>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</si>
  <si>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</si>
  <si>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</si>
  <si>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</si>
  <si>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</si>
  <si>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</si>
  <si>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</si>
  <si>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</si>
  <si>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</si>
  <si>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</si>
  <si>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</si>
  <si>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</si>
  <si>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</si>
  <si>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</si>
  <si>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</si>
  <si>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</si>
  <si>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</si>
  <si>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</si>
  <si>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</si>
  <si>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</si>
  <si>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</si>
  <si>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</si>
  <si>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</si>
  <si>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</si>
  <si>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</si>
  <si>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</si>
  <si>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</si>
  <si>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</si>
  <si>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</si>
  <si>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</si>
  <si>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</si>
  <si>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</si>
  <si>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</si>
  <si>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</si>
  <si>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</si>
  <si>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</si>
  <si>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</si>
  <si>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</si>
  <si>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</si>
  <si>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</si>
  <si>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</si>
  <si>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</si>
  <si>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</si>
  <si>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</si>
  <si>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</si>
  <si>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</si>
  <si>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</si>
  <si>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</si>
  <si>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</si>
  <si>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</si>
  <si>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</si>
  <si>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</si>
  <si>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</si>
  <si>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</si>
  <si>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</si>
  <si>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</si>
  <si>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</si>
  <si>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</si>
  <si>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</si>
  <si>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</si>
  <si>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</si>
  <si>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</si>
  <si>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</si>
  <si>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</si>
  <si>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</si>
  <si>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</si>
  <si>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</si>
  <si>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</si>
  <si>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</si>
  <si>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</si>
  <si>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</si>
  <si>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</si>
  <si>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</si>
  <si>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</si>
  <si>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</si>
  <si>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</si>
  <si>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</si>
  <si>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</si>
  <si>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</si>
  <si>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</si>
  <si>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</si>
  <si>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</si>
  <si>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</si>
  <si>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</si>
  <si>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</si>
  <si>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</si>
  <si>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</si>
  <si>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</si>
  <si>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</si>
  <si>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</si>
  <si>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</si>
  <si>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</si>
  <si>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</si>
  <si>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</si>
  <si>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</si>
  <si>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</si>
  <si>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</si>
  <si>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</si>
  <si>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</si>
  <si>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</si>
  <si>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</si>
  <si>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</si>
  <si>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</si>
  <si>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</si>
  <si>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</si>
  <si>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</si>
  <si>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</si>
  <si>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</si>
  <si>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</si>
  <si>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</si>
  <si>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</si>
  <si>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</si>
  <si>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</si>
  <si>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</si>
  <si>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</si>
  <si>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</si>
  <si>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</si>
  <si>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</si>
  <si>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</si>
  <si>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</si>
  <si>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</si>
  <si>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</si>
  <si>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</si>
  <si>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</si>
  <si>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</si>
  <si>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</si>
  <si>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</si>
  <si>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</si>
  <si>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</si>
  <si>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</si>
  <si>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</si>
  <si>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</si>
  <si>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</si>
  <si>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</si>
  <si>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</si>
  <si>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</si>
  <si>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</si>
  <si>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</si>
  <si>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</si>
  <si>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</si>
  <si>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</si>
  <si>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</si>
  <si>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</si>
  <si>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</si>
  <si>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</si>
  <si>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</si>
  <si>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</si>
  <si>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</si>
  <si>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</si>
  <si>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</si>
  <si>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</si>
  <si>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</si>
  <si>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</si>
  <si>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</si>
  <si>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</si>
  <si>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</si>
  <si>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</si>
  <si>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</si>
  <si>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</si>
  <si>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</si>
  <si>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</si>
  <si>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</si>
  <si>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</si>
  <si>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</si>
  <si>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</si>
  <si>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</si>
  <si>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</si>
  <si>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</si>
  <si>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</si>
  <si>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</si>
  <si>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</si>
  <si>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</si>
  <si>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</si>
  <si>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</si>
  <si>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</si>
  <si>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</si>
  <si>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</si>
  <si>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</si>
  <si>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</si>
  <si>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</si>
  <si>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</si>
  <si>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</si>
  <si>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</si>
  <si>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</si>
  <si>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</si>
  <si>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</si>
  <si>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</si>
  <si>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</si>
  <si>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</si>
  <si>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</si>
  <si>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</si>
  <si>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</si>
  <si>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</si>
  <si>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</si>
  <si>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</si>
  <si>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</si>
  <si>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</si>
  <si>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</si>
  <si>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</si>
  <si>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</si>
  <si>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</si>
  <si>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</si>
  <si>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</si>
  <si>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</si>
  <si>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</si>
  <si>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</si>
  <si>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</si>
  <si>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</si>
  <si>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</si>
  <si>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</si>
  <si>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</si>
  <si>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</si>
  <si>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</si>
  <si>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</si>
  <si>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</si>
  <si>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</si>
  <si>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</si>
  <si>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</si>
  <si>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</si>
  <si>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</si>
  <si>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</si>
  <si>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</si>
  <si>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</si>
  <si>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</si>
  <si>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</si>
  <si>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</si>
  <si>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</si>
  <si>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</si>
  <si>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</si>
  <si>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</si>
  <si>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</si>
  <si>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</si>
  <si>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</si>
  <si>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</si>
  <si>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</si>
  <si>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</si>
  <si>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</si>
  <si>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</si>
  <si>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</si>
  <si>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</si>
  <si>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</si>
  <si>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</si>
  <si>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</si>
  <si>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</si>
  <si>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</si>
  <si>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</si>
  <si>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</si>
  <si>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</si>
  <si>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</si>
  <si>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</si>
  <si>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</si>
  <si>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</si>
  <si>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</si>
  <si>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</si>
  <si>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</si>
  <si>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</si>
  <si>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</si>
  <si>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</si>
  <si>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</si>
  <si>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</si>
  <si>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</si>
  <si>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</si>
  <si>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</si>
  <si>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</si>
  <si>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</si>
  <si>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</si>
  <si>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</si>
  <si>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</si>
  <si>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</si>
  <si>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</si>
  <si>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</si>
  <si>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</si>
  <si>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</si>
  <si>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</si>
  <si>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</si>
  <si>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</si>
  <si>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</si>
  <si>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</si>
  <si>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</si>
  <si>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</si>
  <si>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</si>
  <si>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</si>
  <si>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</si>
  <si>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</si>
  <si>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</si>
  <si>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</si>
  <si>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</si>
  <si>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</si>
  <si>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</si>
  <si>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</si>
  <si>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</si>
  <si>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</si>
  <si>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</si>
  <si>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</si>
  <si>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</si>
  <si>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</si>
  <si>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</si>
  <si>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</si>
  <si>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</si>
  <si>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</si>
  <si>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</si>
  <si>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</si>
  <si>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</si>
  <si>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</si>
  <si>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</si>
  <si>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</si>
  <si>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</si>
  <si>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</si>
  <si>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</si>
  <si>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</si>
  <si>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</si>
  <si>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</si>
  <si>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</si>
  <si>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</si>
  <si>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</si>
  <si>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</si>
  <si>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</si>
  <si>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</si>
  <si>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</si>
  <si>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</si>
  <si>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</si>
  <si>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</si>
  <si>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</si>
  <si>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</si>
  <si>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</si>
  <si>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</si>
  <si>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</si>
  <si>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</si>
  <si>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</si>
  <si>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</si>
  <si>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</si>
  <si>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</si>
  <si>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</si>
  <si>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</si>
  <si>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</si>
  <si>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</si>
  <si>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</si>
  <si>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</si>
  <si>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</si>
  <si>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</si>
  <si>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</si>
  <si>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</si>
  <si>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</si>
  <si>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</si>
  <si>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</si>
  <si>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</si>
  <si>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</si>
  <si>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</si>
  <si>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</si>
  <si>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</si>
  <si>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</si>
  <si>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</si>
  <si>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</si>
  <si>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</si>
  <si>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</si>
  <si>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</si>
  <si>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</si>
  <si>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</si>
  <si>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</si>
  <si>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</si>
  <si>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</si>
  <si>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</si>
  <si>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</si>
  <si>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</si>
  <si>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</si>
  <si>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</si>
  <si>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</si>
  <si>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</si>
  <si>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</si>
  <si>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</si>
  <si>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</si>
  <si>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</si>
  <si>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</si>
  <si>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</si>
  <si>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</si>
  <si>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</si>
  <si>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</si>
  <si>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</si>
  <si>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</si>
  <si>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</si>
  <si>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</si>
  <si>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</si>
  <si>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</si>
  <si>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</si>
  <si>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</si>
  <si>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</si>
  <si>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</si>
  <si>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</si>
  <si>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</si>
  <si>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</si>
  <si>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</si>
  <si>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</si>
  <si>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</si>
  <si>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</si>
  <si>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</si>
  <si>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</si>
  <si>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</si>
  <si>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</si>
  <si>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</si>
  <si>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</si>
  <si>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</si>
  <si>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</si>
  <si>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</si>
  <si>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</si>
  <si>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</si>
  <si>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</si>
  <si>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</si>
  <si>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</si>
  <si>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</si>
  <si>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</si>
  <si>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</si>
  <si>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</si>
  <si>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</si>
  <si>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</si>
  <si>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</si>
  <si>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</si>
  <si>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</si>
  <si>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</si>
  <si>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</si>
  <si>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</si>
  <si>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</si>
  <si>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</si>
  <si>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</si>
  <si>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</si>
  <si>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</si>
  <si>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</si>
  <si>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</si>
  <si>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</si>
  <si>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</si>
  <si>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</si>
  <si>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</si>
  <si>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</si>
  <si>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</si>
  <si>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</si>
  <si>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</si>
  <si>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</si>
  <si>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</si>
  <si>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</si>
  <si>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</si>
  <si>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</si>
  <si>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</si>
  <si>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</si>
  <si>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</si>
  <si>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</si>
  <si>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</si>
  <si>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</si>
  <si>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</si>
  <si>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</si>
  <si>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</si>
  <si>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</si>
  <si>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</si>
  <si>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</si>
  <si>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</si>
  <si>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</si>
  <si>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</si>
  <si>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</si>
  <si>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</si>
  <si>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</si>
  <si>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</si>
  <si>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</si>
  <si>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</si>
  <si>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</si>
  <si>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</si>
  <si>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</si>
  <si>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</si>
  <si>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</si>
  <si>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</si>
  <si>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</si>
  <si>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</si>
  <si>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</si>
  <si>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</si>
  <si>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</si>
  <si>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</si>
  <si>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</si>
  <si>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</si>
  <si>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</si>
  <si>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</si>
  <si>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</si>
  <si>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</si>
  <si>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</si>
  <si>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</si>
  <si>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</si>
  <si>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</si>
  <si>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</si>
  <si>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</si>
  <si>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</si>
  <si>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</si>
  <si>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</si>
  <si>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</si>
  <si>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</si>
  <si>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</si>
  <si>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</si>
  <si>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</si>
  <si>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</si>
  <si>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</si>
  <si>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</si>
  <si>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</si>
  <si>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</si>
  <si>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</si>
  <si>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</si>
  <si>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</si>
  <si>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</si>
  <si>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</si>
  <si>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</si>
  <si>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</si>
  <si>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</si>
  <si>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</si>
  <si>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</si>
  <si>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</si>
  <si>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</si>
  <si>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</si>
  <si>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</si>
  <si>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</si>
  <si>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</si>
  <si>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</si>
  <si>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</si>
  <si>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</si>
  <si>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</si>
  <si>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</si>
  <si>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</si>
  <si>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</si>
  <si>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</si>
  <si>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</si>
  <si>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</si>
  <si>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</si>
  <si>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</si>
  <si>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</si>
  <si>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</si>
  <si>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</si>
  <si>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</si>
  <si>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</si>
  <si>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</si>
  <si>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</si>
  <si>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</si>
  <si>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</si>
  <si>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</si>
  <si>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</si>
  <si>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</si>
  <si>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</si>
  <si>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</si>
  <si>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</si>
  <si>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</si>
  <si>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</si>
  <si>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</si>
  <si>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</si>
  <si>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</si>
  <si>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</si>
  <si>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</si>
  <si>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</si>
  <si>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</si>
  <si>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</si>
  <si>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</si>
  <si>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</si>
  <si>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</si>
  <si>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</si>
  <si>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</si>
  <si>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</si>
  <si>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</si>
  <si>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</si>
  <si>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</si>
  <si>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</si>
  <si>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</si>
  <si>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</si>
  <si>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</si>
  <si>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</si>
  <si>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</si>
  <si>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</si>
  <si>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</si>
  <si>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</si>
  <si>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</si>
  <si>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</si>
  <si>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</si>
  <si>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</si>
  <si>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</si>
  <si>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</si>
  <si>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</si>
  <si>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</si>
  <si>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</si>
  <si>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</si>
  <si>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</si>
  <si>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</si>
  <si>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</si>
  <si>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</si>
  <si>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</si>
  <si>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</si>
  <si>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</si>
  <si>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</si>
  <si>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</si>
  <si>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</si>
  <si>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</si>
  <si>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</si>
  <si>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</si>
  <si>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</si>
  <si>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</si>
  <si>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</si>
  <si>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</si>
  <si>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</si>
  <si>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</si>
  <si>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</si>
  <si>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</si>
  <si>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</si>
  <si>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</si>
  <si>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</si>
  <si>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</si>
  <si>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</si>
  <si>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</si>
  <si>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</si>
  <si>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</si>
  <si>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</si>
  <si>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</si>
  <si>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</si>
  <si>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</si>
  <si>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</si>
  <si>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</si>
  <si>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</si>
  <si>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</si>
  <si>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</si>
  <si>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</si>
  <si>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</si>
  <si>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</si>
  <si>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</si>
  <si>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</si>
  <si>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</si>
  <si>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</si>
  <si>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</si>
  <si>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</si>
  <si>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</si>
  <si>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</si>
  <si>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</si>
  <si>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</si>
  <si>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</si>
  <si>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</si>
  <si>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</si>
  <si>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</si>
  <si>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</si>
  <si>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</si>
  <si>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</si>
  <si>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</si>
  <si>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</si>
  <si>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</si>
  <si>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</si>
  <si>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</si>
  <si>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</si>
  <si>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</si>
  <si>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</si>
  <si>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</si>
  <si>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</si>
  <si>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</si>
  <si>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</si>
  <si>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</si>
  <si>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</si>
  <si>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</si>
  <si>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</si>
  <si>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</si>
  <si>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</si>
  <si>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</si>
  <si>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</si>
  <si>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</si>
  <si>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</si>
  <si>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</si>
  <si>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</si>
  <si>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</si>
  <si>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</si>
  <si>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</si>
  <si>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</si>
  <si>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</si>
  <si>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</si>
  <si>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</si>
  <si>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</si>
  <si>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</si>
  <si>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</si>
  <si>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</si>
  <si>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</si>
  <si>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</si>
  <si>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</si>
  <si>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</si>
  <si>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</si>
  <si>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</si>
  <si>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</si>
  <si>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</si>
  <si>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</si>
  <si>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</si>
  <si>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</si>
  <si>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</si>
  <si>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</si>
  <si>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</si>
  <si>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</si>
  <si>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</si>
  <si>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</si>
  <si>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</si>
  <si>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</si>
  <si>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</si>
  <si>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</si>
  <si>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</si>
  <si>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</si>
  <si>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</si>
  <si>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</si>
  <si>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</si>
  <si>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</si>
  <si>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</si>
  <si>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</si>
  <si>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</si>
  <si>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</si>
  <si>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</si>
  <si>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</si>
  <si>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</si>
  <si>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</si>
  <si>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</si>
  <si>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</si>
  <si>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</si>
  <si>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</si>
  <si>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</si>
  <si>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</si>
  <si>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</si>
  <si>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</si>
  <si>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</si>
  <si>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</si>
  <si>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</si>
  <si>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</si>
  <si>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</si>
  <si>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</si>
  <si>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</si>
  <si>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</si>
  <si>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</si>
  <si>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</si>
  <si>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</si>
  <si>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</si>
  <si>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</si>
  <si>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</si>
  <si>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</si>
  <si>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</si>
  <si>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</si>
  <si>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</si>
  <si>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</si>
  <si>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</si>
  <si>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</si>
  <si>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</si>
  <si>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</si>
  <si>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</si>
  <si>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</si>
  <si>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</si>
  <si>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</si>
  <si>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</si>
  <si>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</si>
  <si>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</si>
  <si>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</si>
  <si>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</si>
  <si>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</si>
  <si>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</si>
  <si>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</si>
  <si>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</si>
  <si>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</si>
  <si>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</si>
  <si>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</si>
  <si>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</si>
  <si>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</si>
  <si>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</si>
  <si>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</si>
  <si>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</si>
  <si>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</si>
  <si>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</si>
  <si>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</si>
  <si>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</si>
  <si>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</si>
  <si>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</si>
  <si>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</si>
  <si>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</si>
  <si>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</si>
  <si>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</si>
  <si>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</si>
  <si>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</si>
  <si>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</si>
  <si>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</si>
  <si>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</si>
  <si>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</si>
  <si>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</si>
  <si>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</si>
  <si>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</si>
  <si>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</si>
  <si>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</si>
  <si>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</si>
  <si>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</si>
  <si>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</si>
  <si>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</si>
  <si>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</si>
  <si>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</si>
  <si>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</si>
  <si>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</si>
  <si>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</si>
  <si>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</si>
  <si>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</si>
  <si>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</si>
  <si>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</si>
  <si>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</si>
  <si>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</si>
  <si>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</si>
  <si>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</si>
  <si>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</si>
  <si>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</si>
  <si>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</si>
  <si>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</si>
  <si>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</si>
  <si>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</si>
  <si>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</si>
  <si>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</si>
  <si>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</si>
  <si>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</si>
  <si>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</si>
  <si>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</si>
  <si>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</si>
  <si>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</si>
  <si>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</si>
  <si>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</si>
  <si>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</si>
  <si>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</si>
  <si>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</si>
  <si>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</si>
  <si>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</si>
  <si>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</si>
  <si>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</si>
  <si>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</si>
  <si>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</si>
  <si>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</si>
  <si>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</si>
  <si>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</si>
  <si>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</si>
  <si>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</si>
  <si>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</si>
  <si>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</si>
  <si>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</si>
  <si>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</si>
  <si>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</si>
  <si>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</si>
  <si>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</si>
  <si>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</si>
  <si>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</si>
  <si>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</si>
  <si>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</si>
  <si>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</si>
  <si>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</si>
  <si>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</si>
  <si>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</si>
  <si>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</si>
  <si>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</si>
  <si>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</si>
  <si>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</si>
  <si>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</si>
  <si>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</si>
  <si>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</si>
  <si>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</si>
  <si>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</si>
  <si>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</si>
  <si>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</si>
  <si>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</si>
  <si>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</si>
  <si>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</si>
  <si>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</si>
  <si>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</si>
  <si>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</si>
  <si>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</si>
  <si>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</si>
  <si>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</si>
  <si>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</si>
  <si>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</si>
  <si>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</si>
  <si>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</si>
  <si>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</si>
  <si>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</si>
  <si>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</si>
  <si>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</si>
  <si>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</si>
  <si>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</si>
  <si>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</si>
  <si>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</si>
  <si>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</si>
  <si>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</si>
  <si>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</si>
  <si>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</si>
  <si>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</si>
  <si>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</si>
  <si>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</si>
  <si>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</si>
  <si>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</si>
  <si>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</si>
  <si>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</si>
  <si>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</si>
  <si>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</si>
  <si>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</si>
  <si>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</si>
  <si>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</si>
  <si>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</si>
  <si>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</si>
  <si>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</si>
  <si>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</si>
  <si>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</si>
  <si>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</si>
  <si>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</si>
  <si>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</si>
  <si>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</si>
  <si>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</si>
  <si>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</si>
  <si>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</si>
  <si>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</si>
  <si>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</si>
  <si>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</si>
  <si>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</si>
  <si>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</si>
  <si>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</si>
  <si>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</si>
  <si>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</si>
  <si>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</si>
  <si>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</si>
  <si>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</si>
  <si>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</si>
  <si>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</si>
  <si>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</si>
  <si>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</si>
  <si>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</si>
  <si>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</si>
  <si>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</si>
  <si>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</si>
  <si>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</si>
  <si>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</si>
  <si>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</si>
  <si>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</si>
  <si>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</si>
  <si>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</si>
  <si>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</si>
  <si>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</si>
  <si>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</si>
  <si>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</si>
  <si>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</si>
  <si>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</si>
  <si>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</si>
  <si>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</si>
  <si>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</si>
  <si>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</si>
  <si>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</si>
  <si>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</si>
  <si>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</si>
  <si>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</si>
  <si>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</si>
  <si>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</si>
  <si>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</si>
  <si>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</si>
  <si>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</si>
  <si>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</si>
  <si>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</si>
  <si>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</si>
  <si>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</si>
  <si>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</si>
  <si>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</si>
  <si>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</si>
  <si>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</si>
  <si>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</si>
  <si>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</si>
  <si>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</si>
  <si>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</si>
  <si>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</si>
  <si>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</si>
  <si>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</si>
  <si>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</si>
  <si>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</si>
  <si>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</si>
  <si>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</si>
  <si>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</si>
  <si>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</si>
  <si>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</si>
  <si>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</si>
  <si>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</si>
  <si>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</si>
  <si>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</si>
  <si>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</si>
  <si>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</si>
  <si>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</si>
  <si>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</si>
  <si>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</si>
  <si>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</si>
  <si>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</si>
  <si>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</si>
  <si>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</si>
  <si>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</si>
  <si>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</si>
  <si>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</si>
  <si>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</si>
  <si>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</si>
  <si>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</si>
  <si>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</si>
  <si>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</si>
  <si>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</si>
  <si>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</si>
  <si>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</si>
  <si>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</si>
  <si>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</si>
  <si>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</si>
  <si>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</si>
  <si>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</si>
  <si>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</si>
  <si>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</si>
  <si>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</si>
  <si>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</si>
  <si>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</si>
  <si>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</si>
  <si>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</si>
  <si>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</si>
  <si>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</si>
  <si>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</si>
  <si>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</si>
  <si>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</si>
  <si>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</si>
  <si>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</si>
  <si>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</si>
  <si>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</si>
  <si>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</si>
  <si>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</si>
  <si>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</si>
  <si>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</si>
  <si>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</si>
  <si>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</si>
  <si>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</si>
  <si>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</si>
  <si>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</si>
  <si>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</si>
  <si>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</si>
  <si>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</si>
  <si>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</si>
  <si>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</si>
  <si>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</si>
  <si>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</si>
  <si>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</si>
  <si>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</si>
  <si>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</si>
  <si>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</si>
  <si>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</si>
  <si>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</si>
  <si>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</si>
  <si>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</si>
  <si>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</si>
  <si>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</si>
  <si>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</si>
  <si>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</si>
  <si>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</si>
  <si>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</si>
  <si>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</si>
  <si>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</si>
  <si>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</si>
  <si>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</si>
  <si>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</si>
  <si>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</si>
  <si>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</si>
  <si>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</si>
  <si>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</si>
  <si>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</si>
  <si>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</si>
  <si>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</si>
  <si>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</si>
  <si>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</si>
  <si>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</si>
  <si>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</si>
  <si>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</si>
  <si>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</si>
  <si>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</si>
  <si>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</si>
  <si>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</si>
  <si>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</si>
  <si>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</si>
  <si>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</si>
  <si>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</si>
  <si>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</si>
  <si>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</si>
  <si>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</si>
  <si>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</si>
  <si>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</si>
  <si>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</si>
  <si>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</si>
  <si>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</si>
  <si>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</si>
  <si>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</si>
  <si>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</si>
  <si>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</si>
  <si>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</si>
  <si>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</si>
  <si>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</si>
  <si>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</si>
  <si>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</si>
  <si>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</si>
  <si>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</si>
  <si>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</si>
  <si>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</si>
  <si>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</si>
  <si>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</si>
  <si>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</si>
  <si>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</si>
  <si>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</si>
  <si>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</si>
  <si>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</si>
  <si>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</si>
  <si>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</si>
  <si>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</si>
  <si>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</si>
  <si>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</si>
  <si>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</si>
  <si>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</si>
  <si>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</si>
  <si>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</si>
  <si>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</si>
  <si>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</si>
  <si>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</si>
  <si>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</si>
  <si>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</si>
  <si>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</si>
  <si>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</si>
  <si>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</si>
  <si>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</si>
  <si>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</si>
  <si>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</si>
  <si>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</si>
  <si>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</si>
  <si>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</si>
  <si>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</si>
  <si>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</si>
  <si>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</si>
  <si>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</si>
  <si>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</si>
  <si>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</si>
  <si>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</si>
  <si>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</si>
  <si>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</si>
  <si>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</si>
  <si>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</si>
  <si>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</si>
  <si>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</si>
  <si>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</si>
  <si>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</si>
  <si>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</si>
  <si>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</si>
  <si>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</si>
  <si>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</si>
  <si>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</si>
  <si>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</si>
  <si>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</si>
  <si>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</si>
  <si>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</si>
  <si>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</si>
  <si>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</si>
  <si>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</si>
  <si>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</si>
  <si>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</si>
  <si>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</si>
  <si>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</si>
  <si>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</si>
  <si>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</si>
  <si>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</si>
  <si>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</si>
  <si>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</si>
  <si>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</si>
  <si>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</si>
  <si>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</si>
  <si>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</si>
  <si>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</si>
  <si>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</si>
  <si>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</si>
  <si>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</si>
  <si>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</si>
  <si>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</si>
  <si>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</si>
  <si>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</si>
  <si>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</si>
  <si>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</si>
  <si>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</si>
  <si>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</si>
  <si>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</si>
  <si>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</si>
  <si>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</si>
  <si>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</si>
  <si>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</si>
  <si>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</si>
  <si>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</si>
  <si>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</si>
  <si>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</si>
  <si>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</si>
  <si>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</si>
  <si>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</si>
  <si>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</si>
  <si>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</si>
  <si>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</si>
  <si>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</si>
  <si>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</si>
  <si>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</si>
  <si>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</si>
  <si>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</si>
  <si>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</si>
  <si>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</si>
  <si>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</si>
  <si>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</si>
  <si>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</si>
  <si>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</si>
  <si>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</si>
  <si>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</si>
  <si>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</si>
  <si>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</si>
  <si>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</si>
  <si>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</si>
  <si>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</si>
  <si>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</si>
  <si>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</si>
  <si>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</si>
  <si>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</si>
  <si>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</si>
  <si>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</si>
  <si>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</si>
  <si>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</si>
  <si>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</si>
  <si>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</si>
  <si>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</si>
  <si>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</si>
  <si>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</si>
  <si>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</si>
  <si>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</si>
  <si>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</si>
  <si>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</si>
  <si>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</si>
  <si>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</si>
  <si>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</si>
  <si>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</si>
  <si>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</si>
  <si>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</si>
  <si>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</si>
  <si>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</si>
  <si>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</si>
  <si>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</si>
  <si>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</si>
  <si>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</si>
  <si>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</si>
  <si>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</si>
  <si>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</si>
  <si>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</si>
  <si>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</si>
  <si>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</si>
  <si>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</si>
  <si>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</si>
  <si>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</si>
  <si>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</si>
  <si>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</si>
  <si>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</si>
  <si>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</si>
  <si>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</si>
  <si>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</si>
  <si>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</si>
  <si>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</si>
  <si>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</si>
  <si>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</si>
  <si>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</si>
  <si>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</si>
  <si>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</si>
  <si>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</si>
  <si>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</si>
  <si>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</si>
  <si>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</si>
  <si>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</si>
  <si>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</si>
  <si>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</si>
  <si>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</si>
  <si>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</si>
  <si>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</si>
  <si>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</si>
  <si>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</si>
  <si>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</si>
  <si>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</si>
  <si>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</si>
  <si>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</si>
  <si>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</si>
  <si>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</si>
  <si>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</si>
  <si>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</si>
  <si>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</si>
  <si>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</si>
  <si>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</si>
  <si>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</si>
  <si>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</si>
  <si>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</si>
  <si>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</si>
  <si>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</si>
  <si>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</si>
  <si>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</si>
  <si>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</si>
  <si>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</si>
  <si>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</si>
  <si>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</si>
  <si>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</si>
  <si>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</si>
  <si>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</si>
  <si>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</si>
  <si>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</si>
  <si>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</si>
  <si>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</si>
  <si>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</si>
  <si>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</si>
  <si>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</si>
  <si>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</si>
  <si>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</si>
  <si>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</si>
  <si>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</si>
  <si>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</si>
  <si>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</si>
  <si>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</si>
  <si>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</si>
  <si>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</si>
  <si>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</si>
  <si>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</si>
  <si>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</si>
  <si>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</si>
  <si>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</si>
  <si>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</si>
  <si>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</si>
  <si>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</si>
  <si>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</si>
  <si>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</si>
  <si>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</si>
  <si>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</si>
  <si>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</si>
  <si>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</si>
  <si>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</si>
  <si>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</si>
  <si>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</si>
  <si>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</si>
  <si>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</si>
  <si>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</si>
  <si>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</si>
  <si>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</si>
  <si>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</si>
  <si>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</si>
  <si>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</si>
  <si>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</si>
  <si>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</si>
  <si>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</si>
  <si>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</si>
  <si>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</si>
  <si>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</si>
  <si>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</si>
  <si>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</si>
  <si>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</si>
  <si>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</si>
  <si>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</si>
  <si>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</si>
  <si>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</si>
  <si>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</si>
  <si>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</si>
  <si>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</si>
  <si>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</si>
  <si>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</si>
  <si>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</si>
  <si>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</si>
  <si>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</si>
  <si>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</si>
  <si>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</si>
  <si>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</si>
  <si>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</si>
  <si>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</si>
  <si>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</si>
  <si>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</si>
  <si>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</si>
  <si>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</si>
  <si>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</si>
  <si>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</si>
  <si>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</si>
  <si>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</si>
  <si>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</si>
  <si>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</si>
  <si>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</si>
  <si>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</si>
  <si>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</si>
  <si>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</si>
  <si>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</si>
  <si>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</si>
  <si>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</si>
  <si>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</si>
  <si>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</si>
  <si>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</si>
  <si>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</si>
  <si>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</si>
  <si>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</si>
  <si>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</si>
  <si>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</si>
  <si>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</si>
  <si>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</si>
  <si>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</si>
  <si>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</si>
  <si>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</si>
  <si>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</si>
  <si>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</si>
  <si>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</si>
  <si>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</si>
  <si>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</si>
  <si>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</si>
  <si>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</si>
  <si>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</si>
  <si>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</si>
  <si>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</si>
  <si>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</si>
  <si>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</si>
  <si>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</si>
  <si>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</si>
  <si>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</si>
  <si>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</si>
  <si>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</si>
  <si>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</si>
  <si>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</si>
  <si>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</si>
  <si>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</si>
  <si>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</si>
  <si>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</si>
  <si>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</si>
  <si>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</si>
  <si>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</si>
  <si>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</si>
  <si>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</si>
  <si>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</si>
  <si>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</si>
  <si>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</si>
  <si>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</si>
  <si>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</si>
  <si>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</si>
  <si>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</si>
  <si>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</si>
  <si>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</si>
  <si>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</si>
  <si>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</si>
  <si>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</si>
  <si>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</si>
  <si>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</si>
  <si>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</si>
  <si>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</si>
  <si>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</si>
  <si>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</si>
  <si>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</si>
  <si>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</si>
  <si>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</si>
  <si>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</si>
  <si>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</si>
  <si>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</si>
  <si>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</si>
  <si>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</si>
  <si>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</si>
  <si>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</si>
  <si>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</si>
  <si>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</si>
  <si>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</si>
  <si>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</si>
  <si>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</si>
  <si>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</si>
  <si>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</si>
  <si>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</si>
  <si>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</si>
  <si>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</si>
  <si>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</si>
  <si>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</si>
  <si>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</si>
  <si>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</si>
  <si>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</si>
  <si>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</si>
  <si>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</si>
  <si>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</si>
  <si>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</si>
  <si>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</si>
  <si>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</si>
  <si>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</si>
  <si>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</si>
  <si>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</si>
  <si>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</si>
  <si>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</si>
  <si>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</si>
  <si>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</si>
  <si>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</si>
  <si>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</si>
  <si>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</si>
  <si>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</si>
  <si>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</si>
  <si>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</si>
  <si>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</si>
  <si>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</si>
  <si>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</si>
  <si>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</si>
  <si>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</si>
  <si>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</si>
  <si>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</si>
  <si>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</si>
  <si>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</si>
  <si>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</si>
  <si>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</si>
  <si>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</si>
  <si>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</si>
  <si>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</si>
  <si>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</si>
  <si>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</si>
  <si>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</si>
  <si>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</si>
  <si>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</si>
  <si>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</si>
  <si>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</si>
  <si>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</si>
  <si>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</si>
  <si>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</si>
  <si>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</si>
  <si>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</si>
  <si>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</si>
  <si>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</si>
  <si>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</si>
  <si>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</si>
  <si>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</si>
  <si>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</si>
  <si>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</si>
  <si>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</si>
  <si>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</si>
  <si>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</si>
  <si>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</si>
  <si>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</si>
  <si>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</si>
  <si>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</si>
  <si>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</si>
  <si>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</si>
  <si>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</si>
  <si>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</si>
  <si>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</si>
  <si>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</si>
  <si>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</si>
  <si>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</si>
  <si>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</si>
  <si>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</si>
  <si>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</si>
  <si>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</si>
  <si>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</si>
  <si>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</si>
  <si>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</si>
  <si>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</si>
  <si>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</si>
  <si>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</si>
  <si>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</si>
  <si>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</si>
  <si>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</si>
  <si>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</si>
  <si>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</si>
  <si>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</si>
  <si>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</si>
  <si>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</si>
  <si>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</si>
  <si>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</si>
  <si>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</si>
  <si>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</si>
  <si>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</si>
  <si>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</si>
  <si>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</si>
  <si>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</si>
  <si>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</si>
  <si>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</si>
  <si>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</si>
  <si>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</si>
  <si>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</si>
  <si>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</si>
  <si>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</si>
  <si>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</si>
  <si>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</si>
  <si>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</si>
  <si>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</si>
  <si>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</si>
  <si>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</si>
  <si>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</si>
  <si>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</si>
  <si>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</si>
  <si>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</si>
  <si>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</si>
  <si>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</si>
  <si>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</si>
  <si>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</si>
  <si>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</si>
  <si>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</si>
  <si>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</si>
  <si>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</si>
  <si>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</si>
  <si>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</si>
  <si>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</si>
  <si>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</si>
  <si>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</si>
  <si>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</si>
  <si>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</si>
  <si>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</si>
  <si>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</si>
  <si>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</si>
  <si>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</si>
  <si>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</si>
  <si>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</si>
  <si>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</si>
  <si>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</si>
  <si>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</si>
  <si>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</si>
  <si>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</si>
  <si>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</si>
  <si>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</si>
  <si>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</si>
  <si>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</si>
  <si>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</si>
  <si>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</si>
  <si>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</si>
  <si>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</si>
  <si>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</si>
  <si>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</si>
  <si>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</si>
  <si>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</si>
  <si>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</si>
  <si>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</si>
  <si>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</si>
  <si>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</si>
  <si>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</si>
  <si>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</si>
  <si>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</si>
  <si>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</si>
  <si>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</si>
  <si>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</si>
  <si>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</si>
  <si>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</si>
  <si>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</si>
  <si>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</si>
  <si>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</si>
  <si>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</si>
  <si>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</si>
  <si>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</si>
  <si>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</si>
  <si>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</si>
  <si>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</si>
  <si>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</si>
  <si>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</si>
  <si>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</si>
  <si>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</si>
  <si>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</si>
  <si>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</si>
  <si>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</si>
  <si>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</si>
  <si>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</si>
  <si>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</si>
  <si>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</si>
  <si>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</si>
  <si>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</si>
  <si>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</si>
  <si>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</si>
  <si>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</si>
  <si>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</si>
  <si>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</si>
  <si>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</si>
  <si>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</si>
  <si>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</si>
  <si>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</si>
  <si>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</si>
  <si>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</si>
  <si>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</si>
  <si>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</si>
  <si>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</si>
  <si>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</si>
  <si>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</si>
  <si>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</si>
  <si>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</si>
  <si>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</si>
  <si>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</si>
  <si>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</si>
  <si>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</si>
  <si>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</si>
  <si>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</si>
  <si>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</si>
  <si>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</si>
  <si>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</si>
  <si>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</si>
  <si>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</si>
  <si>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</si>
  <si>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</si>
  <si>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</si>
  <si>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</si>
  <si>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</si>
  <si>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</si>
  <si>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</si>
  <si>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</si>
  <si>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</si>
  <si>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</si>
  <si>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</si>
  <si>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</si>
  <si>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</si>
  <si>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</si>
  <si>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</si>
  <si>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</si>
  <si>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</si>
  <si>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</si>
  <si>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</si>
  <si>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</si>
  <si>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</si>
  <si>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</si>
  <si>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</si>
  <si>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</si>
  <si>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</si>
  <si>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</si>
  <si>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</si>
  <si>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</si>
  <si>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</si>
  <si>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</si>
  <si>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</si>
  <si>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</si>
  <si>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</si>
  <si>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</si>
  <si>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</si>
  <si>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</si>
  <si>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</si>
  <si>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</si>
  <si>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</si>
  <si>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</si>
  <si>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</si>
  <si>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</si>
  <si>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</si>
  <si>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</si>
  <si>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</si>
  <si>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</si>
  <si>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</si>
  <si>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</si>
  <si>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</si>
  <si>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</si>
  <si>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</si>
  <si>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</si>
  <si>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</si>
  <si>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</si>
  <si>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</si>
  <si>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</si>
  <si>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</si>
  <si>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</si>
  <si>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</si>
  <si>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</si>
  <si>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</si>
  <si>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</si>
  <si>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</si>
  <si>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</si>
  <si>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</si>
  <si>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</si>
  <si>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</si>
  <si>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</si>
  <si>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</si>
  <si>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</si>
  <si>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</si>
  <si>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</si>
  <si>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</si>
  <si>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</si>
  <si>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</si>
  <si>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</si>
  <si>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</si>
  <si>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</si>
  <si>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</si>
  <si>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</si>
  <si>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</si>
  <si>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</si>
  <si>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</si>
  <si>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</si>
  <si>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</si>
  <si>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</si>
  <si>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</si>
  <si>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</si>
  <si>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</si>
  <si>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</si>
  <si>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</si>
  <si>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</si>
  <si>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</si>
  <si>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</si>
  <si>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</si>
  <si>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</si>
  <si>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</si>
  <si>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</si>
  <si>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</si>
  <si>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</si>
  <si>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</si>
  <si>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</si>
  <si>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</si>
  <si>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</si>
  <si>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</si>
  <si>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</si>
  <si>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</si>
  <si>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</si>
  <si>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</si>
  <si>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</si>
  <si>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</si>
  <si>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</si>
  <si>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</si>
  <si>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</si>
  <si>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</si>
  <si>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</si>
  <si>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</si>
  <si>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</si>
  <si>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</si>
  <si>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</si>
  <si>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</si>
  <si>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</si>
  <si>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</si>
  <si>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</si>
  <si>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</si>
  <si>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</si>
  <si>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</si>
  <si>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</si>
  <si>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</si>
  <si>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</si>
  <si>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</si>
  <si>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</si>
  <si>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</si>
  <si>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</si>
  <si>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</si>
  <si>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</si>
  <si>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</si>
  <si>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</si>
  <si>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</si>
  <si>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</si>
  <si>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</si>
  <si>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</si>
  <si>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</si>
  <si>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</si>
  <si>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</si>
  <si>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</si>
  <si>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</si>
  <si>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</si>
  <si>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</si>
  <si>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</si>
  <si>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</si>
  <si>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</si>
  <si>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</si>
  <si>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</si>
  <si>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</si>
  <si>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</si>
  <si>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</si>
  <si>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</si>
  <si>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</si>
  <si>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</si>
  <si>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</si>
  <si>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</si>
  <si>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</si>
  <si>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</si>
  <si>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</si>
  <si>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</si>
  <si>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</si>
  <si>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</si>
  <si>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</si>
  <si>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</si>
  <si>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</si>
  <si>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</si>
  <si>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</si>
  <si>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</si>
  <si>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</si>
  <si>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</si>
  <si>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</si>
  <si>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</si>
  <si>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</si>
  <si>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</si>
  <si>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</si>
  <si>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</si>
  <si>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</si>
  <si>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</si>
  <si>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</si>
  <si>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</si>
  <si>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</si>
  <si>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</si>
  <si>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</si>
  <si>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</si>
  <si>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</si>
  <si>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</si>
  <si>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</si>
  <si>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</si>
  <si>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</si>
  <si>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</si>
  <si>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</si>
  <si>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</si>
  <si>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</si>
  <si>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</si>
  <si>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</si>
  <si>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</si>
  <si>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</si>
  <si>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</si>
  <si>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</si>
  <si>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</si>
  <si>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</si>
  <si>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</si>
  <si>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</si>
  <si>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</si>
  <si>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</si>
  <si>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</si>
  <si>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</si>
  <si>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</si>
  <si>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</si>
  <si>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</si>
  <si>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</si>
  <si>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</si>
  <si>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</si>
  <si>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</si>
  <si>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</si>
  <si>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</si>
  <si>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</si>
  <si>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</si>
  <si>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</si>
  <si>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</si>
  <si>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</si>
  <si>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</si>
  <si>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</si>
  <si>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</si>
  <si>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</si>
  <si>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</si>
  <si>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</si>
  <si>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</si>
  <si>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</si>
  <si>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</si>
  <si>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</si>
  <si>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</si>
  <si>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</si>
  <si>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</si>
  <si>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</si>
  <si>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</si>
  <si>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</si>
  <si>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</si>
  <si>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</si>
  <si>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</si>
  <si>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</si>
  <si>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</si>
  <si>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</si>
  <si>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</si>
  <si>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</si>
  <si>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</si>
  <si>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</si>
  <si>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</si>
  <si>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</si>
  <si>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</si>
  <si>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</si>
  <si>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</si>
  <si>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</si>
  <si>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</si>
  <si>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</si>
  <si>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</si>
  <si>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</si>
  <si>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</si>
  <si>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</si>
  <si>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</si>
  <si>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</si>
  <si>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</si>
  <si>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</si>
  <si>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</si>
  <si>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</si>
  <si>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</si>
  <si>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</si>
  <si>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</si>
  <si>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</si>
  <si>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</si>
  <si>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</si>
  <si>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</si>
  <si>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</si>
  <si>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</si>
  <si>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</si>
  <si>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</si>
  <si>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</si>
  <si>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</si>
  <si>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</si>
  <si>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</si>
  <si>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</si>
  <si>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</si>
  <si>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</si>
  <si>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</si>
  <si>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</si>
  <si>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</si>
  <si>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</si>
  <si>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</si>
  <si>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</si>
  <si>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</si>
  <si>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</si>
  <si>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</si>
  <si>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</si>
  <si>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</si>
  <si>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</si>
  <si>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</si>
  <si>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</si>
  <si>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</si>
  <si>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</si>
  <si>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</si>
  <si>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</si>
  <si>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</si>
  <si>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</si>
  <si>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</si>
  <si>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</si>
  <si>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</si>
  <si>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</si>
  <si>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</si>
  <si>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</si>
  <si>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</si>
  <si>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</si>
  <si>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</si>
  <si>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</si>
  <si>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</si>
  <si>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</si>
  <si>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</si>
  <si>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</si>
  <si>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</si>
  <si>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</si>
  <si>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</si>
  <si>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</si>
  <si>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</si>
  <si>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</si>
  <si>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</si>
  <si>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</si>
  <si>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</si>
  <si>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</si>
  <si>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</si>
  <si>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</si>
  <si>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</si>
  <si>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</si>
  <si>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</si>
  <si>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</si>
  <si>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</si>
  <si>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</si>
  <si>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</si>
  <si>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</si>
  <si>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</si>
  <si>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</si>
  <si>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</si>
  <si>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</si>
  <si>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</si>
  <si>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</si>
  <si>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</si>
  <si>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</si>
  <si>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</si>
  <si>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</si>
  <si>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</si>
  <si>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</si>
  <si>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</si>
  <si>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</si>
  <si>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</si>
  <si>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</si>
  <si>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</si>
  <si>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</si>
  <si>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</si>
  <si>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</si>
  <si>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</si>
  <si>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</si>
  <si>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</si>
  <si>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</si>
  <si>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</si>
  <si>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</si>
  <si>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</si>
  <si>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</si>
  <si>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</si>
  <si>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</si>
  <si>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</si>
  <si>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</si>
  <si>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</si>
  <si>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</si>
  <si>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</si>
  <si>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</si>
  <si>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</si>
  <si>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</si>
  <si>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</si>
  <si>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</si>
  <si>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</si>
  <si>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</si>
  <si>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</si>
  <si>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</si>
  <si>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</si>
  <si>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</si>
  <si>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</si>
  <si>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</si>
  <si>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</si>
  <si>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</si>
  <si>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</si>
  <si>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</si>
  <si>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</si>
  <si>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</si>
  <si>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</si>
  <si>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</si>
  <si>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</si>
  <si>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</si>
  <si>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</si>
  <si>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</si>
  <si>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</si>
  <si>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</si>
  <si>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</si>
  <si>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</si>
  <si>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</si>
  <si>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</si>
  <si>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</si>
  <si>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</si>
  <si>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</si>
  <si>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</si>
  <si>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</si>
  <si>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</si>
  <si>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</si>
  <si>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</si>
  <si>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</si>
  <si>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</si>
  <si>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</si>
  <si>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</si>
  <si>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</si>
  <si>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</si>
  <si>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</si>
  <si>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</si>
  <si>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</si>
  <si>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</si>
  <si>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</si>
  <si>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</si>
  <si>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</si>
  <si>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</si>
  <si>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</si>
  <si>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</si>
  <si>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</si>
  <si>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</si>
  <si>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</si>
  <si>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</si>
  <si>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</si>
  <si>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</si>
  <si>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</si>
  <si>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</si>
  <si>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</si>
  <si>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</si>
  <si>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</si>
  <si>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</si>
  <si>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</si>
  <si>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</si>
  <si>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</si>
  <si>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</si>
  <si>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</si>
  <si>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</si>
  <si>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</si>
  <si>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</si>
  <si>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</si>
  <si>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</si>
  <si>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</si>
  <si>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</si>
  <si>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</si>
  <si>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</si>
  <si>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</si>
  <si>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</si>
  <si>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</si>
  <si>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</si>
  <si>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</si>
  <si>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</si>
  <si>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</si>
  <si>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</si>
  <si>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</si>
  <si>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</si>
  <si>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</si>
  <si>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</si>
  <si>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</si>
  <si>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</si>
  <si>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</si>
  <si>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</si>
  <si>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</si>
  <si>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</si>
  <si>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</si>
  <si>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</si>
  <si>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</si>
  <si>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</si>
  <si>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</si>
  <si>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</si>
  <si>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</si>
  <si>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</si>
  <si>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</si>
  <si>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</si>
  <si>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</si>
  <si>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</si>
  <si>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</si>
  <si>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</si>
  <si>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</si>
  <si>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</si>
  <si>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</si>
  <si>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</si>
  <si>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</si>
  <si>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</si>
  <si>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</si>
  <si>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</si>
  <si>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</si>
  <si>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</si>
  <si>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</si>
  <si>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</si>
  <si>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</si>
  <si>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</si>
  <si>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</si>
  <si>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</si>
  <si>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</si>
  <si>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</si>
  <si>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</si>
  <si>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</si>
  <si>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</si>
  <si>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</si>
  <si>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</si>
  <si>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</si>
  <si>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</si>
  <si>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</si>
  <si>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</si>
  <si>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</si>
  <si>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</si>
  <si>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</si>
  <si>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</si>
  <si>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</si>
  <si>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</si>
  <si>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</si>
  <si>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</si>
  <si>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</si>
  <si>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</si>
  <si>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</si>
  <si>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</si>
  <si>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</si>
  <si>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</si>
  <si>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</si>
  <si>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</si>
  <si>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</si>
  <si>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</si>
  <si>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</si>
  <si>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</si>
  <si>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</si>
  <si>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</si>
  <si>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</si>
  <si>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</si>
  <si>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</si>
  <si>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</si>
  <si>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</si>
  <si>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</si>
  <si>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</si>
  <si>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</si>
  <si>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</si>
  <si>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</si>
  <si>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</si>
  <si>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</si>
  <si>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</si>
  <si>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</si>
  <si>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</si>
  <si>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</si>
  <si>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</si>
  <si>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</si>
  <si>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</si>
  <si>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</si>
  <si>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</si>
  <si>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</si>
  <si>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</si>
  <si>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</si>
  <si>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</si>
  <si>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</si>
  <si>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</si>
  <si>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</si>
  <si>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</si>
  <si>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</si>
  <si>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</si>
  <si>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</si>
  <si>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</si>
  <si>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</si>
  <si>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</si>
  <si>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</si>
  <si>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</si>
  <si>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</si>
  <si>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</si>
  <si>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</si>
  <si>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</si>
  <si>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</si>
  <si>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</si>
  <si>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</si>
  <si>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</si>
  <si>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</si>
  <si>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</si>
  <si>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</si>
  <si>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</si>
  <si>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</si>
  <si>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</si>
  <si>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</si>
  <si>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</si>
  <si>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</si>
  <si>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</si>
  <si>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</si>
  <si>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</si>
  <si>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</si>
  <si>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</si>
  <si>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</si>
  <si>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</si>
  <si>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</si>
  <si>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</si>
  <si>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</si>
  <si>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</si>
  <si>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</si>
  <si>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</si>
  <si>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</si>
  <si>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</si>
  <si>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</si>
  <si>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</si>
  <si>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</si>
  <si>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</si>
  <si>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</si>
  <si>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</si>
  <si>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</si>
  <si>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</si>
  <si>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</si>
  <si>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</si>
  <si>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</si>
  <si>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</si>
  <si>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</si>
  <si>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</si>
  <si>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</si>
  <si>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</si>
  <si>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</si>
  <si>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</si>
  <si>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</si>
  <si>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</si>
  <si>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</si>
  <si>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</si>
  <si>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</si>
  <si>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</si>
  <si>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</si>
  <si>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</si>
  <si>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</si>
  <si>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</si>
  <si>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</si>
  <si>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</si>
  <si>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</si>
  <si>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</si>
  <si>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</si>
  <si>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</si>
  <si>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</si>
  <si>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</si>
  <si>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</si>
  <si>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</si>
  <si>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</si>
  <si>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</si>
  <si>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</si>
  <si>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</si>
  <si>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</si>
  <si>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</si>
  <si>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</si>
  <si>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</si>
  <si>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</si>
  <si>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</si>
  <si>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</si>
  <si>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</si>
  <si>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</si>
  <si>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</si>
  <si>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</si>
  <si>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</si>
  <si>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</si>
  <si>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</si>
  <si>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</si>
  <si>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</si>
  <si>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</si>
  <si>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</si>
  <si>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</si>
  <si>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</si>
  <si>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</si>
  <si>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</si>
  <si>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</si>
  <si>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</si>
  <si>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</si>
  <si>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</si>
  <si>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</si>
  <si>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</si>
  <si>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</si>
  <si>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</si>
  <si>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</si>
  <si>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</si>
  <si>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</si>
  <si>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</si>
  <si>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</si>
  <si>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</si>
  <si>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</si>
  <si>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</si>
  <si>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</si>
  <si>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</si>
  <si>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</si>
  <si>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</si>
  <si>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</si>
  <si>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</si>
  <si>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</si>
  <si>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</si>
  <si>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</si>
  <si>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</si>
  <si>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</si>
  <si>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</si>
  <si>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</si>
  <si>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</si>
  <si>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</si>
  <si>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</si>
  <si>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</si>
  <si>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</si>
  <si>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</si>
  <si>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</si>
  <si>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</si>
  <si>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</si>
  <si>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</si>
  <si>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</si>
  <si>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</si>
  <si>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</si>
  <si>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</si>
  <si>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</si>
  <si>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</si>
  <si>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</si>
  <si>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</si>
  <si>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</si>
  <si>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</si>
  <si>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</si>
  <si>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</si>
  <si>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</si>
  <si>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</si>
  <si>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</si>
  <si>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</si>
  <si>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</si>
  <si>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</si>
  <si>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</si>
  <si>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</si>
  <si>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</si>
  <si>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</si>
  <si>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</si>
  <si>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</si>
  <si>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</si>
  <si>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</si>
  <si>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</si>
  <si>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</si>
  <si>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</si>
  <si>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</si>
  <si>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</si>
  <si>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</si>
  <si>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</si>
  <si>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</si>
  <si>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</si>
  <si>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</si>
  <si>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</si>
  <si>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</si>
  <si>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</si>
  <si>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</si>
  <si>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</si>
  <si>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</si>
  <si>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</si>
  <si>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</si>
  <si>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</si>
  <si>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</si>
  <si>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</si>
  <si>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</si>
  <si>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</si>
  <si>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</si>
  <si>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</si>
  <si>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</si>
  <si>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</si>
  <si>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</si>
  <si>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</si>
  <si>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</si>
  <si>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</si>
  <si>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</si>
  <si>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</si>
  <si>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</si>
  <si>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</si>
  <si>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</si>
  <si>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</si>
  <si>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</si>
  <si>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</si>
  <si>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</si>
  <si>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</si>
  <si>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</si>
  <si>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</si>
  <si>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</si>
  <si>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</si>
  <si>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</si>
  <si>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</si>
  <si>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</si>
  <si>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</si>
  <si>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</si>
  <si>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</si>
  <si>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</si>
  <si>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</si>
  <si>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</si>
  <si>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</si>
  <si>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</si>
  <si>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</si>
  <si>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</si>
  <si>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</si>
  <si>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</si>
  <si>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</si>
  <si>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</si>
  <si>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</si>
  <si>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</si>
  <si>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</si>
  <si>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</si>
  <si>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</si>
  <si>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</si>
  <si>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</si>
  <si>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</si>
  <si>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</si>
  <si>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</si>
  <si>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</si>
  <si>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</si>
  <si>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</si>
  <si>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</si>
  <si>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</si>
  <si>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</si>
  <si>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</si>
  <si>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</si>
  <si>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</si>
  <si>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</si>
  <si>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</si>
  <si>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</si>
  <si>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</si>
  <si>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</si>
  <si>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</si>
  <si>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</si>
  <si>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</si>
  <si>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</si>
  <si>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</si>
  <si>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</si>
  <si>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</si>
  <si>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</si>
  <si>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</si>
  <si>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</si>
  <si>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</si>
  <si>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</si>
  <si>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</si>
  <si>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</si>
  <si>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</si>
  <si>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</si>
  <si>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</si>
  <si>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</si>
  <si>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</si>
  <si>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</si>
  <si>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</si>
  <si>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</si>
  <si>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</si>
  <si>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</si>
  <si>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</si>
  <si>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</si>
  <si>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</si>
  <si>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</si>
  <si>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</si>
  <si>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</si>
  <si>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</si>
  <si>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</si>
  <si>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</si>
  <si>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</si>
  <si>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</si>
  <si>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</si>
  <si>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</si>
  <si>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</si>
  <si>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</si>
  <si>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</si>
  <si>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</si>
  <si>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</si>
  <si>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</si>
  <si>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</si>
  <si>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</si>
  <si>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</si>
  <si>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</si>
  <si>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</si>
  <si>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</si>
  <si>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</si>
  <si>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</si>
  <si>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</si>
  <si>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</si>
  <si>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</si>
  <si>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</si>
  <si>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</si>
  <si>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</si>
  <si>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</si>
  <si>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</si>
  <si>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</si>
  <si>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</si>
  <si>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</si>
  <si>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</si>
  <si>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</si>
  <si>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</si>
  <si>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</si>
  <si>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</si>
  <si>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</si>
  <si>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</si>
  <si>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</si>
  <si>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</si>
  <si>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</si>
  <si>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</si>
  <si>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</si>
  <si>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</si>
  <si>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</si>
  <si>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</si>
  <si>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</si>
  <si>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</si>
  <si>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</si>
  <si>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</si>
  <si>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</si>
  <si>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</si>
  <si>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</si>
  <si>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</si>
  <si>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</si>
  <si>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</si>
  <si>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</si>
  <si>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</si>
  <si>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</si>
  <si>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</si>
  <si>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</si>
  <si>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</si>
  <si>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</si>
  <si>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</si>
  <si>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</si>
  <si>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</si>
  <si>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</si>
  <si>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</si>
  <si>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</si>
  <si>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</si>
  <si>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</si>
  <si>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</si>
  <si>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</si>
  <si>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</si>
  <si>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</si>
  <si>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</si>
  <si>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</si>
  <si>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</si>
  <si>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</si>
  <si>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</si>
  <si>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</si>
  <si>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</si>
  <si>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</si>
  <si>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</si>
  <si>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</si>
  <si>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</si>
  <si>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</si>
  <si>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</si>
  <si>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</si>
  <si>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</si>
  <si>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</si>
  <si>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</si>
  <si>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</si>
  <si>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</si>
  <si>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</si>
  <si>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</si>
  <si>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</si>
  <si>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</si>
  <si>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</si>
  <si>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</si>
  <si>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</si>
  <si>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</si>
  <si>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</si>
  <si>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</si>
  <si>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</si>
  <si>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</si>
  <si>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</si>
  <si>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</si>
  <si>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</si>
  <si>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</si>
  <si>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</si>
  <si>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</si>
  <si>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</si>
  <si>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</si>
  <si>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</si>
  <si>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</si>
  <si>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</si>
  <si>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</si>
  <si>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</si>
  <si>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</si>
  <si>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</si>
  <si>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</si>
  <si>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</si>
  <si>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</si>
  <si>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</si>
  <si>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</si>
  <si>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</si>
  <si>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</si>
  <si>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</si>
  <si>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</si>
  <si>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</si>
  <si>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</si>
  <si>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</si>
  <si>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</si>
  <si>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</si>
  <si>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</si>
  <si>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</si>
  <si>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</si>
  <si>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</si>
  <si>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</si>
  <si>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</si>
  <si>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</si>
  <si>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</si>
  <si>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</si>
  <si>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</si>
  <si>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</si>
  <si>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</si>
  <si>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</si>
  <si>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</si>
  <si>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</si>
  <si>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</si>
  <si>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</si>
  <si>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</si>
  <si>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</si>
  <si>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</si>
  <si>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</si>
  <si>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</si>
  <si>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</si>
  <si>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</si>
  <si>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</si>
  <si>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</si>
  <si>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</si>
  <si>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</si>
  <si>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</si>
  <si>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</si>
  <si>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</si>
  <si>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</si>
  <si>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</si>
  <si>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</si>
  <si>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</si>
  <si>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</si>
  <si>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</si>
  <si>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</si>
  <si>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</si>
  <si>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</si>
  <si>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</si>
  <si>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</si>
  <si>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</si>
  <si>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</si>
  <si>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</si>
  <si>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</si>
  <si>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</si>
  <si>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</si>
  <si>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</si>
  <si>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</si>
  <si>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</si>
  <si>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</si>
  <si>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</si>
  <si>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</si>
  <si>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</si>
  <si>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</si>
  <si>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</si>
  <si>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</si>
  <si>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</si>
  <si>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</si>
  <si>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</si>
  <si>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</si>
  <si>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</si>
  <si>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</si>
  <si>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</si>
  <si>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</si>
  <si>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</si>
  <si>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</si>
  <si>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</si>
  <si>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</si>
  <si>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</si>
  <si>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</si>
  <si>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</si>
  <si>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</si>
  <si>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</si>
  <si>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</si>
  <si>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</si>
  <si>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</si>
  <si>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</si>
  <si>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</si>
  <si>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</si>
  <si>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</si>
  <si>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</si>
  <si>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</si>
  <si>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</si>
  <si>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</si>
  <si>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</si>
  <si>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</si>
  <si>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</si>
  <si>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</si>
  <si>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</si>
  <si>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</si>
  <si>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</si>
  <si>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</si>
  <si>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</si>
  <si>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</si>
  <si>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</si>
  <si>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</si>
  <si>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</si>
  <si>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</si>
  <si>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</si>
  <si>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</si>
  <si>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</si>
  <si>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</si>
  <si>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</si>
  <si>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</si>
  <si>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</si>
  <si>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</si>
  <si>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</si>
  <si>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</si>
  <si>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</si>
  <si>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</si>
  <si>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</si>
  <si>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</si>
  <si>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</si>
  <si>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</si>
  <si>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</si>
  <si>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</si>
  <si>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</si>
  <si>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</si>
  <si>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</si>
  <si>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</si>
  <si>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</si>
  <si>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</si>
  <si>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</si>
  <si>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</si>
  <si>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</si>
  <si>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</si>
  <si>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</si>
  <si>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</si>
  <si>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</si>
  <si>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</si>
  <si>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</si>
  <si>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</si>
  <si>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</si>
  <si>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</si>
  <si>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</si>
  <si>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</si>
  <si>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</si>
  <si>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</si>
  <si>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</si>
  <si>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</si>
  <si>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</si>
  <si>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</si>
  <si>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</si>
  <si>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</si>
  <si>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</si>
  <si>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</si>
  <si>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</si>
  <si>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</si>
  <si>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</si>
  <si>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</si>
  <si>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</si>
  <si>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</si>
  <si>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</si>
  <si>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</si>
  <si>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</si>
  <si>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</si>
  <si>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</si>
  <si>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</si>
  <si>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</si>
  <si>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</si>
  <si>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</si>
  <si>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</si>
  <si>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</si>
  <si>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</si>
  <si>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</si>
  <si>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</si>
  <si>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</si>
  <si>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</si>
  <si>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</si>
  <si>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</si>
  <si>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</si>
  <si>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</si>
  <si>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</si>
  <si>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</si>
  <si>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</si>
  <si>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</si>
  <si>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</si>
  <si>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</si>
  <si>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</si>
  <si>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</si>
  <si>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</si>
  <si>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</si>
  <si>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</si>
  <si>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</si>
  <si>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</si>
  <si>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</si>
  <si>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</si>
  <si>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</si>
  <si>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</si>
  <si>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</si>
  <si>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</si>
  <si>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</si>
  <si>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</si>
  <si>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</si>
  <si>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</si>
  <si>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</si>
  <si>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</si>
  <si>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</si>
  <si>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</si>
  <si>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</si>
  <si>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</si>
  <si>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</si>
  <si>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</si>
  <si>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</si>
  <si>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</si>
  <si>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</si>
  <si>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</si>
  <si>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</si>
  <si>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</si>
  <si>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</si>
  <si>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</si>
  <si>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</si>
  <si>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</si>
  <si>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</si>
  <si>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</si>
  <si>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</si>
  <si>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</si>
  <si>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</si>
  <si>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</si>
  <si>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</si>
  <si>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</si>
  <si>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</si>
  <si>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</si>
  <si>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</si>
  <si>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</si>
  <si>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</si>
  <si>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</si>
  <si>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</si>
  <si>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</si>
  <si>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</si>
  <si>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</si>
  <si>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</si>
  <si>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</si>
  <si>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</si>
  <si>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</si>
  <si>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</si>
  <si>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</si>
  <si>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</si>
  <si>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</si>
  <si>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</si>
  <si>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</si>
  <si>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</si>
  <si>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</si>
  <si>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</si>
  <si>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</si>
  <si>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</si>
  <si>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</si>
  <si>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</si>
  <si>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</si>
  <si>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</si>
  <si>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</si>
  <si>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</si>
  <si>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</si>
  <si>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</si>
  <si>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</si>
  <si>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</si>
  <si>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</si>
  <si>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</si>
  <si>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</si>
  <si>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</si>
  <si>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</si>
  <si>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</si>
  <si>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</si>
  <si>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</si>
  <si>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</si>
  <si>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</si>
  <si>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</si>
  <si>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</si>
  <si>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</si>
  <si>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</si>
  <si>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</si>
  <si>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</si>
  <si>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</si>
  <si>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</si>
  <si>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</si>
  <si>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</si>
  <si>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</si>
  <si>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</si>
  <si>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</si>
  <si>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</si>
  <si>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</si>
  <si>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</si>
  <si>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</si>
  <si>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</si>
  <si>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</si>
  <si>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</si>
  <si>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</si>
  <si>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</si>
  <si>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</si>
  <si>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</si>
  <si>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</si>
  <si>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</si>
  <si>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</si>
  <si>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</si>
  <si>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</si>
  <si>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</si>
  <si>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</si>
  <si>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</si>
  <si>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</si>
  <si>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</si>
  <si>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</si>
  <si>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</si>
  <si>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</si>
  <si>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</si>
  <si>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</si>
  <si>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</si>
  <si>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</si>
  <si>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</si>
  <si>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</si>
  <si>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</si>
  <si>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</si>
  <si>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</si>
  <si>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</si>
  <si>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</si>
  <si>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</si>
  <si>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</si>
  <si>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</si>
  <si>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</si>
  <si>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</si>
  <si>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</si>
  <si>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</si>
  <si>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</si>
  <si>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</si>
  <si>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</si>
  <si>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</si>
  <si>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</si>
  <si>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</si>
  <si>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</si>
  <si>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</si>
  <si>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</si>
  <si>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</si>
  <si>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</si>
  <si>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</si>
  <si>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</si>
  <si>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</si>
  <si>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</si>
  <si>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</si>
  <si>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</si>
  <si>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</si>
  <si>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</si>
  <si>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</si>
  <si>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</si>
  <si>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</si>
  <si>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</si>
  <si>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</si>
  <si>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</si>
  <si>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</si>
  <si>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</si>
  <si>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</si>
  <si>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</si>
  <si>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</si>
  <si>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</si>
  <si>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</si>
  <si>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</si>
  <si>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</si>
  <si>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</si>
  <si>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</si>
  <si>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</si>
  <si>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</si>
  <si>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</si>
  <si>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</si>
  <si>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</si>
  <si>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</si>
  <si>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</si>
  <si>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</si>
  <si>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</si>
  <si>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</si>
  <si>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</si>
  <si>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</si>
  <si>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</si>
  <si>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</si>
  <si>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</si>
  <si>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</si>
  <si>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</si>
  <si>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</si>
  <si>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</si>
  <si>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</si>
  <si>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</si>
  <si>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</si>
  <si>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</si>
  <si>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</si>
  <si>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</si>
  <si>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</si>
  <si>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</si>
  <si>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</si>
  <si>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</si>
  <si>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</si>
  <si>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</si>
  <si>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</si>
  <si>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</si>
  <si>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</si>
  <si>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</si>
  <si>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</si>
  <si>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</si>
  <si>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</si>
  <si>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</si>
  <si>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</si>
  <si>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</si>
  <si>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</si>
  <si>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</si>
  <si>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</si>
  <si>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</si>
  <si>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</si>
  <si>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</si>
  <si>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</si>
  <si>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</si>
  <si>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</si>
  <si>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</si>
  <si>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</si>
  <si>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</si>
  <si>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</si>
  <si>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</si>
  <si>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</si>
  <si>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</si>
  <si>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</si>
  <si>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</si>
  <si>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</si>
  <si>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</si>
  <si>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</si>
  <si>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</si>
  <si>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</si>
  <si>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</si>
  <si>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</si>
  <si>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</si>
  <si>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</si>
  <si>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</si>
  <si>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</si>
  <si>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</si>
  <si>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</si>
  <si>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</si>
  <si>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</si>
  <si>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</si>
  <si>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</si>
  <si>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</si>
  <si>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</si>
  <si>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</si>
  <si>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</si>
  <si>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</si>
  <si>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</si>
  <si>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</si>
  <si>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</si>
  <si>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</si>
  <si>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</si>
  <si>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</si>
  <si>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</si>
  <si>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</si>
  <si>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</si>
  <si>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</si>
  <si>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</si>
  <si>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</si>
  <si>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</si>
  <si>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</si>
  <si>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</si>
  <si>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</si>
  <si>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</si>
  <si>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</si>
  <si>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</si>
  <si>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</si>
  <si>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</si>
  <si>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</si>
  <si>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</si>
  <si>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</si>
  <si>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</si>
  <si>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</si>
  <si>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</si>
  <si>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</si>
  <si>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</si>
  <si>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</si>
  <si>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</si>
  <si>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</si>
  <si>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</si>
  <si>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</si>
  <si>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</si>
  <si>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</si>
  <si>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</si>
  <si>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</si>
  <si>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</si>
  <si>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</si>
  <si>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</si>
  <si>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</si>
  <si>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</si>
  <si>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</si>
  <si>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</si>
  <si>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</si>
  <si>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</si>
  <si>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</si>
  <si>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</si>
  <si>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</si>
  <si>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</si>
  <si>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</si>
  <si>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</si>
  <si>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</si>
  <si>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</si>
  <si>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</si>
  <si>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</si>
  <si>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</si>
  <si>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</si>
  <si>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</si>
  <si>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</si>
  <si>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</si>
  <si>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</si>
  <si>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</si>
  <si>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</si>
  <si>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</si>
  <si>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</si>
  <si>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</si>
  <si>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</si>
  <si>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</si>
  <si>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</si>
  <si>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</si>
  <si>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</si>
  <si>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</si>
  <si>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</si>
  <si>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</si>
  <si>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</si>
  <si>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</si>
  <si>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</si>
  <si>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</si>
  <si>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</si>
  <si>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</si>
  <si>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</si>
  <si>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</si>
  <si>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</si>
  <si>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</si>
  <si>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</si>
  <si>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</si>
  <si>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</si>
  <si>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</si>
  <si>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</si>
  <si>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</si>
  <si>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</si>
  <si>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</si>
  <si>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</si>
  <si>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</si>
  <si>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</si>
  <si>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</si>
  <si>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</si>
  <si>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</si>
  <si>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</si>
  <si>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</si>
  <si>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</si>
  <si>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</si>
  <si>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</si>
  <si>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</si>
  <si>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</si>
  <si>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</si>
  <si>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</si>
  <si>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</si>
  <si>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</si>
  <si>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</si>
  <si>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</si>
  <si>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</si>
  <si>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</si>
  <si>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</si>
  <si>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</si>
  <si>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</si>
  <si>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</si>
  <si>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</si>
  <si>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</si>
  <si>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</si>
  <si>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</si>
  <si>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</si>
  <si>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</si>
  <si>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</si>
  <si>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</si>
  <si>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</si>
  <si>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</si>
  <si>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</si>
  <si>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</si>
  <si>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</si>
  <si>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</si>
  <si>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</si>
  <si>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</si>
  <si>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</si>
  <si>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</si>
  <si>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</si>
  <si>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</si>
  <si>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</si>
  <si>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</si>
  <si>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</si>
  <si>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</si>
  <si>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</si>
  <si>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</si>
  <si>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</si>
  <si>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</si>
  <si>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</si>
  <si>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</si>
  <si>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</si>
  <si>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</si>
  <si>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M06_DTSAIDA</t>
  </si>
  <si>
    <t>M06_VEIC_PLACA</t>
  </si>
  <si>
    <t>M06_ID_CLIENTE</t>
  </si>
  <si>
    <t>A00_FANTASIA</t>
  </si>
  <si>
    <t>Soma de M06_TOTPRO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</si>
  <si>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</si>
  <si>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</si>
  <si>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</si>
  <si>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</si>
  <si>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</si>
  <si>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</si>
  <si>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</si>
  <si>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</si>
  <si>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</si>
  <si>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LUAN</t>
  </si>
  <si>
    <t>TORRES</t>
  </si>
  <si>
    <t>FELIX</t>
  </si>
  <si>
    <t>EDSON</t>
  </si>
  <si>
    <t>ROBERTO</t>
  </si>
  <si>
    <t>AGENDAMENTO SUPER LAGOA CD</t>
  </si>
  <si>
    <t>AILTON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</si>
</sst>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F4DD854-40C9-4179-8E12-79154002EF95}" autoFormatId="16" applyNumberFormats="0" applyBorderFormats="0" applyFontFormats="0" applyPatternFormats="0" applyAlignmentFormats="0" applyWidthHeightFormats="0">
  <queryTableRefresh nextId="7">
    <queryTableFields count="6">
      <queryTableField id="1" name="M06_DTSAIDA" tableColumnId="7"/>
      <queryTableField id="2" name="M06_VEIC_PLACA" tableColumnId="2"/>
      <queryTableField id="3" name="M06_ID_CLIENTE" tableColumnId="3"/>
      <queryTableField id="4" name="A00_FANTASIA" tableColumnId="4"/>
      <queryTableField id="5" name="Soma de M06_TOTPRO" tableColumnId="5"/>
      <queryTableField id="6" name="PES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6"/>
    <tableColumn id="2" xr3:uid="{148EBEF4-F83C-42BD-AEF7-DB3E9645386A}" uniqueName="2" name="CLIENTE" queryTableFieldId="2" dataDxfId="15"/>
    <tableColumn id="3" xr3:uid="{90F8C990-D1D9-4489-8186-0DF027FFE15A}" uniqueName="3" name="REDE" queryTableFieldId="3" dataDxfId="14"/>
    <tableColumn id="4" xr3:uid="{94B0EF83-4656-4675-A6F1-36109051455B}" uniqueName="4" name="SUBREDE" queryTableFieldId="4" dataDxfId="13"/>
    <tableColumn id="5" xr3:uid="{160D5BC0-3C32-4AD0-B23A-5CB0A0FDE5FD}" uniqueName="5" name="LOGRADOURO" queryTableFieldId="5" dataDxfId="12"/>
    <tableColumn id="6" xr3:uid="{DA8C9246-835A-4BDB-A0B3-24748B410703}" uniqueName="6" name="NUMERO" queryTableFieldId="6" dataDxfId="11"/>
    <tableColumn id="7" xr3:uid="{383BB3B0-B65B-4A56-BA46-ABAB2A8F7B69}" uniqueName="7" name="BAIRRO" queryTableFieldId="7" dataDxfId="10"/>
    <tableColumn id="8" xr3:uid="{AC5794E5-1276-4D35-84C6-19A3D75FC97E}" uniqueName="8" name="CIDADE" queryTableFieldId="8" dataDxfId="9"/>
    <tableColumn id="9" xr3:uid="{CB74F7DC-6067-4D2B-A09C-6F01A54C5939}" uniqueName="9" name="ENDEREÇO" queryTableFieldId="9" dataDxfId="8"/>
    <tableColumn id="10" xr3:uid="{A2223632-103F-4914-9538-F86831BD6357}" uniqueName="10" name="A00_LAT" queryTableFieldId="10" dataDxfId="7"/>
    <tableColumn id="11" xr3:uid="{4C015153-3C2F-4584-95E7-A63F24BEFE90}" uniqueName="11" name="A00_LONG" queryTableFieldId="11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32598-2D82-4613-AF87-FFC9AF16CF21}" name="logista_atual" displayName="logista_atual" ref="A1:F22" tableType="queryTable" totalsRowShown="0">
  <autoFilter ref="A1:F22" xr:uid="{7CF32598-2D82-4613-AF87-FFC9AF16CF21}"/>
  <tableColumns count="6">
    <tableColumn id="7" xr3:uid="{FFD84BF3-6B84-4A61-954D-BD8554E7CA4B}" uniqueName="7" name="M06_DTSAIDA" queryTableFieldId="1" dataDxfId="5"/>
    <tableColumn id="2" xr3:uid="{DC830936-2C11-4283-AE5A-A2F04B2A7B57}" uniqueName="2" name="M06_VEIC_PLACA" queryTableFieldId="2" dataDxfId="4"/>
    <tableColumn id="3" xr3:uid="{F34D90F2-DABA-4C40-BD08-977D4DFEFB66}" uniqueName="3" name="M06_ID_CLIENTE" queryTableFieldId="3" dataDxfId="3"/>
    <tableColumn id="4" xr3:uid="{7FE0BD30-1249-49E5-82E6-2423B52E7164}" uniqueName="4" name="A00_FANTASIA" queryTableFieldId="4" dataDxfId="2"/>
    <tableColumn id="5" xr3:uid="{57AD4E2C-F5F8-4719-ABD6-8EBA1A428738}" uniqueName="5" name="Soma de M06_TOTPRO" queryTableFieldId="5" dataDxfId="1"/>
    <tableColumn id="6" xr3:uid="{E782E03F-A2FB-41E7-A7C5-6B99E38BC2E9}" uniqueName="6" name="PES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F1" workbookViewId="0">
      <selection activeCell="K1095" sqref="K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6741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6743</v>
      </c>
      <c r="K1093" s="1" t="s">
        <v>6744</v>
      </c>
      <c r="L1093" s="1"/>
    </row>
    <row r="1094" spans="1:12">
      <c r="A1094">
        <v>12013</v>
      </c>
      <c r="B1094" t="s">
        <v>6742</v>
      </c>
      <c r="J1094" s="1" t="s">
        <v>6745</v>
      </c>
      <c r="K1094" s="1" t="s">
        <v>6746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L36" sqref="L36:L40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22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bestFit="1" customWidth="1"/>
  </cols>
  <sheetData>
    <row r="1" spans="1:13">
      <c r="A1" t="s">
        <v>6445</v>
      </c>
      <c r="B1" t="s">
        <v>6747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t="s">
        <v>6726</v>
      </c>
    </row>
    <row r="2" spans="1:13">
      <c r="A2" s="4">
        <v>45772</v>
      </c>
      <c r="B2" t="s">
        <v>6754</v>
      </c>
      <c r="C2" t="s">
        <v>6494</v>
      </c>
      <c r="D2">
        <v>162</v>
      </c>
      <c r="E2" t="s">
        <v>19</v>
      </c>
      <c r="F2" s="37">
        <v>13916.86</v>
      </c>
      <c r="G2">
        <v>639.5</v>
      </c>
      <c r="H2" t="str">
        <f>VLOOKUP(D2,COORDENADAS!A:J,10,FALSE)</f>
        <v>-3.81528198</v>
      </c>
      <c r="I2" t="str">
        <f>VLOOKUP(D2,COORDENADAS!A:K,11,FALSE)</f>
        <v>-38.55661271</v>
      </c>
      <c r="J2" s="1" t="s">
        <v>6571</v>
      </c>
      <c r="K2" s="1" t="s">
        <v>6572</v>
      </c>
      <c r="L2" s="7">
        <f>VLOOKUP(C2,pesoCaminhao!C:G,5,0)</f>
        <v>9000</v>
      </c>
      <c r="M2" t="str">
        <f>VLOOKUP(D2,horarios!B:G,6,0)</f>
        <v>DIURNO</v>
      </c>
    </row>
    <row r="3" spans="1:13">
      <c r="A3" s="4">
        <v>45772</v>
      </c>
      <c r="B3" t="s">
        <v>6750</v>
      </c>
      <c r="C3" t="s">
        <v>6436</v>
      </c>
      <c r="D3">
        <v>182</v>
      </c>
      <c r="E3" t="s">
        <v>22</v>
      </c>
      <c r="F3" s="37">
        <v>1402.08</v>
      </c>
      <c r="G3">
        <v>61.6</v>
      </c>
      <c r="H3" t="str">
        <f>VLOOKUP(D3,COORDENADAS!A:J,10,FALSE)</f>
        <v>-3.7429477</v>
      </c>
      <c r="I3" t="str">
        <f>VLOOKUP(D3,COORDENADAS!A:K,11,FALSE)</f>
        <v>-38.5599157</v>
      </c>
      <c r="J3" s="1" t="s">
        <v>6571</v>
      </c>
      <c r="K3" s="1" t="s">
        <v>6572</v>
      </c>
      <c r="L3" s="7">
        <f>VLOOKUP(C3,pesoCaminhao!C:G,5,0)</f>
        <v>1590</v>
      </c>
      <c r="M3" t="str">
        <f>VLOOKUP(D3,horarios!B:G,6,0)</f>
        <v>MANHA</v>
      </c>
    </row>
    <row r="4" spans="1:13">
      <c r="A4" s="4">
        <v>45772</v>
      </c>
      <c r="B4" t="s">
        <v>6751</v>
      </c>
      <c r="C4" t="s">
        <v>6732</v>
      </c>
      <c r="D4">
        <v>212</v>
      </c>
      <c r="E4" t="s">
        <v>25</v>
      </c>
      <c r="F4" s="37">
        <v>1124.78</v>
      </c>
      <c r="G4">
        <v>49</v>
      </c>
      <c r="H4" t="str">
        <f>VLOOKUP(D4,COORDENADAS!A:J,10,FALSE)</f>
        <v>-3.8185168</v>
      </c>
      <c r="I4" t="str">
        <f>VLOOKUP(D4,COORDENADAS!A:K,11,FALSE)</f>
        <v>-38.4971878</v>
      </c>
      <c r="J4" s="1" t="s">
        <v>6571</v>
      </c>
      <c r="K4" s="1" t="s">
        <v>6572</v>
      </c>
      <c r="L4" s="7">
        <f>VLOOKUP(C4,pesoCaminhao!C:G,5,0)</f>
        <v>1590</v>
      </c>
      <c r="M4" t="str">
        <f>VLOOKUP(D4,horarios!B:G,6,0)</f>
        <v>MANHA</v>
      </c>
    </row>
    <row r="5" spans="1:13">
      <c r="A5" s="4">
        <v>45772</v>
      </c>
      <c r="B5" t="s">
        <v>6749</v>
      </c>
      <c r="C5" t="s">
        <v>6434</v>
      </c>
      <c r="D5">
        <v>224</v>
      </c>
      <c r="E5" t="s">
        <v>26</v>
      </c>
      <c r="F5" s="37">
        <v>1149.1600000000001</v>
      </c>
      <c r="G5">
        <v>53.6</v>
      </c>
      <c r="H5" t="str">
        <f>VLOOKUP(D5,COORDENADAS!A:J,10,FALSE)</f>
        <v>-3.7440842</v>
      </c>
      <c r="I5" t="str">
        <f>VLOOKUP(D5,COORDENADAS!A:K,11,FALSE)</f>
        <v>-38.4749343</v>
      </c>
      <c r="J5" s="1" t="s">
        <v>6571</v>
      </c>
      <c r="K5" s="1" t="s">
        <v>6572</v>
      </c>
      <c r="L5" s="7">
        <f>VLOOKUP(C5,pesoCaminhao!C:G,5,0)</f>
        <v>1590</v>
      </c>
      <c r="M5" t="str">
        <f>VLOOKUP(D5,horarios!B:G,6,0)</f>
        <v>MANHA</v>
      </c>
    </row>
    <row r="6" spans="1:13">
      <c r="A6" s="4">
        <v>45772</v>
      </c>
      <c r="B6" t="s">
        <v>6752</v>
      </c>
      <c r="C6" t="s">
        <v>6431</v>
      </c>
      <c r="D6">
        <v>239</v>
      </c>
      <c r="E6" t="s">
        <v>28</v>
      </c>
      <c r="F6" s="37">
        <v>1489.4</v>
      </c>
      <c r="G6">
        <v>126.5</v>
      </c>
      <c r="H6" t="str">
        <f>VLOOKUP(D6,COORDENADAS!A:J,10,FALSE)</f>
        <v>-3.7342526</v>
      </c>
      <c r="I6" t="str">
        <f>VLOOKUP(D6,COORDENADAS!A:K,11,FALSE)</f>
        <v>-38.65836087</v>
      </c>
      <c r="J6" s="1" t="s">
        <v>6571</v>
      </c>
      <c r="K6" s="1" t="s">
        <v>6572</v>
      </c>
      <c r="L6" s="7">
        <f>VLOOKUP(C6,pesoCaminhao!C:G,5,0)</f>
        <v>1590</v>
      </c>
      <c r="M6" t="str">
        <f>VLOOKUP(D6,horarios!B:G,6,0)</f>
        <v>DIURNO</v>
      </c>
    </row>
    <row r="7" spans="1:13">
      <c r="A7" s="4">
        <v>45772</v>
      </c>
      <c r="B7" t="s">
        <v>6748</v>
      </c>
      <c r="C7" t="s">
        <v>6516</v>
      </c>
      <c r="D7">
        <v>284</v>
      </c>
      <c r="E7" t="s">
        <v>32</v>
      </c>
      <c r="F7" s="37">
        <v>911.4</v>
      </c>
      <c r="G7">
        <v>100.2</v>
      </c>
      <c r="H7" t="str">
        <f>VLOOKUP(D7,COORDENADAS!A:J,10,FALSE)</f>
        <v>-3.7966519</v>
      </c>
      <c r="I7" t="str">
        <f>VLOOKUP(D7,COORDENADAS!A:K,11,FALSE)</f>
        <v>-38.6007377</v>
      </c>
      <c r="J7" s="1" t="s">
        <v>6571</v>
      </c>
      <c r="K7" s="1" t="s">
        <v>6572</v>
      </c>
      <c r="L7" s="7">
        <f>VLOOKUP(C7,pesoCaminhao!C:G,5,0)</f>
        <v>900</v>
      </c>
      <c r="M7" t="str">
        <f>VLOOKUP(D7,horarios!B:G,6,0)</f>
        <v>DIURNO</v>
      </c>
    </row>
    <row r="8" spans="1:13">
      <c r="A8" s="4">
        <v>45772</v>
      </c>
      <c r="B8" t="s">
        <v>6752</v>
      </c>
      <c r="C8" t="s">
        <v>6431</v>
      </c>
      <c r="D8">
        <v>595</v>
      </c>
      <c r="E8" t="s">
        <v>72</v>
      </c>
      <c r="F8" s="37">
        <v>714</v>
      </c>
      <c r="G8">
        <v>45</v>
      </c>
      <c r="H8" t="str">
        <f>VLOOKUP(D8,COORDENADAS!A:J,10,FALSE)</f>
        <v>-3.7691711</v>
      </c>
      <c r="I8" t="str">
        <f>VLOOKUP(D8,COORDENADAS!A:K,11,FALSE)</f>
        <v>-38.6569162</v>
      </c>
      <c r="J8" s="1" t="s">
        <v>6571</v>
      </c>
      <c r="K8" s="1" t="s">
        <v>6572</v>
      </c>
      <c r="L8" s="7">
        <f>VLOOKUP(C8,pesoCaminhao!C:G,5,0)</f>
        <v>1590</v>
      </c>
      <c r="M8" t="str">
        <f>VLOOKUP(D8,horarios!B:G,6,0)</f>
        <v>DIURNO</v>
      </c>
    </row>
    <row r="9" spans="1:13">
      <c r="A9" s="4">
        <v>45772</v>
      </c>
      <c r="B9" t="s">
        <v>6750</v>
      </c>
      <c r="C9" t="s">
        <v>6436</v>
      </c>
      <c r="D9">
        <v>840</v>
      </c>
      <c r="E9" t="s">
        <v>123</v>
      </c>
      <c r="F9" s="37">
        <v>909.3</v>
      </c>
      <c r="G9">
        <v>127</v>
      </c>
      <c r="H9" t="str">
        <f>VLOOKUP(D9,COORDENADAS!A:J,10,FALSE)</f>
        <v>-3.7128686</v>
      </c>
      <c r="I9" t="str">
        <f>VLOOKUP(D9,COORDENADAS!A:K,11,FALSE)</f>
        <v>-38.5486857</v>
      </c>
      <c r="J9" s="1" t="s">
        <v>6571</v>
      </c>
      <c r="K9" s="1" t="s">
        <v>6572</v>
      </c>
      <c r="L9" s="7">
        <f>VLOOKUP(C9,pesoCaminhao!C:G,5,0)</f>
        <v>1590</v>
      </c>
      <c r="M9" t="str">
        <f>VLOOKUP(D9,horarios!B:G,6,0)</f>
        <v>DIURNO</v>
      </c>
    </row>
    <row r="10" spans="1:13">
      <c r="A10" s="4">
        <v>45772</v>
      </c>
      <c r="B10" t="s">
        <v>6749</v>
      </c>
      <c r="C10" t="s">
        <v>6434</v>
      </c>
      <c r="D10">
        <v>972</v>
      </c>
      <c r="E10" t="s">
        <v>151</v>
      </c>
      <c r="F10" s="37">
        <v>1078.18</v>
      </c>
      <c r="G10">
        <v>81.8</v>
      </c>
      <c r="H10" t="str">
        <f>VLOOKUP(D10,COORDENADAS!A:J,10,FALSE)</f>
        <v>-3.7424091</v>
      </c>
      <c r="I10" t="str">
        <f>VLOOKUP(D10,COORDENADAS!A:K,11,FALSE)</f>
        <v>-38.4867581</v>
      </c>
      <c r="J10" s="1" t="s">
        <v>6571</v>
      </c>
      <c r="K10" s="1" t="s">
        <v>6572</v>
      </c>
      <c r="L10" s="7">
        <f>VLOOKUP(C10,pesoCaminhao!C:G,5,0)</f>
        <v>1590</v>
      </c>
      <c r="M10" t="str">
        <f>VLOOKUP(D10,horarios!B:G,6,0)</f>
        <v>MANHA</v>
      </c>
    </row>
    <row r="11" spans="1:13">
      <c r="A11" s="4">
        <v>45772</v>
      </c>
      <c r="B11" t="s">
        <v>6753</v>
      </c>
      <c r="C11" t="s">
        <v>6435</v>
      </c>
      <c r="D11">
        <v>1142</v>
      </c>
      <c r="E11" t="s">
        <v>186</v>
      </c>
      <c r="F11" s="37">
        <v>320.39999999999998</v>
      </c>
      <c r="G11">
        <v>30.1</v>
      </c>
      <c r="H11" t="str">
        <f>VLOOKUP(D11,COORDENADAS!A:J,10,FALSE)</f>
        <v>-3.846401</v>
      </c>
      <c r="I11" t="str">
        <f>VLOOKUP(D11,COORDENADAS!A:K,11,FALSE)</f>
        <v>-38.656205</v>
      </c>
      <c r="J11" s="1" t="s">
        <v>6571</v>
      </c>
      <c r="K11" s="1" t="s">
        <v>6572</v>
      </c>
      <c r="L11" s="7">
        <f>VLOOKUP(C11,pesoCaminhao!C:G,5,0)</f>
        <v>1590</v>
      </c>
      <c r="M11" t="str">
        <f>VLOOKUP(D11,horarios!B:G,6,0)</f>
        <v>DIURNO</v>
      </c>
    </row>
    <row r="12" spans="1:13">
      <c r="A12" s="4">
        <v>45772</v>
      </c>
      <c r="B12" t="s">
        <v>6748</v>
      </c>
      <c r="C12" t="s">
        <v>6516</v>
      </c>
      <c r="D12">
        <v>1786</v>
      </c>
      <c r="E12" t="s">
        <v>274</v>
      </c>
      <c r="F12" s="37">
        <v>665.8</v>
      </c>
      <c r="G12">
        <v>60</v>
      </c>
      <c r="H12" t="str">
        <f>VLOOKUP(D12,COORDENADAS!A:J,10,FALSE)</f>
        <v>-3.7780893</v>
      </c>
      <c r="I12" t="str">
        <f>VLOOKUP(D12,COORDENADAS!A:K,11,FALSE)</f>
        <v>-38.616795</v>
      </c>
      <c r="J12" s="1" t="s">
        <v>6571</v>
      </c>
      <c r="K12" s="1" t="s">
        <v>6572</v>
      </c>
      <c r="L12" s="7">
        <f>VLOOKUP(C12,pesoCaminhao!C:G,5,0)</f>
        <v>900</v>
      </c>
      <c r="M12" t="str">
        <f>VLOOKUP(D12,horarios!B:G,6,0)</f>
        <v>DIURNO</v>
      </c>
    </row>
    <row r="13" spans="1:13">
      <c r="A13" s="4">
        <v>45772</v>
      </c>
      <c r="B13" t="s">
        <v>6748</v>
      </c>
      <c r="C13" t="s">
        <v>6516</v>
      </c>
      <c r="D13">
        <v>1967</v>
      </c>
      <c r="E13" t="s">
        <v>288</v>
      </c>
      <c r="F13" s="37">
        <v>570</v>
      </c>
      <c r="G13">
        <v>74.599999999999994</v>
      </c>
      <c r="H13" t="str">
        <f>VLOOKUP(D13,COORDENADAS!A:J,10,FALSE)</f>
        <v>-3.7865804</v>
      </c>
      <c r="I13" t="str">
        <f>VLOOKUP(D13,COORDENADAS!A:K,11,FALSE)</f>
        <v>-38.5979579</v>
      </c>
      <c r="J13" s="1" t="s">
        <v>6571</v>
      </c>
      <c r="K13" s="1" t="s">
        <v>6572</v>
      </c>
      <c r="L13" s="7">
        <f>VLOOKUP(C13,pesoCaminhao!C:G,5,0)</f>
        <v>900</v>
      </c>
      <c r="M13" t="str">
        <f>VLOOKUP(D13,horarios!B:G,6,0)</f>
        <v>DIURNO</v>
      </c>
    </row>
    <row r="14" spans="1:13">
      <c r="A14" s="4">
        <v>45772</v>
      </c>
      <c r="B14" t="s">
        <v>6755</v>
      </c>
      <c r="C14" t="s">
        <v>6432</v>
      </c>
      <c r="D14">
        <v>2459</v>
      </c>
      <c r="E14" t="s">
        <v>339</v>
      </c>
      <c r="F14" s="37">
        <v>568.20000000000005</v>
      </c>
      <c r="G14">
        <v>30.2</v>
      </c>
      <c r="H14" t="str">
        <f>VLOOKUP(D14,COORDENADAS!A:J,10,FALSE)</f>
        <v>-3.8195737</v>
      </c>
      <c r="I14" t="str">
        <f>VLOOKUP(D14,COORDENADAS!A:K,11,FALSE)</f>
        <v>-38.5661298</v>
      </c>
      <c r="J14" s="1" t="s">
        <v>6571</v>
      </c>
      <c r="K14" s="1" t="s">
        <v>6572</v>
      </c>
      <c r="L14" s="7">
        <f>VLOOKUP(C14,pesoCaminhao!C:G,5,0)</f>
        <v>1590</v>
      </c>
      <c r="M14" t="str">
        <f>VLOOKUP(D14,horarios!B:G,6,0)</f>
        <v>DIURNO</v>
      </c>
    </row>
    <row r="15" spans="1:13">
      <c r="A15" s="4">
        <v>45772</v>
      </c>
      <c r="B15" t="s">
        <v>6750</v>
      </c>
      <c r="C15" t="s">
        <v>6436</v>
      </c>
      <c r="D15">
        <v>2593</v>
      </c>
      <c r="E15" t="s">
        <v>352</v>
      </c>
      <c r="F15" s="37">
        <v>286.85000000000002</v>
      </c>
      <c r="G15">
        <v>28.4</v>
      </c>
      <c r="H15" t="str">
        <f>VLOOKUP(D15,COORDENADAS!A:J,10,FALSE)</f>
        <v>-3.7195196</v>
      </c>
      <c r="I15" t="str">
        <f>VLOOKUP(D15,COORDENADAS!A:K,11,FALSE)</f>
        <v>-38.5354755</v>
      </c>
      <c r="J15" s="1" t="s">
        <v>6571</v>
      </c>
      <c r="K15" s="1" t="s">
        <v>6572</v>
      </c>
      <c r="L15" s="7">
        <f>VLOOKUP(C15,pesoCaminhao!C:G,5,0)</f>
        <v>1590</v>
      </c>
      <c r="M15" t="str">
        <f>VLOOKUP(D15,horarios!B:G,6,0)</f>
        <v>DIURNO</v>
      </c>
    </row>
    <row r="16" spans="1:13">
      <c r="A16" s="4">
        <v>45772</v>
      </c>
      <c r="B16" t="s">
        <v>6753</v>
      </c>
      <c r="C16" t="s">
        <v>6435</v>
      </c>
      <c r="D16">
        <v>3249</v>
      </c>
      <c r="E16" t="s">
        <v>421</v>
      </c>
      <c r="F16" s="37">
        <v>1081.2</v>
      </c>
      <c r="G16">
        <v>74.400000000000006</v>
      </c>
      <c r="H16" t="str">
        <f>VLOOKUP(D16,COORDENADAS!A:J,10,FALSE)</f>
        <v>-3.8496108</v>
      </c>
      <c r="I16" t="str">
        <f>VLOOKUP(D16,COORDENADAS!A:K,11,FALSE)</f>
        <v>-38.5809081</v>
      </c>
      <c r="J16" s="1" t="s">
        <v>6571</v>
      </c>
      <c r="K16" s="1" t="s">
        <v>6572</v>
      </c>
      <c r="L16" s="7">
        <f>VLOOKUP(C16,pesoCaminhao!C:G,5,0)</f>
        <v>1590</v>
      </c>
      <c r="M16" t="str">
        <f>VLOOKUP(D16,horarios!B:G,6,0)</f>
        <v>MANHA</v>
      </c>
    </row>
    <row r="17" spans="1:13">
      <c r="A17" s="4">
        <v>45772</v>
      </c>
      <c r="B17" t="s">
        <v>6751</v>
      </c>
      <c r="C17" t="s">
        <v>6732</v>
      </c>
      <c r="D17">
        <v>3486</v>
      </c>
      <c r="E17" t="s">
        <v>456</v>
      </c>
      <c r="F17" s="37">
        <v>1124.54</v>
      </c>
      <c r="G17">
        <v>68.599999999999994</v>
      </c>
      <c r="H17" t="str">
        <f>VLOOKUP(D17,COORDENADAS!A:J,10,FALSE)</f>
        <v>-3.830081</v>
      </c>
      <c r="I17" t="str">
        <f>VLOOKUP(D17,COORDENADAS!A:K,11,FALSE)</f>
        <v>-38.509759</v>
      </c>
      <c r="J17" s="1" t="s">
        <v>6571</v>
      </c>
      <c r="K17" s="1" t="s">
        <v>6572</v>
      </c>
      <c r="L17" s="7">
        <f>VLOOKUP(C17,pesoCaminhao!C:G,5,0)</f>
        <v>1590</v>
      </c>
      <c r="M17" t="str">
        <f>VLOOKUP(D17,horarios!B:G,6,0)</f>
        <v>MANHA</v>
      </c>
    </row>
    <row r="18" spans="1:13">
      <c r="A18" s="4">
        <v>45772</v>
      </c>
      <c r="B18" t="s">
        <v>6750</v>
      </c>
      <c r="C18" t="s">
        <v>6436</v>
      </c>
      <c r="D18">
        <v>3584</v>
      </c>
      <c r="E18" t="s">
        <v>472</v>
      </c>
      <c r="F18" s="37">
        <v>794.32</v>
      </c>
      <c r="G18">
        <v>63</v>
      </c>
      <c r="H18" t="str">
        <f>VLOOKUP(D18,COORDENADAS!A:J,10,FALSE)</f>
        <v>-3.726481</v>
      </c>
      <c r="I18" t="str">
        <f>VLOOKUP(D18,COORDENADAS!A:K,11,FALSE)</f>
        <v>-38.5888279</v>
      </c>
      <c r="J18" s="1" t="s">
        <v>6571</v>
      </c>
      <c r="K18" s="1" t="s">
        <v>6572</v>
      </c>
      <c r="L18" s="7">
        <f>VLOOKUP(C18,pesoCaminhao!C:G,5,0)</f>
        <v>1590</v>
      </c>
      <c r="M18" t="str">
        <f>VLOOKUP(D18,horarios!B:G,6,0)</f>
        <v>DIURNO</v>
      </c>
    </row>
    <row r="19" spans="1:13">
      <c r="A19" s="4">
        <v>45772</v>
      </c>
      <c r="B19" t="s">
        <v>6753</v>
      </c>
      <c r="C19" t="s">
        <v>6435</v>
      </c>
      <c r="D19">
        <v>3765</v>
      </c>
      <c r="E19" t="s">
        <v>497</v>
      </c>
      <c r="F19" s="37">
        <v>1147.8</v>
      </c>
      <c r="G19">
        <v>90.9</v>
      </c>
      <c r="H19" t="str">
        <f>VLOOKUP(D19,COORDENADAS!A:J,10,FALSE)</f>
        <v>-3.8548937</v>
      </c>
      <c r="I19" t="str">
        <f>VLOOKUP(D19,COORDENADAS!A:K,11,FALSE)</f>
        <v>-38.5789869</v>
      </c>
      <c r="J19" s="1" t="s">
        <v>6571</v>
      </c>
      <c r="K19" s="1" t="s">
        <v>6572</v>
      </c>
      <c r="L19" s="7">
        <f>VLOOKUP(C19,pesoCaminhao!C:G,5,0)</f>
        <v>1590</v>
      </c>
      <c r="M19" t="str">
        <f>VLOOKUP(D19,horarios!B:G,6,0)</f>
        <v>MANHA</v>
      </c>
    </row>
    <row r="20" spans="1:13">
      <c r="A20" s="4">
        <v>45772</v>
      </c>
      <c r="B20" t="s">
        <v>6755</v>
      </c>
      <c r="C20" t="s">
        <v>6432</v>
      </c>
      <c r="D20">
        <v>3776</v>
      </c>
      <c r="E20" t="s">
        <v>500</v>
      </c>
      <c r="F20" s="37">
        <v>1056.74</v>
      </c>
      <c r="G20">
        <v>103.2</v>
      </c>
      <c r="H20" t="str">
        <f>VLOOKUP(D20,COORDENADAS!A:J,10,FALSE)</f>
        <v>-3.8471524</v>
      </c>
      <c r="I20" t="str">
        <f>VLOOKUP(D20,COORDENADAS!A:K,11,FALSE)</f>
        <v>-38.5283154</v>
      </c>
      <c r="J20" s="1" t="s">
        <v>6571</v>
      </c>
      <c r="K20" s="1" t="s">
        <v>6572</v>
      </c>
      <c r="L20" s="7">
        <f>VLOOKUP(C20,pesoCaminhao!C:G,5,0)</f>
        <v>1590</v>
      </c>
      <c r="M20" t="str">
        <f>VLOOKUP(D20,horarios!B:G,6,0)</f>
        <v>DIURNO</v>
      </c>
    </row>
    <row r="21" spans="1:13">
      <c r="A21" s="4">
        <v>45772</v>
      </c>
      <c r="B21" t="s">
        <v>6749</v>
      </c>
      <c r="C21" t="s">
        <v>6434</v>
      </c>
      <c r="D21">
        <v>4029</v>
      </c>
      <c r="E21" t="s">
        <v>542</v>
      </c>
      <c r="F21" s="37">
        <v>5207.1000000000004</v>
      </c>
      <c r="G21">
        <v>246.5</v>
      </c>
      <c r="H21" t="str">
        <f>VLOOKUP(D21,COORDENADAS!A:J,10,FALSE)</f>
        <v>-3.7411822</v>
      </c>
      <c r="I21" t="str">
        <f>VLOOKUP(D21,COORDENADAS!A:K,11,FALSE)</f>
        <v>-38.5041525</v>
      </c>
      <c r="J21" s="1" t="s">
        <v>6571</v>
      </c>
      <c r="K21" s="1" t="s">
        <v>6572</v>
      </c>
      <c r="L21" s="7">
        <f>VLOOKUP(C21,pesoCaminhao!C:G,5,0)</f>
        <v>1590</v>
      </c>
      <c r="M21" t="str">
        <f>VLOOKUP(D21,horarios!B:G,6,0)</f>
        <v>DIURNO</v>
      </c>
    </row>
    <row r="22" spans="1:13">
      <c r="A22" s="4">
        <v>45772</v>
      </c>
      <c r="B22" t="s">
        <v>6755</v>
      </c>
      <c r="C22" t="s">
        <v>6432</v>
      </c>
      <c r="D22">
        <v>4057</v>
      </c>
      <c r="E22" t="s">
        <v>545</v>
      </c>
      <c r="F22" s="37">
        <v>745.36</v>
      </c>
      <c r="G22">
        <v>73.3</v>
      </c>
      <c r="H22" t="str">
        <f>VLOOKUP(D22,COORDENADAS!A:J,10,FALSE)</f>
        <v>-3.83330121</v>
      </c>
      <c r="I22" t="str">
        <f>VLOOKUP(D22,COORDENADAS!A:K,11,FALSE)</f>
        <v>-38.55298266</v>
      </c>
      <c r="J22" s="1" t="s">
        <v>6571</v>
      </c>
      <c r="K22" s="1" t="s">
        <v>6572</v>
      </c>
      <c r="L22" s="7">
        <f>VLOOKUP(C22,pesoCaminhao!C:G,5,0)</f>
        <v>1590</v>
      </c>
      <c r="M22" t="str">
        <f>VLOOKUP(D22,horarios!B:G,6,0)</f>
        <v>DIURNO</v>
      </c>
    </row>
    <row r="23" spans="1:13">
      <c r="A23" s="4">
        <v>45772</v>
      </c>
      <c r="B23" t="s">
        <v>6753</v>
      </c>
      <c r="C23" t="s">
        <v>6435</v>
      </c>
      <c r="D23">
        <v>4137</v>
      </c>
      <c r="E23" t="s">
        <v>560</v>
      </c>
      <c r="F23" s="37">
        <v>419.9</v>
      </c>
      <c r="G23">
        <v>34.4</v>
      </c>
      <c r="H23" t="str">
        <f>VLOOKUP(D23,COORDENADAS!A:J,10,FALSE)</f>
        <v>-3.881963</v>
      </c>
      <c r="I23" t="str">
        <f>VLOOKUP(D23,COORDENADAS!A:K,11,FALSE)</f>
        <v>-38.6188955</v>
      </c>
      <c r="J23" s="1" t="s">
        <v>6571</v>
      </c>
      <c r="K23" s="1" t="s">
        <v>6572</v>
      </c>
      <c r="L23" s="7">
        <f>VLOOKUP(C23,pesoCaminhao!C:G,5,0)</f>
        <v>1590</v>
      </c>
      <c r="M23" t="str">
        <f>VLOOKUP(D23,horarios!B:G,6,0)</f>
        <v>DIURNO</v>
      </c>
    </row>
    <row r="24" spans="1:13">
      <c r="A24" s="4">
        <v>45772</v>
      </c>
      <c r="B24" t="s">
        <v>6749</v>
      </c>
      <c r="C24" t="s">
        <v>6434</v>
      </c>
      <c r="D24">
        <v>4284</v>
      </c>
      <c r="E24" t="s">
        <v>588</v>
      </c>
      <c r="F24" s="37">
        <v>230.4</v>
      </c>
      <c r="G24">
        <v>7.2</v>
      </c>
      <c r="H24" t="str">
        <f>VLOOKUP(D24,COORDENADAS!A:J,10,FALSE)</f>
        <v>-3.772043</v>
      </c>
      <c r="I24" t="str">
        <f>VLOOKUP(D24,COORDENADAS!A:K,11,FALSE)</f>
        <v>-38.4828363</v>
      </c>
      <c r="J24" s="1" t="s">
        <v>6571</v>
      </c>
      <c r="K24" s="1" t="s">
        <v>6572</v>
      </c>
      <c r="L24" s="7">
        <f>VLOOKUP(C24,pesoCaminhao!C:G,5,0)</f>
        <v>1590</v>
      </c>
      <c r="M24" t="str">
        <f>VLOOKUP(D24,horarios!B:G,6,0)</f>
        <v>MANHA</v>
      </c>
    </row>
    <row r="25" spans="1:13">
      <c r="A25" s="4">
        <v>45772</v>
      </c>
      <c r="B25" t="s">
        <v>6752</v>
      </c>
      <c r="C25" t="s">
        <v>6431</v>
      </c>
      <c r="D25">
        <v>4381</v>
      </c>
      <c r="E25" t="s">
        <v>599</v>
      </c>
      <c r="F25" s="37">
        <v>1435</v>
      </c>
      <c r="G25">
        <v>88.4</v>
      </c>
      <c r="H25" t="str">
        <f>VLOOKUP(D25,COORDENADAS!A:J,10,FALSE)</f>
        <v>-3.72905976</v>
      </c>
      <c r="I25" t="str">
        <f>VLOOKUP(D25,COORDENADAS!A:K,11,FALSE)</f>
        <v>-38.65588134</v>
      </c>
      <c r="J25" s="1" t="s">
        <v>6571</v>
      </c>
      <c r="K25" s="1" t="s">
        <v>6572</v>
      </c>
      <c r="L25" s="7">
        <f>VLOOKUP(C25,pesoCaminhao!C:G,5,0)</f>
        <v>1590</v>
      </c>
      <c r="M25" t="str">
        <f>VLOOKUP(D25,horarios!B:G,6,0)</f>
        <v>DIURNO</v>
      </c>
    </row>
    <row r="26" spans="1:13">
      <c r="A26" s="4">
        <v>45772</v>
      </c>
      <c r="B26" t="s">
        <v>6749</v>
      </c>
      <c r="C26" t="s">
        <v>6434</v>
      </c>
      <c r="D26">
        <v>4786</v>
      </c>
      <c r="E26" t="s">
        <v>657</v>
      </c>
      <c r="F26" s="37">
        <v>891.76</v>
      </c>
      <c r="G26">
        <v>42.7</v>
      </c>
      <c r="H26" t="str">
        <f>VLOOKUP(D26,COORDENADAS!A:J,10,FALSE)</f>
        <v>-3.7605617</v>
      </c>
      <c r="I26" t="str">
        <f>VLOOKUP(D26,COORDENADAS!A:K,11,FALSE)</f>
        <v>-38.5306641</v>
      </c>
      <c r="J26" s="1" t="s">
        <v>6571</v>
      </c>
      <c r="K26" s="1" t="s">
        <v>6572</v>
      </c>
      <c r="L26" s="7">
        <f>VLOOKUP(C26,pesoCaminhao!C:G,5,0)</f>
        <v>1590</v>
      </c>
      <c r="M26" t="str">
        <f>VLOOKUP(D26,horarios!B:G,6,0)</f>
        <v>DIURNO</v>
      </c>
    </row>
    <row r="27" spans="1:13">
      <c r="A27" s="4">
        <v>45772</v>
      </c>
      <c r="B27" t="s">
        <v>6748</v>
      </c>
      <c r="C27" t="s">
        <v>6516</v>
      </c>
      <c r="D27">
        <v>9318</v>
      </c>
      <c r="E27" t="s">
        <v>709</v>
      </c>
      <c r="F27" s="37">
        <v>573.6</v>
      </c>
      <c r="G27">
        <v>81.2</v>
      </c>
      <c r="H27" t="str">
        <f>VLOOKUP(D27,COORDENADAS!A:J,10,FALSE)</f>
        <v>-3.7881221</v>
      </c>
      <c r="I27" t="str">
        <f>VLOOKUP(D27,COORDENADAS!A:K,11,FALSE)</f>
        <v>-38.6107546</v>
      </c>
      <c r="J27" s="1" t="s">
        <v>6571</v>
      </c>
      <c r="K27" s="1" t="s">
        <v>6572</v>
      </c>
      <c r="L27" s="7">
        <f>VLOOKUP(C27,pesoCaminhao!C:G,5,0)</f>
        <v>900</v>
      </c>
      <c r="M27" t="str">
        <f>VLOOKUP(D27,horarios!B:G,6,0)</f>
        <v>DIURNO</v>
      </c>
    </row>
    <row r="28" spans="1:13">
      <c r="A28" s="4">
        <v>45772</v>
      </c>
      <c r="B28" t="s">
        <v>6753</v>
      </c>
      <c r="C28" t="s">
        <v>6435</v>
      </c>
      <c r="D28">
        <v>9326</v>
      </c>
      <c r="E28" t="s">
        <v>714</v>
      </c>
      <c r="F28" s="37">
        <v>1226.46</v>
      </c>
      <c r="G28">
        <v>44.3</v>
      </c>
      <c r="H28" t="str">
        <f>VLOOKUP(D28,COORDENADAS!A:J,10,FALSE)</f>
        <v>-3.86330658</v>
      </c>
      <c r="I28" t="str">
        <f>VLOOKUP(D28,COORDENADAS!A:K,11,FALSE)</f>
        <v>-38.58178138</v>
      </c>
      <c r="J28" s="1" t="s">
        <v>6571</v>
      </c>
      <c r="K28" s="1" t="s">
        <v>6572</v>
      </c>
      <c r="L28" s="7">
        <f>VLOOKUP(C28,pesoCaminhao!C:G,5,0)</f>
        <v>1590</v>
      </c>
      <c r="M28" t="str">
        <f>VLOOKUP(D28,horarios!B:G,6,0)</f>
        <v>MANHA</v>
      </c>
    </row>
    <row r="29" spans="1:13">
      <c r="A29" s="4">
        <v>45772</v>
      </c>
      <c r="B29" t="s">
        <v>6749</v>
      </c>
      <c r="C29" t="s">
        <v>6434</v>
      </c>
      <c r="D29">
        <v>9597</v>
      </c>
      <c r="E29" t="s">
        <v>796</v>
      </c>
      <c r="F29" s="37">
        <v>831.5</v>
      </c>
      <c r="G29">
        <v>45.6</v>
      </c>
      <c r="H29" t="str">
        <f>VLOOKUP(D29,COORDENADAS!A:J,10,FALSE)</f>
        <v>-3.7603291</v>
      </c>
      <c r="I29" t="str">
        <f>VLOOKUP(D29,COORDENADAS!A:K,11,FALSE)</f>
        <v>-38.5423981</v>
      </c>
      <c r="J29" s="1" t="s">
        <v>6571</v>
      </c>
      <c r="K29" s="1" t="s">
        <v>6572</v>
      </c>
      <c r="L29" s="7">
        <f>VLOOKUP(C29,pesoCaminhao!C:G,5,0)</f>
        <v>1590</v>
      </c>
      <c r="M29" t="str">
        <f>VLOOKUP(D29,horarios!B:G,6,0)</f>
        <v>DIURNO</v>
      </c>
    </row>
    <row r="30" spans="1:13">
      <c r="A30" s="4">
        <v>45772</v>
      </c>
      <c r="B30" t="s">
        <v>6752</v>
      </c>
      <c r="C30" t="s">
        <v>6431</v>
      </c>
      <c r="D30">
        <v>9598</v>
      </c>
      <c r="E30" t="s">
        <v>797</v>
      </c>
      <c r="F30" s="37">
        <v>434.1</v>
      </c>
      <c r="G30">
        <v>49.7</v>
      </c>
      <c r="H30" t="str">
        <f>VLOOKUP(D30,COORDENADAS!A:J,10,FALSE)</f>
        <v>-3.7448789</v>
      </c>
      <c r="I30" t="str">
        <f>VLOOKUP(D30,COORDENADAS!A:K,11,FALSE)</f>
        <v>-38.6495637</v>
      </c>
      <c r="J30" s="1" t="s">
        <v>6571</v>
      </c>
      <c r="K30" s="1" t="s">
        <v>6572</v>
      </c>
      <c r="L30" s="7">
        <f>VLOOKUP(C30,pesoCaminhao!C:G,5,0)</f>
        <v>1590</v>
      </c>
      <c r="M30" t="str">
        <f>VLOOKUP(D30,horarios!B:G,6,0)</f>
        <v>DIURNO</v>
      </c>
    </row>
    <row r="31" spans="1:13">
      <c r="A31" s="4">
        <v>45772</v>
      </c>
      <c r="B31" t="s">
        <v>6755</v>
      </c>
      <c r="C31" t="s">
        <v>6432</v>
      </c>
      <c r="D31">
        <v>9630</v>
      </c>
      <c r="E31" t="s">
        <v>812</v>
      </c>
      <c r="F31" s="37">
        <v>964.8</v>
      </c>
      <c r="G31">
        <v>219.2</v>
      </c>
      <c r="H31" t="str">
        <f>VLOOKUP(D31,COORDENADAS!A:J,10,FALSE)</f>
        <v>-3.8317798</v>
      </c>
      <c r="I31" t="str">
        <f>VLOOKUP(D31,COORDENADAS!A:K,11,FALSE)</f>
        <v>-38.58973</v>
      </c>
      <c r="J31" s="1" t="s">
        <v>6571</v>
      </c>
      <c r="K31" s="1" t="s">
        <v>6572</v>
      </c>
      <c r="L31" s="7">
        <f>VLOOKUP(C31,pesoCaminhao!C:G,5,0)</f>
        <v>1590</v>
      </c>
      <c r="M31" t="str">
        <f>VLOOKUP(D31,horarios!B:G,6,0)</f>
        <v>DIURNO</v>
      </c>
    </row>
    <row r="32" spans="1:13">
      <c r="A32" s="4">
        <v>45772</v>
      </c>
      <c r="B32" t="s">
        <v>6755</v>
      </c>
      <c r="C32" t="s">
        <v>6432</v>
      </c>
      <c r="D32">
        <v>11743</v>
      </c>
      <c r="E32" t="s">
        <v>988</v>
      </c>
      <c r="F32" s="37">
        <v>2873.36</v>
      </c>
      <c r="G32">
        <v>78.7</v>
      </c>
      <c r="H32" t="str">
        <f>VLOOKUP(D32,COORDENADAS!A:J,10,FALSE)</f>
        <v>-3.79508034</v>
      </c>
      <c r="I32" t="str">
        <f>VLOOKUP(D32,COORDENADAS!A:K,11,FALSE)</f>
        <v>-38.47443215</v>
      </c>
      <c r="J32" s="1" t="s">
        <v>6571</v>
      </c>
      <c r="K32" s="1" t="s">
        <v>6572</v>
      </c>
      <c r="L32" s="7">
        <f>VLOOKUP(C32,pesoCaminhao!C:G,5,0)</f>
        <v>1590</v>
      </c>
      <c r="M32" t="str">
        <f>VLOOKUP(D32,horarios!B:G,6,0)</f>
        <v>DIURNO</v>
      </c>
    </row>
    <row r="33" spans="1:13">
      <c r="A33" s="4">
        <v>45772</v>
      </c>
      <c r="B33" t="s">
        <v>6752</v>
      </c>
      <c r="C33" t="s">
        <v>6431</v>
      </c>
      <c r="D33">
        <v>11751</v>
      </c>
      <c r="E33" t="s">
        <v>991</v>
      </c>
      <c r="F33" s="37">
        <v>505</v>
      </c>
      <c r="G33">
        <v>27.3</v>
      </c>
      <c r="H33" t="str">
        <f>VLOOKUP(D33,COORDENADAS!A:J,10,FALSE)</f>
        <v>-3.76521089</v>
      </c>
      <c r="I33" t="str">
        <f>VLOOKUP(D33,COORDENADAS!A:K,11,FALSE)</f>
        <v>-38.6473003</v>
      </c>
      <c r="J33" s="1" t="s">
        <v>6571</v>
      </c>
      <c r="K33" s="1" t="s">
        <v>6572</v>
      </c>
      <c r="L33" s="7">
        <f>VLOOKUP(C33,pesoCaminhao!C:G,5,0)</f>
        <v>1590</v>
      </c>
      <c r="M33" t="s">
        <v>6727</v>
      </c>
    </row>
    <row r="34" spans="1:13">
      <c r="A34" s="4">
        <v>45772</v>
      </c>
      <c r="B34" t="s">
        <v>6751</v>
      </c>
      <c r="C34" t="s">
        <v>6732</v>
      </c>
      <c r="D34">
        <v>11851</v>
      </c>
      <c r="E34" t="s">
        <v>1016</v>
      </c>
      <c r="F34" s="37">
        <v>867.92</v>
      </c>
      <c r="G34">
        <v>62.9</v>
      </c>
      <c r="H34" t="str">
        <f>VLOOKUP(D34,COORDENADAS!A:J,10,FALSE)</f>
        <v>-3.82637289</v>
      </c>
      <c r="I34" t="str">
        <f>VLOOKUP(D34,COORDENADAS!A:K,11,FALSE)</f>
        <v>-38.47433135</v>
      </c>
      <c r="J34" s="1" t="s">
        <v>6571</v>
      </c>
      <c r="K34" s="1" t="s">
        <v>6572</v>
      </c>
      <c r="L34" s="7">
        <f>VLOOKUP(C34,pesoCaminhao!C:G,5,0)</f>
        <v>1590</v>
      </c>
      <c r="M34" t="str">
        <f>VLOOKUP(D34,horarios!B:G,6,0)</f>
        <v>MANHA</v>
      </c>
    </row>
    <row r="35" spans="1:13">
      <c r="A35" s="4">
        <v>45772</v>
      </c>
      <c r="B35" t="s">
        <v>6755</v>
      </c>
      <c r="C35" t="s">
        <v>6432</v>
      </c>
      <c r="D35">
        <v>11895</v>
      </c>
      <c r="E35" t="s">
        <v>1022</v>
      </c>
      <c r="F35" s="37">
        <v>330.12</v>
      </c>
      <c r="G35">
        <v>27.6</v>
      </c>
      <c r="H35" t="str">
        <f>VLOOKUP(D35,COORDENADAS!A:J,10,FALSE)</f>
        <v>-3.89368547</v>
      </c>
      <c r="I35" t="str">
        <f>VLOOKUP(D35,COORDENADAS!A:K,11,FALSE)</f>
        <v>-38.51477265</v>
      </c>
      <c r="J35" s="1" t="s">
        <v>6571</v>
      </c>
      <c r="K35" s="1" t="s">
        <v>6572</v>
      </c>
      <c r="L35" s="7">
        <f>VLOOKUP(C35,pesoCaminhao!C:G,5,0)</f>
        <v>1590</v>
      </c>
      <c r="M35" t="str">
        <f>VLOOKUP(D35,horarios!B:G,6,0)</f>
        <v>MANHA</v>
      </c>
    </row>
    <row r="36" spans="1:13">
      <c r="A36" s="4">
        <v>45772</v>
      </c>
      <c r="B36" t="s">
        <v>6755</v>
      </c>
      <c r="C36" t="s">
        <v>6432</v>
      </c>
      <c r="D36">
        <v>11896</v>
      </c>
      <c r="E36" t="s">
        <v>1023</v>
      </c>
      <c r="F36" s="37">
        <v>745.86</v>
      </c>
      <c r="G36">
        <v>26.4</v>
      </c>
      <c r="H36" t="str">
        <f>VLOOKUP(D36,COORDENADAS!A:J,10,FALSE)</f>
        <v>-3.90694584</v>
      </c>
      <c r="I36" t="str">
        <f>VLOOKUP(D36,COORDENADAS!A:K,11,FALSE)</f>
        <v>-38.50743777</v>
      </c>
      <c r="J36" s="1" t="s">
        <v>6571</v>
      </c>
      <c r="K36" s="1" t="s">
        <v>6572</v>
      </c>
      <c r="L36" s="7">
        <f>VLOOKUP(C36,pesoCaminhao!C:G,5,0)</f>
        <v>1590</v>
      </c>
      <c r="M36" t="str">
        <f>VLOOKUP(D36,horarios!B:G,6,0)</f>
        <v>MANHA</v>
      </c>
    </row>
    <row r="37" spans="1:13">
      <c r="A37" s="4">
        <v>45772</v>
      </c>
      <c r="B37" s="4" t="s">
        <v>6751</v>
      </c>
      <c r="C37" t="s">
        <v>6732</v>
      </c>
      <c r="D37">
        <v>11899</v>
      </c>
      <c r="E37" t="s">
        <v>1025</v>
      </c>
      <c r="F37" s="37">
        <v>867.52</v>
      </c>
      <c r="G37">
        <v>82.2</v>
      </c>
      <c r="H37" t="str">
        <f>VLOOKUP(D37,COORDENADAS!A:J,10,FALSE)</f>
        <v>-3.82635425</v>
      </c>
      <c r="I37" t="str">
        <f>VLOOKUP(D37,COORDENADAS!A:K,11,FALSE)</f>
        <v>-38.47426069</v>
      </c>
      <c r="J37" s="1" t="s">
        <v>6571</v>
      </c>
      <c r="K37" s="1" t="s">
        <v>6572</v>
      </c>
      <c r="L37" s="7">
        <f>VLOOKUP(C37,pesoCaminhao!C:G,5,0)</f>
        <v>1590</v>
      </c>
      <c r="M37" t="str">
        <f>VLOOKUP(D37,horarios!B:G,6,0)</f>
        <v>MANHA</v>
      </c>
    </row>
    <row r="38" spans="1:13">
      <c r="A38" s="4">
        <v>45772</v>
      </c>
      <c r="B38" s="4" t="s">
        <v>6749</v>
      </c>
      <c r="C38" t="s">
        <v>6434</v>
      </c>
      <c r="D38">
        <v>11912</v>
      </c>
      <c r="E38" t="s">
        <v>1028</v>
      </c>
      <c r="F38" s="37">
        <v>737.2</v>
      </c>
      <c r="G38">
        <v>27.2</v>
      </c>
      <c r="H38" t="str">
        <f>VLOOKUP(D38,COORDENADAS!A:J,10,FALSE)</f>
        <v>-3.73839532</v>
      </c>
      <c r="I38" t="str">
        <f>VLOOKUP(D38,COORDENADAS!A:K,11,FALSE)</f>
        <v>-38.53222215</v>
      </c>
      <c r="J38" s="1" t="s">
        <v>6571</v>
      </c>
      <c r="K38" s="1" t="s">
        <v>6572</v>
      </c>
      <c r="L38" s="7">
        <f>VLOOKUP(C38,pesoCaminhao!C:G,5,0)</f>
        <v>1590</v>
      </c>
      <c r="M38" t="str">
        <f>VLOOKUP(D38,horarios!B:G,6,0)</f>
        <v>DIURNO</v>
      </c>
    </row>
    <row r="39" spans="1:13">
      <c r="A39" s="4">
        <v>45772</v>
      </c>
      <c r="B39" s="4" t="s">
        <v>6749</v>
      </c>
      <c r="C39" t="s">
        <v>6434</v>
      </c>
      <c r="D39">
        <v>11926</v>
      </c>
      <c r="E39" t="s">
        <v>1035</v>
      </c>
      <c r="F39" s="37">
        <v>206.4</v>
      </c>
      <c r="G39">
        <v>13.9</v>
      </c>
      <c r="H39" t="str">
        <f>VLOOKUP(D39,COORDENADAS!A:J,10,FALSE)</f>
        <v>-3.78029616</v>
      </c>
      <c r="I39" t="str">
        <f>VLOOKUP(D39,COORDENADAS!A:K,11,FALSE)</f>
        <v>-38.50353329</v>
      </c>
      <c r="J39" s="1" t="s">
        <v>6571</v>
      </c>
      <c r="K39" s="1" t="s">
        <v>6572</v>
      </c>
      <c r="L39" s="7">
        <f>VLOOKUP(C39,pesoCaminhao!C:G,5,0)</f>
        <v>1590</v>
      </c>
      <c r="M39" t="str">
        <f>VLOOKUP(D39,horarios!B:G,6,0)</f>
        <v>DIURNO</v>
      </c>
    </row>
    <row r="40" spans="1:13">
      <c r="A40" s="4">
        <v>45772</v>
      </c>
      <c r="B40" s="4" t="s">
        <v>6755</v>
      </c>
      <c r="C40" t="s">
        <v>6432</v>
      </c>
      <c r="D40">
        <v>11995</v>
      </c>
      <c r="E40" t="s">
        <v>1068</v>
      </c>
      <c r="F40" s="37">
        <v>196.95</v>
      </c>
      <c r="G40">
        <v>24</v>
      </c>
      <c r="H40" t="str">
        <f>VLOOKUP(D40,COORDENADAS!A:J,10,FALSE)</f>
        <v>-3.77394996</v>
      </c>
      <c r="I40" t="str">
        <f>VLOOKUP(D40,COORDENADAS!A:K,11,FALSE)</f>
        <v>-38.51426813</v>
      </c>
      <c r="J40" s="1" t="s">
        <v>6571</v>
      </c>
      <c r="K40" s="1" t="s">
        <v>6572</v>
      </c>
      <c r="L40" s="7">
        <f>VLOOKUP(C40,pesoCaminhao!C:G,5,0)</f>
        <v>1590</v>
      </c>
      <c r="M40" t="str">
        <f>VLOOKUP(D40,horarios!B:G,6,0)</f>
        <v>DIURNO</v>
      </c>
    </row>
    <row r="41" spans="1:13">
      <c r="A41" s="4"/>
      <c r="B41" s="4"/>
      <c r="F41" s="37"/>
      <c r="G41"/>
      <c r="J41" s="1"/>
      <c r="K41" s="1"/>
    </row>
    <row r="42" spans="1:13">
      <c r="A42" s="4"/>
      <c r="B42" s="4"/>
      <c r="F42" s="37"/>
      <c r="G42"/>
      <c r="J42" s="1"/>
      <c r="K42" s="1"/>
    </row>
    <row r="43" spans="1:13">
      <c r="A43" s="4"/>
      <c r="B43" s="4"/>
      <c r="F43" s="37"/>
      <c r="G43"/>
      <c r="J43" s="1"/>
      <c r="K43" s="1"/>
    </row>
    <row r="44" spans="1:13">
      <c r="A44" s="4"/>
      <c r="B44" s="4"/>
      <c r="F44" s="37"/>
      <c r="G44"/>
      <c r="J44" s="1"/>
      <c r="K44" s="1"/>
    </row>
    <row r="45" spans="1:13">
      <c r="A45" s="4"/>
      <c r="B45" s="4"/>
      <c r="F45" s="37"/>
      <c r="G45"/>
      <c r="J45" s="1"/>
      <c r="K45" s="1"/>
    </row>
    <row r="46" spans="1:13">
      <c r="A46" s="4"/>
      <c r="B46" s="4"/>
      <c r="J46" s="3"/>
      <c r="K46" s="2"/>
    </row>
    <row r="47" spans="1:13">
      <c r="A47" s="4"/>
      <c r="B47" s="4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sheetPr filterMode="1"/>
  <dimension ref="A1:H369"/>
  <sheetViews>
    <sheetView workbookViewId="0">
      <selection activeCell="E167" sqref="E16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 hidden="1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 hidden="1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 hidden="1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 hidden="1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 hidden="1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 hidden="1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 hidden="1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 hidden="1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 hidden="1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 hidden="1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 hidden="1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 hidden="1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 hidden="1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 hidden="1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 hidden="1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 hidden="1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 hidden="1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 hidden="1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 hidden="1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 hidden="1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 hidden="1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 hidden="1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 hidden="1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 hidden="1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 hidden="1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 hidden="1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 hidden="1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 hidden="1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 hidden="1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 hidden="1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 hidden="1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 hidden="1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 hidden="1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 hidden="1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 hidden="1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 hidden="1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 hidden="1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 hidden="1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 hidden="1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 hidden="1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 hidden="1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 hidden="1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 hidden="1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 hidden="1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 hidden="1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 hidden="1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 hidden="1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 hidden="1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 hidden="1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 hidden="1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 hidden="1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 hidden="1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 hidden="1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 hidden="1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 hidden="1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 hidden="1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 hidden="1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 hidden="1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 hidden="1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 hidden="1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 hidden="1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 hidden="1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 hidden="1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 hidden="1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 hidden="1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 hidden="1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 hidden="1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 hidden="1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 hidden="1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 hidden="1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 hidden="1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 hidden="1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 hidden="1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 hidden="1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 hidden="1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 hidden="1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 hidden="1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 hidden="1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 hidden="1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 hidden="1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 hidden="1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 hidden="1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 hidden="1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 hidden="1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 hidden="1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 hidden="1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 hidden="1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 hidden="1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 hidden="1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 hidden="1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 hidden="1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 hidden="1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 hidden="1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 hidden="1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 hidden="1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 hidden="1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 hidden="1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 hidden="1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 hidden="1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 hidden="1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 hidden="1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 hidden="1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 hidden="1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 hidden="1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 hidden="1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 hidden="1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 hidden="1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 hidden="1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 hidden="1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 hidden="1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 hidden="1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 hidden="1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 hidden="1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 hidden="1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 hidden="1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 hidden="1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 hidden="1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 hidden="1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 hidden="1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 hidden="1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 hidden="1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 hidden="1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 hidden="1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 hidden="1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 hidden="1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 hidden="1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 hidden="1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 hidden="1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 hidden="1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 hidden="1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 hidden="1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 hidden="1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 hidden="1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 hidden="1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 hidden="1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 hidden="1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 hidden="1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 hidden="1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 hidden="1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 hidden="1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 hidden="1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 hidden="1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 hidden="1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 hidden="1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 hidden="1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 hidden="1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 hidden="1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 hidden="1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 hidden="1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 hidden="1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 hidden="1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 hidden="1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 hidden="1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 hidden="1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 hidden="1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 hidden="1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 hidden="1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 hidden="1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 hidden="1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 hidden="1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 hidden="1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 hidden="1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 hidden="1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 hidden="1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 hidden="1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 hidden="1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 hidden="1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 hidden="1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 hidden="1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 hidden="1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 hidden="1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 hidden="1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 hidden="1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 hidden="1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 hidden="1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 hidden="1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 hidden="1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 hidden="1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 hidden="1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 hidden="1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 hidden="1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 hidden="1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 hidden="1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 hidden="1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 hidden="1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 hidden="1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 hidden="1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 hidden="1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 hidden="1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 hidden="1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 hidden="1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 hidden="1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 hidden="1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 hidden="1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 hidden="1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 hidden="1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 hidden="1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 hidden="1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 hidden="1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 hidden="1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 hidden="1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 hidden="1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 hidden="1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 hidden="1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 hidden="1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 hidden="1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 hidden="1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 hidden="1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 hidden="1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 hidden="1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 hidden="1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 hidden="1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 hidden="1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 hidden="1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 hidden="1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 hidden="1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 hidden="1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 hidden="1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 hidden="1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 hidden="1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 hidden="1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 hidden="1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 hidden="1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 hidden="1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 hidden="1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 hidden="1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 hidden="1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 hidden="1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 hidden="1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 hidden="1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 hidden="1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 hidden="1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 hidden="1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 hidden="1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 hidden="1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 hidden="1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 hidden="1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 hidden="1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 hidden="1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 hidden="1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 hidden="1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 hidden="1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 hidden="1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 hidden="1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 hidden="1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 hidden="1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 hidden="1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 hidden="1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 hidden="1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 hidden="1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 hidden="1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 hidden="1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 hidden="1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 hidden="1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 hidden="1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 hidden="1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 hidden="1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 hidden="1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 hidden="1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 hidden="1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 hidden="1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 hidden="1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 hidden="1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 hidden="1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 hidden="1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 hidden="1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 hidden="1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 hidden="1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 hidden="1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 hidden="1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 hidden="1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 hidden="1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 hidden="1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 hidden="1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 hidden="1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 hidden="1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 hidden="1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 hidden="1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 hidden="1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 hidden="1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 hidden="1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 hidden="1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 hidden="1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 hidden="1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 hidden="1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 hidden="1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 hidden="1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 hidden="1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 hidden="1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 hidden="1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 hidden="1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 hidden="1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 hidden="1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 hidden="1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 hidden="1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 hidden="1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 hidden="1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 hidden="1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 hidden="1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 hidden="1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 hidden="1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 hidden="1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 hidden="1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 hidden="1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 hidden="1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 hidden="1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 hidden="1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 hidden="1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 hidden="1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 hidden="1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 hidden="1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 hidden="1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 hidden="1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 hidden="1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 hidden="1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 hidden="1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 hidden="1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 hidden="1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 hidden="1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 hidden="1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 hidden="1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 hidden="1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 hidden="1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 hidden="1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 hidden="1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 hidden="1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 hidden="1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 hidden="1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 hidden="1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 hidden="1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 hidden="1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 hidden="1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 hidden="1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 hidden="1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 hidden="1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 hidden="1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 hidden="1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 hidden="1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 hidden="1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 hidden="1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 hidden="1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 hidden="1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 hidden="1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 hidden="1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 hidden="1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 hidden="1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 hidden="1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 hidden="1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 hidden="1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 hidden="1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 hidden="1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 hidden="1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 hidden="1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 hidden="1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 hidden="1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 hidden="1">
      <c r="B368" s="35">
        <v>11032</v>
      </c>
      <c r="C368" s="35" t="s">
        <v>6433</v>
      </c>
      <c r="G368" s="29" t="s">
        <v>6727</v>
      </c>
    </row>
    <row r="369" spans="2:7" hidden="1">
      <c r="B369" s="8">
        <v>11047</v>
      </c>
      <c r="C369" s="8" t="s">
        <v>6740</v>
      </c>
      <c r="G369" s="29" t="s">
        <v>6727</v>
      </c>
    </row>
  </sheetData>
  <autoFilter ref="A1:G369" xr:uid="{A21761DE-D20C-4731-A2F1-25317F434EA2}">
    <filterColumn colId="2">
      <filters>
        <filter val="PAO DE ACUCAR - AGUANAMBI"/>
        <filter val="PAO DE ACUCAR - BEZERRA DE MENEZES"/>
        <filter val="PAO DE ACUCAR - CENTER UM"/>
        <filter val="PAO DE ACUCAR - COCO"/>
        <filter val="PAO DE ACUCAR - FATIMA"/>
        <filter val="PAO DE ACUCAR - IGUATEMI"/>
        <filter val="PAO DE ACUCAR - JULIO VENTURA"/>
        <filter val="PAO DE ACUCAR - LUCIANO CAVALCANTE"/>
        <filter val="PAO DE ACUCAR - MUCURIPE"/>
        <filter val="PAO DE ACUCAR - NAUTICO"/>
        <filter val="PAO DE ACUCAR - SANTOS DUMONT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3A7D-2EE7-42B0-928D-1444C26EB1EF}">
  <dimension ref="A1"/>
  <sheetViews>
    <sheetView workbookViewId="0">
      <selection activeCell="D2" sqref="D2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25E0-DB66-471E-82CF-3EC1D4110E4D}">
  <dimension ref="A1:F22"/>
  <sheetViews>
    <sheetView workbookViewId="0">
      <selection activeCell="A2" sqref="A2:F22"/>
    </sheetView>
  </sheetViews>
  <sheetFormatPr defaultRowHeight="15"/>
  <cols>
    <col min="1" max="1" width="16" bestFit="1" customWidth="1"/>
    <col min="2" max="2" width="19" bestFit="1" customWidth="1"/>
    <col min="3" max="3" width="18.140625" bestFit="1" customWidth="1"/>
    <col min="4" max="4" width="34" bestFit="1" customWidth="1"/>
    <col min="5" max="5" width="23.7109375" bestFit="1" customWidth="1"/>
    <col min="6" max="6" width="7.85546875" bestFit="1" customWidth="1"/>
  </cols>
  <sheetData>
    <row r="1" spans="1:6">
      <c r="A1" t="s">
        <v>6735</v>
      </c>
      <c r="B1" t="s">
        <v>6736</v>
      </c>
      <c r="C1" t="s">
        <v>6737</v>
      </c>
      <c r="D1" t="s">
        <v>6738</v>
      </c>
      <c r="E1" t="s">
        <v>6739</v>
      </c>
      <c r="F1" t="s">
        <v>6448</v>
      </c>
    </row>
    <row r="2" spans="1:6">
      <c r="A2" s="4">
        <v>45763</v>
      </c>
      <c r="B2" t="s">
        <v>6434</v>
      </c>
      <c r="C2">
        <v>455</v>
      </c>
      <c r="D2" t="s">
        <v>53</v>
      </c>
      <c r="E2">
        <v>1210</v>
      </c>
      <c r="F2">
        <v>71</v>
      </c>
    </row>
    <row r="3" spans="1:6">
      <c r="A3" s="4">
        <v>45763</v>
      </c>
      <c r="B3" t="s">
        <v>6516</v>
      </c>
      <c r="C3">
        <v>972</v>
      </c>
      <c r="D3" t="s">
        <v>151</v>
      </c>
      <c r="E3">
        <v>1495.6</v>
      </c>
      <c r="F3">
        <v>57.6</v>
      </c>
    </row>
    <row r="4" spans="1:6">
      <c r="A4" s="4">
        <v>45763</v>
      </c>
      <c r="B4" t="s">
        <v>6431</v>
      </c>
      <c r="C4">
        <v>9295</v>
      </c>
      <c r="D4" t="s">
        <v>700</v>
      </c>
      <c r="E4">
        <v>506</v>
      </c>
      <c r="F4">
        <v>33.1</v>
      </c>
    </row>
    <row r="5" spans="1:6">
      <c r="A5" s="4">
        <v>45763</v>
      </c>
      <c r="B5" t="s">
        <v>6431</v>
      </c>
      <c r="C5">
        <v>9300</v>
      </c>
      <c r="D5" t="s">
        <v>702</v>
      </c>
      <c r="E5">
        <v>171.6</v>
      </c>
      <c r="F5">
        <v>13.2</v>
      </c>
    </row>
    <row r="6" spans="1:6">
      <c r="A6" s="4">
        <v>45763</v>
      </c>
      <c r="B6" t="s">
        <v>6431</v>
      </c>
      <c r="C6">
        <v>9586</v>
      </c>
      <c r="D6" t="s">
        <v>791</v>
      </c>
      <c r="E6">
        <v>1365.64</v>
      </c>
      <c r="F6">
        <v>119.2</v>
      </c>
    </row>
    <row r="7" spans="1:6">
      <c r="A7" s="4">
        <v>45763</v>
      </c>
      <c r="B7" t="s">
        <v>6431</v>
      </c>
      <c r="C7">
        <v>10934</v>
      </c>
      <c r="D7" t="s">
        <v>836</v>
      </c>
      <c r="E7">
        <v>242.4</v>
      </c>
      <c r="F7">
        <v>8.4</v>
      </c>
    </row>
    <row r="8" spans="1:6">
      <c r="A8" s="4">
        <v>45763</v>
      </c>
      <c r="B8" t="s">
        <v>6434</v>
      </c>
      <c r="C8">
        <v>10955</v>
      </c>
      <c r="D8" t="s">
        <v>846</v>
      </c>
      <c r="E8">
        <v>202.5</v>
      </c>
      <c r="F8">
        <v>10</v>
      </c>
    </row>
    <row r="9" spans="1:6">
      <c r="A9" s="4">
        <v>45763</v>
      </c>
      <c r="B9" t="s">
        <v>6516</v>
      </c>
      <c r="C9">
        <v>11032</v>
      </c>
      <c r="D9" t="s">
        <v>6433</v>
      </c>
      <c r="E9">
        <v>660</v>
      </c>
      <c r="F9">
        <v>15</v>
      </c>
    </row>
    <row r="10" spans="1:6">
      <c r="A10" s="4">
        <v>45763</v>
      </c>
      <c r="B10" t="s">
        <v>6516</v>
      </c>
      <c r="C10">
        <v>11047</v>
      </c>
      <c r="D10" t="s">
        <v>6740</v>
      </c>
      <c r="E10">
        <v>587</v>
      </c>
      <c r="F10">
        <v>12.4</v>
      </c>
    </row>
    <row r="11" spans="1:6">
      <c r="A11" s="4">
        <v>45763</v>
      </c>
      <c r="B11" t="s">
        <v>6431</v>
      </c>
      <c r="C11">
        <v>11242</v>
      </c>
      <c r="D11" t="s">
        <v>906</v>
      </c>
      <c r="E11">
        <v>137.69999999999999</v>
      </c>
      <c r="F11">
        <v>6.8</v>
      </c>
    </row>
    <row r="12" spans="1:6">
      <c r="A12" s="4">
        <v>45763</v>
      </c>
      <c r="B12" t="s">
        <v>6434</v>
      </c>
      <c r="C12">
        <v>11455</v>
      </c>
      <c r="D12" t="s">
        <v>941</v>
      </c>
      <c r="E12">
        <v>900</v>
      </c>
      <c r="F12">
        <v>48</v>
      </c>
    </row>
    <row r="13" spans="1:6">
      <c r="A13" s="4">
        <v>45763</v>
      </c>
      <c r="B13" t="s">
        <v>6434</v>
      </c>
      <c r="C13">
        <v>11595</v>
      </c>
      <c r="D13" t="s">
        <v>958</v>
      </c>
      <c r="E13">
        <v>876.64</v>
      </c>
      <c r="F13">
        <v>75.2</v>
      </c>
    </row>
    <row r="14" spans="1:6">
      <c r="A14" s="4">
        <v>45763</v>
      </c>
      <c r="B14" t="s">
        <v>6436</v>
      </c>
      <c r="C14">
        <v>11802</v>
      </c>
      <c r="D14" t="s">
        <v>1006</v>
      </c>
      <c r="E14">
        <v>1240</v>
      </c>
      <c r="F14">
        <v>89.6</v>
      </c>
    </row>
    <row r="15" spans="1:6">
      <c r="A15" s="4">
        <v>45763</v>
      </c>
      <c r="B15" t="s">
        <v>6436</v>
      </c>
      <c r="C15">
        <v>11803</v>
      </c>
      <c r="D15" t="s">
        <v>1007</v>
      </c>
      <c r="E15">
        <v>2608</v>
      </c>
      <c r="F15">
        <v>144.80000000000001</v>
      </c>
    </row>
    <row r="16" spans="1:6">
      <c r="A16" s="4">
        <v>45763</v>
      </c>
      <c r="B16" t="s">
        <v>6436</v>
      </c>
      <c r="C16">
        <v>11804</v>
      </c>
      <c r="D16" t="s">
        <v>1008</v>
      </c>
      <c r="E16">
        <v>1232.8</v>
      </c>
      <c r="F16">
        <v>40.4</v>
      </c>
    </row>
    <row r="17" spans="1:6">
      <c r="A17" s="4">
        <v>45763</v>
      </c>
      <c r="B17" t="s">
        <v>6436</v>
      </c>
      <c r="C17">
        <v>11851</v>
      </c>
      <c r="D17" t="s">
        <v>1016</v>
      </c>
      <c r="E17">
        <v>1601.36</v>
      </c>
      <c r="F17">
        <v>100</v>
      </c>
    </row>
    <row r="18" spans="1:6">
      <c r="A18" s="4">
        <v>45763</v>
      </c>
      <c r="B18" t="s">
        <v>6435</v>
      </c>
      <c r="C18">
        <v>11895</v>
      </c>
      <c r="D18" t="s">
        <v>1022</v>
      </c>
      <c r="E18">
        <v>3770.84</v>
      </c>
      <c r="F18">
        <v>223.6</v>
      </c>
    </row>
    <row r="19" spans="1:6">
      <c r="A19" s="4">
        <v>45763</v>
      </c>
      <c r="B19" t="s">
        <v>6435</v>
      </c>
      <c r="C19">
        <v>11896</v>
      </c>
      <c r="D19" t="s">
        <v>1023</v>
      </c>
      <c r="E19">
        <v>939.28</v>
      </c>
      <c r="F19">
        <v>35</v>
      </c>
    </row>
    <row r="20" spans="1:6">
      <c r="A20" s="4">
        <v>45763</v>
      </c>
      <c r="B20" t="s">
        <v>6436</v>
      </c>
      <c r="C20">
        <v>11898</v>
      </c>
      <c r="D20" t="s">
        <v>1024</v>
      </c>
      <c r="E20">
        <v>3318.92</v>
      </c>
      <c r="F20">
        <v>152.5</v>
      </c>
    </row>
    <row r="21" spans="1:6">
      <c r="A21" s="4">
        <v>45763</v>
      </c>
      <c r="B21" t="s">
        <v>6436</v>
      </c>
      <c r="C21">
        <v>11899</v>
      </c>
      <c r="D21" t="s">
        <v>1025</v>
      </c>
      <c r="E21">
        <v>1600.7</v>
      </c>
      <c r="F21">
        <v>92.3</v>
      </c>
    </row>
    <row r="22" spans="1:6">
      <c r="A22" s="4">
        <v>45763</v>
      </c>
      <c r="B22" t="s">
        <v>6435</v>
      </c>
      <c r="C22">
        <v>11946</v>
      </c>
      <c r="D22" t="s">
        <v>1051</v>
      </c>
      <c r="E22">
        <v>1261.4000000000001</v>
      </c>
      <c r="F22">
        <v>75.900000000000006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r l q P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5 a j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W o 9 a m W C n + e g B A A A D B Q A A E w A c A E Z v c m 1 1 b G F z L 1 N l Y 3 R p b 2 4 x L m 0 g o h g A K K A U A A A A A A A A A A A A A A A A A A A A A A A A A A A A 3 Z J B j t o w F I b 3 S N z B y m x A i l C Q W h a t s v A 4 g U a C h J I w q j R U y C S v g 1 X H R r a D i k a z 7 g F 6 i B 6 E i 9 W B 6 T D T p O 2 q m 2 a T + P / j 3 + / 5 f R p y w 6 R A 6 f k 9 f N v t d D t 6 S x U U 6 M o J 4 y B c h M e v S Y o + o C n O 0 D S J J w 7 y E Q f T 7 S D 7 j K U w Y A W i 9 4 N A 5 l U J w v T G j M O A 1 I 4 w u u e Q N 6 u l B q V X B B O 8 X A W g P x u 5 W 8 3 o j i J C S y a 2 E v S q 9 a x B r v d O 3 7 0 N g L O S G V C + 4 z o u I p J X p d D + c O i i U O S y Y O L O H 7 3 2 P L t + X 0 k D q T l w 8 C + f g 1 g K + N h 3 z 0 V f O Y R u 4 P i d 8 q 3 U a K 5 k K f e s k L r u L K M b + / t J M / A O a G E L 7 5 2 6 d N H t o 4 w 5 T 3 P K q d K + U d X z 3 I z t J M L c F k o L e Y n L F B X 6 k 1 T l u f D s s A P d + 2 0 V 7 v 2 9 Q 4 7 f g m i S 2 F 4 j Y U a v B v W W B x d Z Y x q F c R Z a w 1 g J G f h i T v o i D J p i u r x u 1 a f J Z I G D Z L l I G l a 8 n I U t 8 j W O F i 0 y i Q L c k v 8 0 y 4 a D P W 9 t h 9 u u 1 3 A 9 N x 7 6 3 Q 4 T 7 X f 7 E l Q u 7 5 g 2 F F F T U f 6 P A H 1 x x l / A H P 2 v X M 6 8 0 T r I U m z n / n N U B T V g W H n G s / Z v w o i s 5 1 N 7 l 4 0 x 1 3 Y U r C 8 Q / 0 J 3 j c E Y x x l O o + b m V J Y U F Y D q k C z J 5 i c e S a U U i P x w y Z i H 6 R N 3 o i o 3 o P 4 M 0 g 9 Q S w E C L Q A U A A I A C A C u W o 9 a r G k P h a U A A A D 2 A A A A E g A A A A A A A A A A A A A A A A A A A A A A Q 2 9 u Z m l n L 1 B h Y 2 t h Z 2 U u e G 1 s U E s B A i 0 A F A A C A A g A r l q P W g / K 6 a u k A A A A 6 Q A A A B M A A A A A A A A A A A A A A A A A 8 Q A A A F t D b 2 5 0 Z W 5 0 X 1 R 5 c G V z X S 5 4 b W x Q S w E C L Q A U A A I A C A C u W o 9 a m W C n + e g B A A A D B Q A A E w A A A A A A A A A A A A A A A A D i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G w A A A A A A A B Y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x M z Y 3 Z j N j L T F m Y m Y t N D B l Y i 1 i M m J i L T M w N D l i M T Y 1 N j U 2 M i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V O R E V S R c O H T 1 N f W F 9 M Q V R f T E 9 O R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1 Q x O T o y M T o w N i 4 1 N T k 0 O D E 3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U 5 E R V J F w 4 d P U y B Y I E x B V C B M T 0 5 H L 1 R p c G 8 g Q W x 0 Z X J h Z G 8 u e 0 P D k 0 R J R 0 8 s M H 0 m c X V v d D s s J n F 1 b 3 Q 7 U 2 V j d G l v b j E v R U 5 E R V J F w 4 d P U y B Y I E x B V C B M T 0 5 H L 1 R p c G 8 g Q W x 0 Z X J h Z G 8 u e 0 N M S U V O V E U s M X 0 m c X V v d D s s J n F 1 b 3 Q 7 U 2 V j d G l v b j E v R U 5 E R V J F w 4 d P U y B Y I E x B V C B M T 0 5 H L 1 R p c G 8 g Q W x 0 Z X J h Z G 8 u e 1 J F R E U s M n 0 m c X V v d D s s J n F 1 b 3 Q 7 U 2 V j d G l v b j E v R U 5 E R V J F w 4 d P U y B Y I E x B V C B M T 0 5 H L 1 R p c G 8 g Q W x 0 Z X J h Z G 8 u e 1 N V Q l J F R E U s M 3 0 m c X V v d D s s J n F 1 b 3 Q 7 U 2 V j d G l v b j E v R U 5 E R V J F w 4 d P U y B Y I E x B V C B M T 0 5 H L 1 R p c G 8 g Q W x 0 Z X J h Z G 8 u e 0 x P R 1 J B R E 9 V U k 8 s N H 0 m c X V v d D s s J n F 1 b 3 Q 7 U 2 V j d G l v b j E v R U 5 E R V J F w 4 d P U y B Y I E x B V C B M T 0 5 H L 1 R p c G 8 g Q W x 0 Z X J h Z G 8 u e 0 5 V T U V S T y w 1 f S Z x d W 9 0 O y w m c X V v d D t T Z W N 0 a W 9 u M S 9 F T k R F U k X D h 0 9 T I F g g T E F U I E x P T k c v V G l w b y B B b H R l c m F k b y 5 7 Q k F J U l J P L D Z 9 J n F 1 b 3 Q 7 L C Z x d W 9 0 O 1 N l Y 3 R p b 2 4 x L 0 V O R E V S R c O H T 1 M g W C B M Q V Q g T E 9 O R y 9 U a X B v I E F s d G V y Y W R v L n t D S U R B R E U s N 3 0 m c X V v d D s s J n F 1 b 3 Q 7 U 2 V j d G l v b j E v R U 5 E R V J F w 4 d P U y B Y I E x B V C B M T 0 5 H L 1 R p c G 8 g Q W x 0 Z X J h Z G 8 u e 0 V O R E V S R c O H T y w 4 f S Z x d W 9 0 O y w m c X V v d D t T Z W N 0 a W 9 u M S 9 F T k R F U k X D h 0 9 T I F g g T E F U I E x P T k c v V G l w b y B B b H R l c m F k b y 5 7 Q T A w X 0 x B V C w 5 f S Z x d W 9 0 O y w m c X V v d D t T Z W N 0 a W 9 u M S 9 F T k R F U k X D h 0 9 T I F g g T E F U I E x P T k c v V G l w b y B B b H R l c m F k b y 5 7 Q T A w X 0 x P T k c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k R F U k U l Q z M l O D d P U y U y M F g l M j B M Q V Q l M j B M T 0 5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j Y 0 N 2 V j M C 0 x Z j h l L T R k Y z Q t Y T g 2 M C 0 1 N T k 2 M W N m O W Y w Z D g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G 9 n a X N 0 Y V 9 h d H V h b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V U M T Q 6 M j E 6 M j g u M z Y 3 N T I 2 N 1 o i I C 8 + P E V u d H J 5 I F R 5 c G U 9 I k Z p b G x D b 2 x 1 b W 5 U e X B l c y I g V m F s d W U 9 I n N C d 1 l E Q m h F R i I g L z 4 8 R W 5 0 c n k g V H l w Z T 0 i R m l s b E N v b H V t b k 5 h b W V z I i B W Y W x 1 Z T 0 i c 1 s m c X V v d D t N M D Z f R F R T Q U l E Q S Z x d W 9 0 O y w m c X V v d D t N M D Z f V k V J Q 1 9 Q T E F D Q S Z x d W 9 0 O y w m c X V v d D t N M D Z f S U R f Q 0 x J R U 5 U R S Z x d W 9 0 O y w m c X V v d D t B M D B f R k F O V E F T S U E m c X V v d D s s J n F 1 b 3 Q 7 U 2 9 t Y S B k Z S B N M D Z f V E 9 U U F J P J n F 1 b 3 Q 7 L C Z x d W 9 0 O 1 B F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9 n a X N 0 Y S B h d H V h b C 9 U a X B v I E F s d G V y Y W R v L n t N M D Z f R F R T Q U l E Q S w w f S Z x d W 9 0 O y w m c X V v d D t T Z W N 0 a W 9 u M S 9 s b 2 d p c 3 R h I G F 0 d W F s L 1 R p c G 8 g Q W x 0 Z X J h Z G 8 u e 0 0 w N l 9 W R U l D X 1 B M Q U N B L D F 9 J n F 1 b 3 Q 7 L C Z x d W 9 0 O 1 N l Y 3 R p b 2 4 x L 2 x v Z 2 l z d G E g Y X R 1 Y W w v V G l w b y B B b H R l c m F k b y 5 7 T T A 2 X 0 l E X 0 N M S U V O V E U s M n 0 m c X V v d D s s J n F 1 b 3 Q 7 U 2 V j d G l v b j E v b G 9 n a X N 0 Y S B h d H V h b C 9 U a X B v I E F s d G V y Y W R v L n t B M D B f R k F O V E F T S U E s M 3 0 m c X V v d D s s J n F 1 b 3 Q 7 U 2 V j d G l v b j E v b G 9 n a X N 0 Y S B h d H V h b C 9 U a X B v I E F s d G V y Y W R v L n t T b 2 1 h I G R l I E 0 w N l 9 U T 1 R Q U k 8 s N H 0 m c X V v d D s s J n F 1 b 3 Q 7 U 2 V j d G l v b j E v b G 9 n a X N 0 Y S B h d H V h b C 9 U a X B v I E F s d G V y Y W R v L n t Q R V N P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p c 3 R h J T I w Y X R 1 Y W w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p c 3 R h J T I w Y X R 1 Y W w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6 q Z E 7 b f e k C v n Z B F s M l 7 P A A A A A A C A A A A A A A Q Z g A A A A E A A C A A A A C I B U N F 4 m I U R D 0 B C l r j R h y q B 1 6 Q b Y q K 9 k t n p 4 K n a a W o / w A A A A A O g A A A A A I A A C A A A A C R O t 8 n h 2 N B L H m d m A U Q / a z V 3 a S n l i 3 Q p N z n o 3 s j O J f T 7 l A A A A C q c Z 2 s 8 Y w E v I 5 z q / R G S w k 7 0 v I o O X K s W x j s C p g Y G S N S U 3 2 k g L D e a e / N N I j 7 Q b A f c Y m o B v m J 6 o + M V J S U 7 G S 2 m 5 l 7 D p g O q K g H D V W t v H v 6 p g p j b k A A A A A J j A Q 8 j I c c i j T / J i D 6 s P 4 7 M W Y s b N J l K r K z v 1 T 4 + 8 k 9 d u 4 U d r 4 t D 8 b F s K D T z / 4 P R e 3 K q g 6 8 Z x + j q o E e 6 m U a E B 6 4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COORDENADAS</vt:lpstr>
      <vt:lpstr>pesoCaminhao</vt:lpstr>
      <vt:lpstr>dbcaminhoes</vt:lpstr>
      <vt:lpstr>horarios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cp:lastPrinted>2025-04-10T16:25:12Z</cp:lastPrinted>
  <dcterms:created xsi:type="dcterms:W3CDTF">2025-04-07T12:15:12Z</dcterms:created>
  <dcterms:modified xsi:type="dcterms:W3CDTF">2025-04-24T14:50:04Z</dcterms:modified>
</cp:coreProperties>
</file>