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CaminhoesOtimizado\"/>
    </mc:Choice>
  </mc:AlternateContent>
  <xr:revisionPtr revIDLastSave="0" documentId="13_ncr:1_{46716A97-00FB-4F50-956F-8664C987254C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dbcaminhoes!$A$1:$L$17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6" l="1"/>
  <c r="L30" i="6"/>
  <c r="L31" i="6"/>
  <c r="L32" i="6"/>
  <c r="L34" i="6"/>
  <c r="L35" i="6"/>
  <c r="L36" i="6"/>
  <c r="K36" i="6"/>
  <c r="H36" i="6"/>
  <c r="G36" i="6"/>
  <c r="L24" i="6"/>
  <c r="L25" i="6"/>
  <c r="L26" i="6"/>
  <c r="L27" i="6"/>
  <c r="L28" i="6"/>
  <c r="K24" i="6"/>
  <c r="K25" i="6"/>
  <c r="K26" i="6"/>
  <c r="K27" i="6"/>
  <c r="K28" i="6"/>
  <c r="K29" i="6"/>
  <c r="K30" i="6"/>
  <c r="K31" i="6"/>
  <c r="K32" i="6"/>
  <c r="K33" i="6"/>
  <c r="K34" i="6"/>
  <c r="K35" i="6"/>
  <c r="H24" i="6"/>
  <c r="H25" i="6"/>
  <c r="H26" i="6"/>
  <c r="H27" i="6"/>
  <c r="H28" i="6"/>
  <c r="H29" i="6"/>
  <c r="H30" i="6"/>
  <c r="H31" i="6"/>
  <c r="H32" i="6"/>
  <c r="H33" i="6"/>
  <c r="H34" i="6"/>
  <c r="H35" i="6"/>
  <c r="G24" i="6"/>
  <c r="G25" i="6"/>
  <c r="G26" i="6"/>
  <c r="G27" i="6"/>
  <c r="G28" i="6"/>
  <c r="G29" i="6"/>
  <c r="G30" i="6"/>
  <c r="G31" i="6"/>
  <c r="G32" i="6"/>
  <c r="G33" i="6"/>
  <c r="G34" i="6"/>
  <c r="G35" i="6"/>
  <c r="L22" i="6"/>
  <c r="L23" i="6"/>
  <c r="K22" i="6"/>
  <c r="K23" i="6"/>
  <c r="H22" i="6"/>
  <c r="H23" i="6"/>
  <c r="G22" i="6"/>
  <c r="G2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K18" i="6"/>
  <c r="K19" i="6"/>
  <c r="K20" i="6"/>
  <c r="K21" i="6"/>
  <c r="H18" i="6"/>
  <c r="H19" i="6"/>
  <c r="H20" i="6"/>
  <c r="H21" i="6"/>
  <c r="G18" i="6"/>
  <c r="G19" i="6"/>
  <c r="G20" i="6"/>
  <c r="G21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<sst xmlns="http://schemas.openxmlformats.org/spreadsheetml/2006/main" count="13386" uniqueCount="6747">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</sst>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F1" workbookViewId="0">
      <selection activeCell="K1095" sqref="K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47"/>
  <sheetViews>
    <sheetView tabSelected="1" topLeftCell="A10" workbookViewId="0">
      <selection activeCell="E34" sqref="E34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style="36" bestFit="1" customWidth="1"/>
    <col min="6" max="6" width="25.28515625" style="7" bestFit="1" customWidth="1"/>
    <col min="7" max="7" width="19.5703125" bestFit="1" customWidth="1"/>
    <col min="8" max="8" width="12.28515625" bestFit="1" customWidth="1"/>
    <col min="9" max="9" width="18.5703125" bestFit="1" customWidth="1"/>
    <col min="10" max="10" width="19.5703125" bestFit="1" customWidth="1"/>
    <col min="11" max="11" width="12.42578125" style="7" customWidth="1"/>
    <col min="12" max="12" width="20.5703125" bestFit="1" customWidth="1"/>
  </cols>
  <sheetData>
    <row r="1" spans="1:12">
      <c r="A1" t="s">
        <v>6445</v>
      </c>
      <c r="B1" t="s">
        <v>6444</v>
      </c>
      <c r="C1" t="s">
        <v>6443</v>
      </c>
      <c r="D1" t="s">
        <v>6442</v>
      </c>
      <c r="E1" s="36" t="s">
        <v>6441</v>
      </c>
      <c r="F1" s="7" t="s">
        <v>6448</v>
      </c>
      <c r="G1" t="s">
        <v>6440</v>
      </c>
      <c r="H1" t="s">
        <v>6439</v>
      </c>
      <c r="I1" t="s">
        <v>6438</v>
      </c>
      <c r="J1" t="s">
        <v>6437</v>
      </c>
      <c r="K1" s="7" t="s">
        <v>6729</v>
      </c>
      <c r="L1" t="s">
        <v>6726</v>
      </c>
    </row>
    <row r="2" spans="1:12">
      <c r="A2" s="4">
        <v>45771</v>
      </c>
      <c r="B2" t="s">
        <v>6516</v>
      </c>
      <c r="C2">
        <v>172</v>
      </c>
      <c r="D2" t="s">
        <v>20</v>
      </c>
      <c r="E2" s="37">
        <v>703.54</v>
      </c>
      <c r="F2">
        <v>51.8</v>
      </c>
      <c r="G2" t="str">
        <f>VLOOKUP(C2,COORDENADAS!A:J,10,FALSE)</f>
        <v>-3.8003218</v>
      </c>
      <c r="H2" t="str">
        <f>VLOOKUP(C2,COORDENADAS!A:K,11,FALSE)</f>
        <v>-38.5880765</v>
      </c>
      <c r="I2" s="1" t="s">
        <v>6571</v>
      </c>
      <c r="J2" s="1" t="s">
        <v>6572</v>
      </c>
      <c r="K2" s="7">
        <f>VLOOKUP(B2,pesoCaminhao!C:G,5,0)</f>
        <v>900</v>
      </c>
      <c r="L2" t="str">
        <f>VLOOKUP(C2,horarios!B:G,6,0)</f>
        <v>MANHA</v>
      </c>
    </row>
    <row r="3" spans="1:12">
      <c r="A3" s="4">
        <v>45771</v>
      </c>
      <c r="B3" t="s">
        <v>6434</v>
      </c>
      <c r="C3">
        <v>368</v>
      </c>
      <c r="D3" t="s">
        <v>45</v>
      </c>
      <c r="E3" s="37">
        <v>3567.6</v>
      </c>
      <c r="F3">
        <v>98.8</v>
      </c>
      <c r="G3" t="str">
        <f>VLOOKUP(C3,COORDENADAS!A:J,10,FALSE)</f>
        <v>-3.7560405</v>
      </c>
      <c r="H3" t="str">
        <f>VLOOKUP(C3,COORDENADAS!A:K,11,FALSE)</f>
        <v>-38.5114051</v>
      </c>
      <c r="I3" s="1" t="s">
        <v>6571</v>
      </c>
      <c r="J3" s="1" t="s">
        <v>6572</v>
      </c>
      <c r="K3" s="7">
        <f>VLOOKUP(B3,pesoCaminhao!C:G,5,0)</f>
        <v>1590</v>
      </c>
      <c r="L3" t="str">
        <f>VLOOKUP(C3,horarios!B:G,6,0)</f>
        <v>DIURNO</v>
      </c>
    </row>
    <row r="4" spans="1:12">
      <c r="A4" s="4">
        <v>45771</v>
      </c>
      <c r="B4" t="s">
        <v>6436</v>
      </c>
      <c r="C4">
        <v>465</v>
      </c>
      <c r="D4" t="s">
        <v>55</v>
      </c>
      <c r="E4" s="37">
        <v>1671</v>
      </c>
      <c r="F4">
        <v>99.7</v>
      </c>
      <c r="G4" t="str">
        <f>VLOOKUP(C4,COORDENADAS!A:J,10,FALSE)</f>
        <v>-3.7135362</v>
      </c>
      <c r="H4" t="str">
        <f>VLOOKUP(C4,COORDENADAS!A:K,11,FALSE)</f>
        <v>-38.5885703</v>
      </c>
      <c r="I4" s="1" t="s">
        <v>6571</v>
      </c>
      <c r="J4" s="1" t="s">
        <v>6572</v>
      </c>
      <c r="K4" s="7">
        <f>VLOOKUP(B4,pesoCaminhao!C:G,5,0)</f>
        <v>1590</v>
      </c>
      <c r="L4" t="str">
        <f>VLOOKUP(C4,horarios!B:G,6,0)</f>
        <v>MANHA</v>
      </c>
    </row>
    <row r="5" spans="1:12">
      <c r="A5" s="4">
        <v>45771</v>
      </c>
      <c r="B5" t="s">
        <v>6732</v>
      </c>
      <c r="C5">
        <v>838</v>
      </c>
      <c r="D5" t="s">
        <v>121</v>
      </c>
      <c r="E5" s="37">
        <v>1881.9</v>
      </c>
      <c r="F5">
        <v>92.2</v>
      </c>
      <c r="G5" t="str">
        <f>VLOOKUP(C5,COORDENADAS!A:J,10,FALSE)</f>
        <v>-3.7440036</v>
      </c>
      <c r="H5" t="str">
        <f>VLOOKUP(C5,COORDENADAS!A:K,11,FALSE)</f>
        <v>-38.5080673</v>
      </c>
      <c r="I5" s="1" t="s">
        <v>6571</v>
      </c>
      <c r="J5" s="1" t="s">
        <v>6572</v>
      </c>
      <c r="K5" s="7">
        <f>VLOOKUP(B5,pesoCaminhao!C:G,5,0)</f>
        <v>1590</v>
      </c>
      <c r="L5" t="str">
        <f>VLOOKUP(C5,horarios!B:G,6,0)</f>
        <v>DIURNO</v>
      </c>
    </row>
    <row r="6" spans="1:12">
      <c r="A6" s="4">
        <v>45771</v>
      </c>
      <c r="B6" t="s">
        <v>6431</v>
      </c>
      <c r="C6">
        <v>862</v>
      </c>
      <c r="D6" t="s">
        <v>127</v>
      </c>
      <c r="E6" s="37">
        <v>882.74</v>
      </c>
      <c r="F6">
        <v>36.4</v>
      </c>
      <c r="G6" t="str">
        <f>VLOOKUP(C6,COORDENADAS!A:J,10,FALSE)</f>
        <v>-3.7566112</v>
      </c>
      <c r="H6" t="str">
        <f>VLOOKUP(C6,COORDENADAS!A:K,11,FALSE)</f>
        <v>-38.6024185</v>
      </c>
      <c r="I6" s="1" t="s">
        <v>6571</v>
      </c>
      <c r="J6" s="1" t="s">
        <v>6572</v>
      </c>
      <c r="K6" s="7">
        <f>VLOOKUP(B6,pesoCaminhao!C:G,5,0)</f>
        <v>1590</v>
      </c>
      <c r="L6" t="str">
        <f>VLOOKUP(C6,horarios!B:G,6,0)</f>
        <v>MANHA</v>
      </c>
    </row>
    <row r="7" spans="1:12">
      <c r="A7" s="4">
        <v>45771</v>
      </c>
      <c r="B7" t="s">
        <v>6434</v>
      </c>
      <c r="C7">
        <v>942</v>
      </c>
      <c r="D7" t="s">
        <v>144</v>
      </c>
      <c r="E7" s="37">
        <v>3633.84</v>
      </c>
      <c r="F7">
        <v>199.4</v>
      </c>
      <c r="G7" t="str">
        <f>VLOOKUP(C7,COORDENADAS!A:J,10,FALSE)</f>
        <v>-3.7407932</v>
      </c>
      <c r="H7" t="str">
        <f>VLOOKUP(C7,COORDENADAS!A:K,11,FALSE)</f>
        <v>-38.516113</v>
      </c>
      <c r="I7" s="1" t="s">
        <v>6571</v>
      </c>
      <c r="J7" s="1" t="s">
        <v>6572</v>
      </c>
      <c r="K7" s="7">
        <f>VLOOKUP(B7,pesoCaminhao!C:G,5,0)</f>
        <v>1590</v>
      </c>
      <c r="L7" t="str">
        <f>VLOOKUP(C7,horarios!B:G,6,0)</f>
        <v>DIURNO</v>
      </c>
    </row>
    <row r="8" spans="1:12">
      <c r="A8" s="4">
        <v>45771</v>
      </c>
      <c r="B8" t="s">
        <v>6434</v>
      </c>
      <c r="C8">
        <v>958</v>
      </c>
      <c r="D8" t="s">
        <v>148</v>
      </c>
      <c r="E8" s="37">
        <v>5476.25</v>
      </c>
      <c r="F8">
        <v>279.10000000000002</v>
      </c>
      <c r="G8" t="str">
        <f>VLOOKUP(C8,COORDENADAS!A:J,10,FALSE)</f>
        <v>-3.7338116</v>
      </c>
      <c r="H8" t="str">
        <f>VLOOKUP(C8,COORDENADAS!A:K,11,FALSE)</f>
        <v>-38.5136501</v>
      </c>
      <c r="I8" s="1" t="s">
        <v>6571</v>
      </c>
      <c r="J8" s="1" t="s">
        <v>6572</v>
      </c>
      <c r="K8" s="7">
        <f>VLOOKUP(B8,pesoCaminhao!C:G,5,0)</f>
        <v>1590</v>
      </c>
      <c r="L8" t="str">
        <f>VLOOKUP(C8,horarios!B:G,6,0)</f>
        <v>DIURNO</v>
      </c>
    </row>
    <row r="9" spans="1:12">
      <c r="A9" s="4">
        <v>45771</v>
      </c>
      <c r="B9" t="s">
        <v>6431</v>
      </c>
      <c r="C9">
        <v>2207</v>
      </c>
      <c r="D9" t="s">
        <v>316</v>
      </c>
      <c r="E9" s="37">
        <v>375.4</v>
      </c>
      <c r="F9">
        <v>27</v>
      </c>
      <c r="G9" t="str">
        <f>VLOOKUP(C9,COORDENADAS!A:J,10,FALSE)</f>
        <v>-3.7583253</v>
      </c>
      <c r="H9" t="str">
        <f>VLOOKUP(C9,COORDENADAS!A:K,11,FALSE)</f>
        <v>-38.6354708</v>
      </c>
      <c r="I9" s="1" t="s">
        <v>6571</v>
      </c>
      <c r="J9" s="1" t="s">
        <v>6572</v>
      </c>
      <c r="K9" s="7">
        <f>VLOOKUP(B9,pesoCaminhao!C:G,5,0)</f>
        <v>1590</v>
      </c>
      <c r="L9" t="str">
        <f>VLOOKUP(C9,horarios!B:G,6,0)</f>
        <v>DIURNO</v>
      </c>
    </row>
    <row r="10" spans="1:12">
      <c r="A10" s="4">
        <v>45771</v>
      </c>
      <c r="B10" t="s">
        <v>6516</v>
      </c>
      <c r="C10">
        <v>2292</v>
      </c>
      <c r="D10" t="s">
        <v>321</v>
      </c>
      <c r="E10" s="37">
        <v>300</v>
      </c>
      <c r="F10">
        <v>51</v>
      </c>
      <c r="G10" t="str">
        <f>VLOOKUP(C10,COORDENADAS!A:J,10,FALSE)</f>
        <v>-3.8142935</v>
      </c>
      <c r="H10" t="str">
        <f>VLOOKUP(C10,COORDENADAS!A:K,11,FALSE)</f>
        <v>-38.5831318</v>
      </c>
      <c r="I10" s="1" t="s">
        <v>6571</v>
      </c>
      <c r="J10" s="1" t="s">
        <v>6572</v>
      </c>
      <c r="K10" s="7">
        <f>VLOOKUP(B10,pesoCaminhao!C:G,5,0)</f>
        <v>900</v>
      </c>
      <c r="L10" t="str">
        <f>VLOOKUP(C10,horarios!B:G,6,0)</f>
        <v>DIURNO</v>
      </c>
    </row>
    <row r="11" spans="1:12">
      <c r="A11" s="4">
        <v>45771</v>
      </c>
      <c r="B11" t="s">
        <v>6435</v>
      </c>
      <c r="C11">
        <v>2415</v>
      </c>
      <c r="D11" t="s">
        <v>337</v>
      </c>
      <c r="E11" s="37">
        <v>565.6</v>
      </c>
      <c r="F11">
        <v>64.400000000000006</v>
      </c>
      <c r="G11" t="str">
        <f>VLOOKUP(C11,COORDENADAS!A:J,10,FALSE)</f>
        <v>-3.8508378</v>
      </c>
      <c r="H11" t="str">
        <f>VLOOKUP(C11,COORDENADAS!A:K,11,FALSE)</f>
        <v>-38.5063457</v>
      </c>
      <c r="I11" s="1" t="s">
        <v>6571</v>
      </c>
      <c r="J11" s="1" t="s">
        <v>6572</v>
      </c>
      <c r="K11" s="7">
        <f>VLOOKUP(B11,pesoCaminhao!C:G,5,0)</f>
        <v>1590</v>
      </c>
      <c r="L11" t="str">
        <f>VLOOKUP(C11,horarios!B:G,6,0)</f>
        <v>DIURNO</v>
      </c>
    </row>
    <row r="12" spans="1:12">
      <c r="A12" s="4">
        <v>45771</v>
      </c>
      <c r="B12" t="s">
        <v>6516</v>
      </c>
      <c r="C12">
        <v>2726</v>
      </c>
      <c r="D12" t="s">
        <v>362</v>
      </c>
      <c r="E12" s="37">
        <v>609.28</v>
      </c>
      <c r="F12">
        <v>19</v>
      </c>
      <c r="G12" t="str">
        <f>VLOOKUP(C12,COORDENADAS!A:J,10,FALSE)</f>
        <v>-3.8143736</v>
      </c>
      <c r="H12" t="str">
        <f>VLOOKUP(C12,COORDENADAS!A:K,11,FALSE)</f>
        <v>-38.6120921</v>
      </c>
      <c r="I12" s="1" t="s">
        <v>6571</v>
      </c>
      <c r="J12" s="1" t="s">
        <v>6572</v>
      </c>
      <c r="K12" s="7">
        <f>VLOOKUP(B12,pesoCaminhao!C:G,5,0)</f>
        <v>900</v>
      </c>
      <c r="L12" t="str">
        <f>VLOOKUP(C12,horarios!B:G,6,0)</f>
        <v>MANHA</v>
      </c>
    </row>
    <row r="13" spans="1:12">
      <c r="A13" s="4">
        <v>45771</v>
      </c>
      <c r="B13" t="s">
        <v>6516</v>
      </c>
      <c r="C13">
        <v>2734</v>
      </c>
      <c r="D13" t="s">
        <v>364</v>
      </c>
      <c r="E13" s="37">
        <v>3083.34</v>
      </c>
      <c r="F13">
        <v>106</v>
      </c>
      <c r="G13" t="str">
        <f>VLOOKUP(C13,COORDENADAS!A:J,10,FALSE)</f>
        <v>-3.817788</v>
      </c>
      <c r="H13" t="str">
        <f>VLOOKUP(C13,COORDENADAS!A:K,11,FALSE)</f>
        <v>-38.589921</v>
      </c>
      <c r="I13" s="1" t="s">
        <v>6571</v>
      </c>
      <c r="J13" s="1" t="s">
        <v>6572</v>
      </c>
      <c r="K13" s="7">
        <f>VLOOKUP(B13,pesoCaminhao!C:G,5,0)</f>
        <v>900</v>
      </c>
      <c r="L13" t="str">
        <f>VLOOKUP(C13,horarios!B:G,6,0)</f>
        <v>MANHA</v>
      </c>
    </row>
    <row r="14" spans="1:12">
      <c r="A14" s="4">
        <v>45771</v>
      </c>
      <c r="B14" t="s">
        <v>6436</v>
      </c>
      <c r="C14">
        <v>2990</v>
      </c>
      <c r="D14" t="s">
        <v>394</v>
      </c>
      <c r="E14" s="37">
        <v>1671.63</v>
      </c>
      <c r="F14">
        <v>58.7</v>
      </c>
      <c r="G14" t="str">
        <f>VLOOKUP(C14,COORDENADAS!A:J,10,FALSE)</f>
        <v>-3.7086442</v>
      </c>
      <c r="H14" t="str">
        <f>VLOOKUP(C14,COORDENADAS!A:K,11,FALSE)</f>
        <v>-38.563186</v>
      </c>
      <c r="I14" s="1" t="s">
        <v>6571</v>
      </c>
      <c r="J14" s="1" t="s">
        <v>6572</v>
      </c>
      <c r="K14" s="7">
        <f>VLOOKUP(B14,pesoCaminhao!C:G,5,0)</f>
        <v>1590</v>
      </c>
      <c r="L14" t="str">
        <f>VLOOKUP(C14,horarios!B:G,6,0)</f>
        <v>MANHA</v>
      </c>
    </row>
    <row r="15" spans="1:12">
      <c r="A15" s="4">
        <v>45771</v>
      </c>
      <c r="B15" t="s">
        <v>6435</v>
      </c>
      <c r="C15">
        <v>3078</v>
      </c>
      <c r="D15" t="s">
        <v>400</v>
      </c>
      <c r="E15" s="37">
        <v>742.8</v>
      </c>
      <c r="F15">
        <v>71.8</v>
      </c>
      <c r="G15" t="str">
        <f>VLOOKUP(C15,COORDENADAS!A:J,10,FALSE)</f>
        <v>-3.8169208</v>
      </c>
      <c r="H15" t="str">
        <f>VLOOKUP(C15,COORDENADAS!A:K,11,FALSE)</f>
        <v>-38.5316105</v>
      </c>
      <c r="I15" s="1" t="s">
        <v>6571</v>
      </c>
      <c r="J15" s="1" t="s">
        <v>6572</v>
      </c>
      <c r="K15" s="7">
        <f>VLOOKUP(B15,pesoCaminhao!C:G,5,0)</f>
        <v>1590</v>
      </c>
      <c r="L15" t="str">
        <f>VLOOKUP(C15,horarios!B:G,6,0)</f>
        <v>DIURNO</v>
      </c>
    </row>
    <row r="16" spans="1:12">
      <c r="A16" s="4">
        <v>45771</v>
      </c>
      <c r="B16" t="s">
        <v>6431</v>
      </c>
      <c r="C16">
        <v>3542</v>
      </c>
      <c r="D16" t="s">
        <v>467</v>
      </c>
      <c r="E16" s="37">
        <v>209</v>
      </c>
      <c r="F16">
        <v>26.7</v>
      </c>
      <c r="G16" t="str">
        <f>VLOOKUP(C16,COORDENADAS!A:J,10,FALSE)</f>
        <v>-3.7591887</v>
      </c>
      <c r="H16" t="str">
        <f>VLOOKUP(C16,COORDENADAS!A:K,11,FALSE)</f>
        <v>-38.6294438</v>
      </c>
      <c r="I16" s="1" t="s">
        <v>6571</v>
      </c>
      <c r="J16" s="1" t="s">
        <v>6572</v>
      </c>
      <c r="K16" s="7">
        <f>VLOOKUP(B16,pesoCaminhao!C:G,5,0)</f>
        <v>1590</v>
      </c>
      <c r="L16" t="str">
        <f>VLOOKUP(C16,horarios!B:G,6,0)</f>
        <v>DIURNO</v>
      </c>
    </row>
    <row r="17" spans="1:12">
      <c r="A17" s="4">
        <v>45771</v>
      </c>
      <c r="B17" t="s">
        <v>6516</v>
      </c>
      <c r="C17">
        <v>3643</v>
      </c>
      <c r="D17" t="s">
        <v>481</v>
      </c>
      <c r="E17" s="37">
        <v>900</v>
      </c>
      <c r="F17">
        <v>171.7</v>
      </c>
      <c r="G17" t="str">
        <f>VLOOKUP(C17,COORDENADAS!A:J,10,FALSE)</f>
        <v>-3.806077</v>
      </c>
      <c r="H17" t="str">
        <f>VLOOKUP(C17,COORDENADAS!A:K,11,FALSE)</f>
        <v>-38.5966382</v>
      </c>
      <c r="I17" s="1" t="s">
        <v>6571</v>
      </c>
      <c r="J17" s="1" t="s">
        <v>6572</v>
      </c>
      <c r="K17" s="7">
        <f>VLOOKUP(B17,pesoCaminhao!C:G,5,0)</f>
        <v>900</v>
      </c>
      <c r="L17" t="str">
        <f>VLOOKUP(C17,horarios!B:G,6,0)</f>
        <v>DIURNO</v>
      </c>
    </row>
    <row r="18" spans="1:12">
      <c r="A18" s="4">
        <v>45771</v>
      </c>
      <c r="B18" t="s">
        <v>6732</v>
      </c>
      <c r="C18">
        <v>3784</v>
      </c>
      <c r="D18" t="s">
        <v>503</v>
      </c>
      <c r="E18" s="37">
        <v>230.4</v>
      </c>
      <c r="F18">
        <v>7.2</v>
      </c>
      <c r="G18" t="str">
        <f>VLOOKUP(C18,COORDENADAS!A:J,10,FALSE)</f>
        <v>-3.7555418</v>
      </c>
      <c r="H18" t="str">
        <f>VLOOKUP(C18,COORDENADAS!A:K,11,FALSE)</f>
        <v>-38.5303956</v>
      </c>
      <c r="I18" s="1" t="s">
        <v>6571</v>
      </c>
      <c r="J18" s="1" t="s">
        <v>6572</v>
      </c>
      <c r="K18" s="7">
        <f>VLOOKUP(B18,pesoCaminhao!C:G,5,0)</f>
        <v>1590</v>
      </c>
      <c r="L18" t="str">
        <f>VLOOKUP(C18,horarios!B:G,6,0)</f>
        <v>MANHA</v>
      </c>
    </row>
    <row r="19" spans="1:12">
      <c r="A19" s="4">
        <v>45771</v>
      </c>
      <c r="B19" t="s">
        <v>6732</v>
      </c>
      <c r="C19">
        <v>4197</v>
      </c>
      <c r="D19" t="s">
        <v>568</v>
      </c>
      <c r="E19" s="37">
        <v>2291.94</v>
      </c>
      <c r="F19">
        <v>65.5</v>
      </c>
      <c r="G19" t="str">
        <f>VLOOKUP(C19,COORDENADAS!A:J,10,FALSE)</f>
        <v>-3.7306636</v>
      </c>
      <c r="H19" t="str">
        <f>VLOOKUP(C19,COORDENADAS!A:K,11,FALSE)</f>
        <v>-38.5131575</v>
      </c>
      <c r="I19" s="1" t="s">
        <v>6571</v>
      </c>
      <c r="J19" s="1" t="s">
        <v>6572</v>
      </c>
      <c r="K19" s="7">
        <f>VLOOKUP(B19,pesoCaminhao!C:G,5,0)</f>
        <v>1590</v>
      </c>
      <c r="L19" t="str">
        <f>VLOOKUP(C19,horarios!B:G,6,0)</f>
        <v>MANHA</v>
      </c>
    </row>
    <row r="20" spans="1:12">
      <c r="A20" s="4">
        <v>45771</v>
      </c>
      <c r="B20" t="s">
        <v>6436</v>
      </c>
      <c r="C20">
        <v>4202</v>
      </c>
      <c r="D20" t="s">
        <v>569</v>
      </c>
      <c r="E20" s="37">
        <v>1613.84</v>
      </c>
      <c r="F20">
        <v>124</v>
      </c>
      <c r="G20" t="str">
        <f>VLOOKUP(C20,COORDENADAS!A:J,10,FALSE)</f>
        <v>-3.71767679</v>
      </c>
      <c r="H20" t="str">
        <f>VLOOKUP(C20,COORDENADAS!A:K,11,FALSE)</f>
        <v>-38.57899347</v>
      </c>
      <c r="I20" s="1" t="s">
        <v>6571</v>
      </c>
      <c r="J20" s="1" t="s">
        <v>6572</v>
      </c>
      <c r="K20" s="7">
        <f>VLOOKUP(B20,pesoCaminhao!C:G,5,0)</f>
        <v>1590</v>
      </c>
      <c r="L20" t="str">
        <f>VLOOKUP(C20,horarios!B:G,6,0)</f>
        <v>MANHA</v>
      </c>
    </row>
    <row r="21" spans="1:12">
      <c r="A21" s="4">
        <v>45771</v>
      </c>
      <c r="B21" t="s">
        <v>6436</v>
      </c>
      <c r="C21">
        <v>4221</v>
      </c>
      <c r="D21" t="s">
        <v>573</v>
      </c>
      <c r="E21" s="37">
        <v>144</v>
      </c>
      <c r="F21">
        <v>4.8</v>
      </c>
      <c r="G21" t="str">
        <f>VLOOKUP(C21,COORDENADAS!A:J,10,FALSE)</f>
        <v>-3.7335995</v>
      </c>
      <c r="H21" t="str">
        <f>VLOOKUP(C21,COORDENADAS!A:K,11,FALSE)</f>
        <v>-38.5586262</v>
      </c>
      <c r="I21" s="1" t="s">
        <v>6571</v>
      </c>
      <c r="J21" s="1" t="s">
        <v>6572</v>
      </c>
      <c r="K21" s="7">
        <f>VLOOKUP(B21,pesoCaminhao!C:G,5,0)</f>
        <v>1590</v>
      </c>
      <c r="L21" t="str">
        <f>VLOOKUP(C21,horarios!B:G,6,0)</f>
        <v>MANHA</v>
      </c>
    </row>
    <row r="22" spans="1:12">
      <c r="A22" s="4">
        <v>45771</v>
      </c>
      <c r="B22" t="s">
        <v>6431</v>
      </c>
      <c r="C22">
        <v>4293</v>
      </c>
      <c r="D22" t="s">
        <v>590</v>
      </c>
      <c r="E22" s="37">
        <v>1218.08</v>
      </c>
      <c r="F22">
        <v>83</v>
      </c>
      <c r="G22" t="str">
        <f>VLOOKUP(C22,COORDENADAS!A:J,10,FALSE)</f>
        <v>-3.7347353</v>
      </c>
      <c r="H22" t="str">
        <f>VLOOKUP(C22,COORDENADAS!A:K,11,FALSE)</f>
        <v>-38.6595839</v>
      </c>
      <c r="I22" s="1" t="s">
        <v>6571</v>
      </c>
      <c r="J22" s="1" t="s">
        <v>6572</v>
      </c>
      <c r="K22" s="7">
        <f>VLOOKUP(B22,pesoCaminhao!C:G,5,0)</f>
        <v>1590</v>
      </c>
      <c r="L22" t="str">
        <f>VLOOKUP(C22,horarios!B:G,6,0)</f>
        <v>MANHA</v>
      </c>
    </row>
    <row r="23" spans="1:12">
      <c r="A23" s="4">
        <v>45771</v>
      </c>
      <c r="B23" t="s">
        <v>6436</v>
      </c>
      <c r="C23">
        <v>4458</v>
      </c>
      <c r="D23" t="s">
        <v>610</v>
      </c>
      <c r="E23" s="37">
        <v>1329.86</v>
      </c>
      <c r="F23">
        <v>102.9</v>
      </c>
      <c r="G23" t="str">
        <f>VLOOKUP(C23,COORDENADAS!A:J,10,FALSE)</f>
        <v>-3.7100856</v>
      </c>
      <c r="H23" t="str">
        <f>VLOOKUP(C23,COORDENADAS!A:K,11,FALSE)</f>
        <v>-38.5897058</v>
      </c>
      <c r="I23" s="1" t="s">
        <v>6571</v>
      </c>
      <c r="J23" s="1" t="s">
        <v>6572</v>
      </c>
      <c r="K23" s="7">
        <f>VLOOKUP(B23,pesoCaminhao!C:G,5,0)</f>
        <v>1590</v>
      </c>
      <c r="L23" t="str">
        <f>VLOOKUP(C23,horarios!B:G,6,0)</f>
        <v>MANHA</v>
      </c>
    </row>
    <row r="24" spans="1:12">
      <c r="A24" s="4">
        <v>45771</v>
      </c>
      <c r="B24" t="s">
        <v>6732</v>
      </c>
      <c r="C24">
        <v>4522</v>
      </c>
      <c r="D24" t="s">
        <v>616</v>
      </c>
      <c r="E24" s="37">
        <v>2184.36</v>
      </c>
      <c r="F24">
        <v>96.2</v>
      </c>
      <c r="G24" t="str">
        <f>VLOOKUP(C24,COORDENADAS!A:J,10,FALSE)</f>
        <v>-3.7354447</v>
      </c>
      <c r="H24" t="str">
        <f>VLOOKUP(C24,COORDENADAS!A:K,11,FALSE)</f>
        <v>-38.4816158</v>
      </c>
      <c r="I24" s="1" t="s">
        <v>6571</v>
      </c>
      <c r="J24" s="1" t="s">
        <v>6572</v>
      </c>
      <c r="K24" s="7">
        <f>VLOOKUP(B24,pesoCaminhao!C:G,5,0)</f>
        <v>1590</v>
      </c>
      <c r="L24" t="str">
        <f>VLOOKUP(C24,horarios!B:G,6,0)</f>
        <v>DIURNO</v>
      </c>
    </row>
    <row r="25" spans="1:12">
      <c r="A25" s="4">
        <v>45771</v>
      </c>
      <c r="B25" t="s">
        <v>6516</v>
      </c>
      <c r="C25">
        <v>4888</v>
      </c>
      <c r="D25" t="s">
        <v>671</v>
      </c>
      <c r="E25" s="37">
        <v>300</v>
      </c>
      <c r="F25">
        <v>51</v>
      </c>
      <c r="G25" t="str">
        <f>VLOOKUP(C25,COORDENADAS!A:J,10,FALSE)</f>
        <v>-3.81534018</v>
      </c>
      <c r="H25" t="str">
        <f>VLOOKUP(C25,COORDENADAS!A:K,11,FALSE)</f>
        <v>-38.60506827</v>
      </c>
      <c r="I25" s="1" t="s">
        <v>6571</v>
      </c>
      <c r="J25" s="1" t="s">
        <v>6572</v>
      </c>
      <c r="K25" s="7">
        <f>VLOOKUP(B25,pesoCaminhao!C:G,5,0)</f>
        <v>900</v>
      </c>
      <c r="L25" t="str">
        <f>VLOOKUP(C25,horarios!B:G,6,0)</f>
        <v>DIURNO</v>
      </c>
    </row>
    <row r="26" spans="1:12">
      <c r="A26" s="4">
        <v>45771</v>
      </c>
      <c r="B26" t="s">
        <v>6435</v>
      </c>
      <c r="C26">
        <v>5158</v>
      </c>
      <c r="D26" t="s">
        <v>691</v>
      </c>
      <c r="E26" s="37">
        <v>446</v>
      </c>
      <c r="F26">
        <v>23</v>
      </c>
      <c r="G26" t="str">
        <f>VLOOKUP(C26,COORDENADAS!A:J,10,FALSE)</f>
        <v>-3.8090825</v>
      </c>
      <c r="H26" t="str">
        <f>VLOOKUP(C26,COORDENADAS!A:K,11,FALSE)</f>
        <v>-38.524932</v>
      </c>
      <c r="I26" s="1" t="s">
        <v>6571</v>
      </c>
      <c r="J26" s="1" t="s">
        <v>6572</v>
      </c>
      <c r="K26" s="7">
        <f>VLOOKUP(B26,pesoCaminhao!C:G,5,0)</f>
        <v>1590</v>
      </c>
      <c r="L26" t="str">
        <f>VLOOKUP(C26,horarios!B:G,6,0)</f>
        <v>DIURNO</v>
      </c>
    </row>
    <row r="27" spans="1:12">
      <c r="A27" s="4">
        <v>45771</v>
      </c>
      <c r="B27" t="s">
        <v>6435</v>
      </c>
      <c r="C27">
        <v>5192</v>
      </c>
      <c r="D27" t="s">
        <v>696</v>
      </c>
      <c r="E27" s="37">
        <v>1764</v>
      </c>
      <c r="F27">
        <v>63.4</v>
      </c>
      <c r="G27" t="str">
        <f>VLOOKUP(C27,COORDENADAS!A:J,10,FALSE)</f>
        <v>-3.83829143</v>
      </c>
      <c r="H27" t="str">
        <f>VLOOKUP(C27,COORDENADAS!A:K,11,FALSE)</f>
        <v>-38.48757653</v>
      </c>
      <c r="I27" s="1" t="s">
        <v>6571</v>
      </c>
      <c r="J27" s="1" t="s">
        <v>6572</v>
      </c>
      <c r="K27" s="7">
        <f>VLOOKUP(B27,pesoCaminhao!C:G,5,0)</f>
        <v>1590</v>
      </c>
      <c r="L27" t="str">
        <f>VLOOKUP(C27,horarios!B:G,6,0)</f>
        <v>MANHA</v>
      </c>
    </row>
    <row r="28" spans="1:12">
      <c r="A28" s="4">
        <v>45771</v>
      </c>
      <c r="B28" t="s">
        <v>6435</v>
      </c>
      <c r="C28">
        <v>9326</v>
      </c>
      <c r="D28" t="s">
        <v>714</v>
      </c>
      <c r="E28" s="37">
        <v>1226.78</v>
      </c>
      <c r="F28">
        <v>44.3</v>
      </c>
      <c r="G28" t="str">
        <f>VLOOKUP(C28,COORDENADAS!A:J,10,FALSE)</f>
        <v>-3.86330658</v>
      </c>
      <c r="H28" t="str">
        <f>VLOOKUP(C28,COORDENADAS!A:K,11,FALSE)</f>
        <v>-38.58178138</v>
      </c>
      <c r="I28" s="1" t="s">
        <v>6571</v>
      </c>
      <c r="J28" s="1" t="s">
        <v>6572</v>
      </c>
      <c r="K28" s="7">
        <f>VLOOKUP(B28,pesoCaminhao!C:G,5,0)</f>
        <v>1590</v>
      </c>
      <c r="L28" t="str">
        <f>VLOOKUP(C28,horarios!B:G,6,0)</f>
        <v>MANHA</v>
      </c>
    </row>
    <row r="29" spans="1:12">
      <c r="A29" s="4">
        <v>45771</v>
      </c>
      <c r="B29" t="s">
        <v>6434</v>
      </c>
      <c r="C29">
        <v>9340</v>
      </c>
      <c r="D29" t="s">
        <v>721</v>
      </c>
      <c r="E29" s="37">
        <v>4053.6</v>
      </c>
      <c r="F29">
        <v>197.9</v>
      </c>
      <c r="G29" t="str">
        <f>VLOOKUP(C29,COORDENADAS!A:J,10,FALSE)</f>
        <v>-3.745611</v>
      </c>
      <c r="H29" t="str">
        <f>VLOOKUP(C29,COORDENADAS!A:K,11,FALSE)</f>
        <v>-38.495747</v>
      </c>
      <c r="I29" s="1" t="s">
        <v>6571</v>
      </c>
      <c r="J29" s="1" t="s">
        <v>6572</v>
      </c>
      <c r="K29" s="7">
        <f>VLOOKUP(B29,pesoCaminhao!C:G,5,0)</f>
        <v>1590</v>
      </c>
      <c r="L29" t="str">
        <f>VLOOKUP(C29,horarios!B:G,6,0)</f>
        <v>DIURNO</v>
      </c>
    </row>
    <row r="30" spans="1:12">
      <c r="A30" s="4">
        <v>45771</v>
      </c>
      <c r="B30" t="s">
        <v>6732</v>
      </c>
      <c r="C30">
        <v>10749</v>
      </c>
      <c r="D30" t="s">
        <v>822</v>
      </c>
      <c r="E30" s="37">
        <v>767.2</v>
      </c>
      <c r="F30">
        <v>91.3</v>
      </c>
      <c r="G30" t="str">
        <f>VLOOKUP(C30,COORDENADAS!A:J,10,FALSE)</f>
        <v>-3.7242051</v>
      </c>
      <c r="H30" t="str">
        <f>VLOOKUP(C30,COORDENADAS!A:K,11,FALSE)</f>
        <v>-38.4636954</v>
      </c>
      <c r="I30" s="1" t="s">
        <v>6571</v>
      </c>
      <c r="J30" s="1" t="s">
        <v>6572</v>
      </c>
      <c r="K30" s="7">
        <f>VLOOKUP(B30,pesoCaminhao!C:G,5,0)</f>
        <v>1590</v>
      </c>
      <c r="L30" t="str">
        <f>VLOOKUP(C30,horarios!B:G,6,0)</f>
        <v>DIURNO</v>
      </c>
    </row>
    <row r="31" spans="1:12">
      <c r="A31" s="4">
        <v>45771</v>
      </c>
      <c r="B31" t="s">
        <v>6434</v>
      </c>
      <c r="C31">
        <v>10978</v>
      </c>
      <c r="D31" t="s">
        <v>859</v>
      </c>
      <c r="E31" s="37">
        <v>1223.4000000000001</v>
      </c>
      <c r="F31">
        <v>32.9</v>
      </c>
      <c r="G31" t="str">
        <f>VLOOKUP(C31,COORDENADAS!A:J,10,FALSE)</f>
        <v>-3.74863598</v>
      </c>
      <c r="H31" t="str">
        <f>VLOOKUP(C31,COORDENADAS!A:K,11,FALSE)</f>
        <v>-38.51500582</v>
      </c>
      <c r="I31" s="1" t="s">
        <v>6571</v>
      </c>
      <c r="J31" s="1" t="s">
        <v>6572</v>
      </c>
      <c r="K31" s="7">
        <f>VLOOKUP(B31,pesoCaminhao!C:G,5,0)</f>
        <v>1590</v>
      </c>
      <c r="L31" t="str">
        <f>VLOOKUP(C31,horarios!B:G,6,0)</f>
        <v>DIURNO</v>
      </c>
    </row>
    <row r="32" spans="1:12">
      <c r="A32" s="4">
        <v>45771</v>
      </c>
      <c r="B32" t="s">
        <v>6732</v>
      </c>
      <c r="C32">
        <v>11047</v>
      </c>
      <c r="D32" t="s">
        <v>6740</v>
      </c>
      <c r="E32" s="37">
        <v>689</v>
      </c>
      <c r="F32">
        <v>14.8</v>
      </c>
      <c r="G32" t="str">
        <f>VLOOKUP(C32,COORDENADAS!A:J,10,FALSE)</f>
        <v>-3.73140298</v>
      </c>
      <c r="H32" t="str">
        <f>VLOOKUP(C32,COORDENADAS!A:K,11,FALSE)</f>
        <v>-38.49667067</v>
      </c>
      <c r="I32" s="1" t="s">
        <v>6571</v>
      </c>
      <c r="J32" s="1" t="s">
        <v>6572</v>
      </c>
      <c r="K32" s="7">
        <f>VLOOKUP(B32,pesoCaminhao!C:G,5,0)</f>
        <v>1590</v>
      </c>
      <c r="L32" t="str">
        <f>VLOOKUP(C32,horarios!B:G,6,0)</f>
        <v>DIURNO</v>
      </c>
    </row>
    <row r="33" spans="1:12">
      <c r="A33" s="4">
        <v>45771</v>
      </c>
      <c r="B33" t="s">
        <v>6431</v>
      </c>
      <c r="C33">
        <v>11069</v>
      </c>
      <c r="D33" t="s">
        <v>866</v>
      </c>
      <c r="E33" s="37">
        <v>291.60000000000002</v>
      </c>
      <c r="F33">
        <v>12</v>
      </c>
      <c r="G33" t="str">
        <f>VLOOKUP(C33,COORDENADAS!A:J,10,FALSE)</f>
        <v>-3.76838301</v>
      </c>
      <c r="H33" t="str">
        <f>VLOOKUP(C33,COORDENADAS!A:K,11,FALSE)</f>
        <v>-38.63246723</v>
      </c>
      <c r="I33" s="1" t="s">
        <v>6571</v>
      </c>
      <c r="J33" s="1" t="s">
        <v>6572</v>
      </c>
      <c r="K33" s="7">
        <f>VLOOKUP(B33,pesoCaminhao!C:G,5,0)</f>
        <v>1590</v>
      </c>
      <c r="L33" t="s">
        <v>6727</v>
      </c>
    </row>
    <row r="34" spans="1:12">
      <c r="A34" s="4">
        <v>45771</v>
      </c>
      <c r="B34" t="s">
        <v>6732</v>
      </c>
      <c r="C34">
        <v>11645</v>
      </c>
      <c r="D34" t="s">
        <v>968</v>
      </c>
      <c r="E34" s="37">
        <v>733</v>
      </c>
      <c r="F34">
        <v>97.3</v>
      </c>
      <c r="G34" t="str">
        <f>VLOOKUP(C34,COORDENADAS!A:J,10,FALSE)</f>
        <v>-3.72712807</v>
      </c>
      <c r="H34" t="str">
        <f>VLOOKUP(C34,COORDENADAS!A:K,11,FALSE)</f>
        <v>-38.47527325</v>
      </c>
      <c r="I34" s="1" t="s">
        <v>6571</v>
      </c>
      <c r="J34" s="1" t="s">
        <v>6572</v>
      </c>
      <c r="K34" s="7">
        <f>VLOOKUP(B34,pesoCaminhao!C:G,5,0)</f>
        <v>1590</v>
      </c>
      <c r="L34" t="str">
        <f>VLOOKUP(C34,horarios!B:G,6,0)</f>
        <v>DIURNO</v>
      </c>
    </row>
    <row r="35" spans="1:12">
      <c r="A35" s="4">
        <v>45771</v>
      </c>
      <c r="B35" t="s">
        <v>6732</v>
      </c>
      <c r="C35">
        <v>11809</v>
      </c>
      <c r="D35" t="s">
        <v>1010</v>
      </c>
      <c r="E35" s="37">
        <v>1745.27</v>
      </c>
      <c r="F35">
        <v>81.2</v>
      </c>
      <c r="G35" t="str">
        <f>VLOOKUP(C35,COORDENADAS!A:J,10,FALSE)</f>
        <v>-3.77305558</v>
      </c>
      <c r="H35" t="str">
        <f>VLOOKUP(C35,COORDENADAS!A:K,11,FALSE)</f>
        <v>-38.57358276</v>
      </c>
      <c r="I35" s="1" t="s">
        <v>6571</v>
      </c>
      <c r="J35" s="1" t="s">
        <v>6572</v>
      </c>
      <c r="K35" s="7">
        <f>VLOOKUP(B35,pesoCaminhao!C:G,5,0)</f>
        <v>1590</v>
      </c>
      <c r="L35" t="str">
        <f>VLOOKUP(C35,horarios!B:G,6,0)</f>
        <v>DIURNO</v>
      </c>
    </row>
    <row r="36" spans="1:12">
      <c r="A36" s="4">
        <v>45771</v>
      </c>
      <c r="B36" t="s">
        <v>6435</v>
      </c>
      <c r="C36">
        <v>11946</v>
      </c>
      <c r="D36" t="s">
        <v>1051</v>
      </c>
      <c r="E36" s="37">
        <v>897.22</v>
      </c>
      <c r="F36">
        <v>72.8</v>
      </c>
      <c r="G36" t="str">
        <f>VLOOKUP(C36,COORDENADAS!A:J,10,FALSE)</f>
        <v>-3.8573702</v>
      </c>
      <c r="H36" t="str">
        <f>VLOOKUP(C36,COORDENADAS!A:K,11,FALSE)</f>
        <v>-38.50257130</v>
      </c>
      <c r="I36" s="1" t="s">
        <v>6571</v>
      </c>
      <c r="J36" s="1" t="s">
        <v>6572</v>
      </c>
      <c r="K36" s="7">
        <f>VLOOKUP(B36,pesoCaminhao!C:G,5,0)</f>
        <v>1590</v>
      </c>
      <c r="L36" t="str">
        <f>VLOOKUP(C36,horarios!B:G,6,0)</f>
        <v>MANHA</v>
      </c>
    </row>
    <row r="37" spans="1:12">
      <c r="A37" s="4"/>
      <c r="E37" s="37"/>
      <c r="F37"/>
      <c r="I37" s="1"/>
      <c r="J37" s="1"/>
    </row>
    <row r="38" spans="1:12">
      <c r="A38" s="4"/>
      <c r="E38" s="37"/>
      <c r="F38"/>
      <c r="I38" s="1"/>
      <c r="J38" s="1"/>
    </row>
    <row r="39" spans="1:12">
      <c r="A39" s="4"/>
      <c r="E39" s="37"/>
      <c r="F39"/>
      <c r="I39" s="1"/>
      <c r="J39" s="1"/>
    </row>
    <row r="40" spans="1:12">
      <c r="A40" s="4"/>
      <c r="E40" s="37"/>
      <c r="F40"/>
      <c r="I40" s="1"/>
      <c r="J40" s="1"/>
    </row>
    <row r="41" spans="1:12">
      <c r="A41" s="4"/>
      <c r="E41" s="37"/>
      <c r="F41"/>
      <c r="I41" s="1"/>
      <c r="J41" s="1"/>
    </row>
    <row r="42" spans="1:12">
      <c r="A42" s="4"/>
      <c r="E42" s="37"/>
      <c r="F42"/>
      <c r="I42" s="1"/>
      <c r="J42" s="1"/>
    </row>
    <row r="43" spans="1:12">
      <c r="A43" s="4"/>
      <c r="E43" s="37"/>
      <c r="F43"/>
      <c r="I43" s="1"/>
      <c r="J43" s="1"/>
    </row>
    <row r="44" spans="1:12">
      <c r="A44" s="4"/>
      <c r="E44" s="37"/>
      <c r="F44"/>
      <c r="I44" s="1"/>
      <c r="J44" s="1"/>
    </row>
    <row r="45" spans="1:12">
      <c r="A45" s="4"/>
      <c r="E45" s="37"/>
      <c r="F45"/>
      <c r="I45" s="1"/>
      <c r="J45" s="1"/>
    </row>
    <row r="46" spans="1:12">
      <c r="A46" s="4"/>
      <c r="I46" s="3"/>
      <c r="J46" s="2"/>
    </row>
    <row r="47" spans="1:12">
      <c r="A47" s="4"/>
      <c r="I47" s="3"/>
      <c r="J47" s="2"/>
    </row>
  </sheetData>
  <autoFilter ref="A1:L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H369"/>
  <sheetViews>
    <sheetView workbookViewId="0">
      <selection activeCell="E167" sqref="E16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 hidden="1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 hidden="1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 hidden="1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 hidden="1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 hidden="1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 hidden="1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 hidden="1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 hidden="1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 hidden="1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 hidden="1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 hidden="1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 hidden="1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 hidden="1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 hidden="1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 hidden="1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 hidden="1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 hidden="1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 hidden="1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 hidden="1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 hidden="1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 hidden="1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 hidden="1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 hidden="1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 hidden="1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 hidden="1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 hidden="1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 hidden="1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 hidden="1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 hidden="1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 hidden="1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 hidden="1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 hidden="1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 hidden="1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 hidden="1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 hidden="1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 hidden="1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 hidden="1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 hidden="1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 hidden="1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 hidden="1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 hidden="1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 hidden="1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 hidden="1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 hidden="1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 hidden="1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 hidden="1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 hidden="1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 hidden="1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 hidden="1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 hidden="1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 hidden="1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 hidden="1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 hidden="1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 hidden="1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 hidden="1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 hidden="1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 hidden="1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 hidden="1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 hidden="1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 hidden="1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 hidden="1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 hidden="1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 hidden="1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 hidden="1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 hidden="1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 hidden="1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 hidden="1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 hidden="1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 hidden="1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 hidden="1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 hidden="1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 hidden="1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 hidden="1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 hidden="1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 hidden="1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 hidden="1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 hidden="1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 hidden="1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 hidden="1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 hidden="1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 hidden="1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 hidden="1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 hidden="1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 hidden="1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 hidden="1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 hidden="1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 hidden="1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 hidden="1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 hidden="1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 hidden="1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 hidden="1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 hidden="1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 hidden="1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 hidden="1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 hidden="1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 hidden="1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 hidden="1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 hidden="1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 hidden="1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 hidden="1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 hidden="1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 hidden="1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 hidden="1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 hidden="1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 hidden="1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 hidden="1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 hidden="1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 hidden="1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 hidden="1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 hidden="1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 hidden="1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 hidden="1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 hidden="1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 hidden="1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 hidden="1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 hidden="1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 hidden="1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 hidden="1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 hidden="1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 hidden="1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 hidden="1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 hidden="1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 hidden="1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 hidden="1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 hidden="1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 hidden="1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 hidden="1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 hidden="1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 hidden="1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 hidden="1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 hidden="1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 hidden="1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 hidden="1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 hidden="1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 hidden="1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 hidden="1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 hidden="1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 hidden="1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 hidden="1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 hidden="1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 hidden="1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 hidden="1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 hidden="1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 hidden="1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 hidden="1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 hidden="1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 hidden="1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 hidden="1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 hidden="1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 hidden="1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 hidden="1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 hidden="1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 hidden="1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 hidden="1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 hidden="1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 hidden="1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 hidden="1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 hidden="1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 hidden="1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 hidden="1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 hidden="1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 hidden="1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 hidden="1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 hidden="1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 hidden="1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 hidden="1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 hidden="1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 hidden="1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 hidden="1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 hidden="1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 hidden="1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 hidden="1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 hidden="1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 hidden="1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 hidden="1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 hidden="1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 hidden="1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 hidden="1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 hidden="1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 hidden="1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 hidden="1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 hidden="1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 hidden="1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 hidden="1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 hidden="1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 hidden="1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 hidden="1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 hidden="1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 hidden="1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 hidden="1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 hidden="1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 hidden="1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 hidden="1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 hidden="1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 hidden="1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 hidden="1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 hidden="1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 hidden="1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 hidden="1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 hidden="1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 hidden="1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 hidden="1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 hidden="1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 hidden="1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 hidden="1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 hidden="1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 hidden="1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 hidden="1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 hidden="1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 hidden="1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 hidden="1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 hidden="1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 hidden="1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 hidden="1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 hidden="1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 hidden="1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 hidden="1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 hidden="1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 hidden="1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 hidden="1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 hidden="1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 hidden="1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 hidden="1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 hidden="1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 hidden="1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 hidden="1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 hidden="1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 hidden="1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 hidden="1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 hidden="1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 hidden="1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 hidden="1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 hidden="1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 hidden="1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 hidden="1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 hidden="1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 hidden="1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 hidden="1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 hidden="1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 hidden="1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 hidden="1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 hidden="1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 hidden="1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 hidden="1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 hidden="1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 hidden="1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 hidden="1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 hidden="1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 hidden="1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 hidden="1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 hidden="1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 hidden="1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 hidden="1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 hidden="1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 hidden="1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 hidden="1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 hidden="1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 hidden="1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 hidden="1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 hidden="1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 hidden="1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 hidden="1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 hidden="1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 hidden="1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 hidden="1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 hidden="1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 hidden="1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 hidden="1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 hidden="1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 hidden="1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 hidden="1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 hidden="1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 hidden="1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 hidden="1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 hidden="1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 hidden="1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 hidden="1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 hidden="1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 hidden="1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 hidden="1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 hidden="1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 hidden="1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 hidden="1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 hidden="1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 hidden="1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 hidden="1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 hidden="1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 hidden="1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 hidden="1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 hidden="1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 hidden="1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 hidden="1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 hidden="1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 hidden="1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 hidden="1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 hidden="1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 hidden="1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 hidden="1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 hidden="1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 hidden="1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 hidden="1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 hidden="1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 hidden="1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 hidden="1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 hidden="1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 hidden="1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 hidden="1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 hidden="1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 hidden="1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 hidden="1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 hidden="1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 hidden="1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 hidden="1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 hidden="1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 hidden="1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 hidden="1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 hidden="1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 hidden="1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 hidden="1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 hidden="1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 hidden="1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 hidden="1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 hidden="1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 hidden="1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 hidden="1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 hidden="1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 hidden="1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 hidden="1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 hidden="1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 hidden="1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 hidden="1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 hidden="1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 hidden="1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 hidden="1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 hidden="1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 hidden="1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 hidden="1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 hidden="1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 hidden="1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 hidden="1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 hidden="1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 hidden="1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 hidden="1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 hidden="1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 hidden="1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 hidden="1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 hidden="1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 hidden="1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 hidden="1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 hidden="1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 hidden="1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 hidden="1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 hidden="1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 hidden="1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 hidden="1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 hidden="1">
      <c r="B368" s="35">
        <v>11032</v>
      </c>
      <c r="C368" s="35" t="s">
        <v>6433</v>
      </c>
      <c r="G368" s="29" t="s">
        <v>6727</v>
      </c>
    </row>
    <row r="369" spans="2:7" hidden="1">
      <c r="B369" s="8">
        <v>11047</v>
      </c>
      <c r="C369" s="8" t="s">
        <v>6740</v>
      </c>
      <c r="G369" s="29" t="s">
        <v>6727</v>
      </c>
    </row>
  </sheetData>
  <autoFilter ref="A1:G369" xr:uid="{A21761DE-D20C-4731-A2F1-25317F434EA2}">
    <filterColumn colId="2">
      <filters>
        <filter val="PAO DE ACUCAR - AGUANAMBI"/>
        <filter val="PAO DE ACUCAR - BEZERRA DE MENEZES"/>
        <filter val="PAO DE ACUCAR - CENTER UM"/>
        <filter val="PAO DE ACUCAR - COCO"/>
        <filter val="PAO DE ACUCAR - FATIMA"/>
        <filter val="PAO DE ACUCAR - IGUATEMI"/>
        <filter val="PAO DE ACUCAR - JULIO VENTURA"/>
        <filter val="PAO DE ACUCAR - LUCIANO CAVALCANTE"/>
        <filter val="PAO DE ACUCAR - MUCURIPE"/>
        <filter val="PAO DE ACUCAR - NAUTICO"/>
        <filter val="PAO DE ACUCAR - SANTOS DUMONT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2025-04-23T18:29:36Z</dcterms:modified>
</cp:coreProperties>
</file>