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8CF8F785-55AF-4A12-98C9-C541F8E7ACE7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dbcaminhoes!$A$1:$M$36</definedName>
    <definedName name="_xlnm._FilterDatabase" localSheetId="3" hidden="1">horarios!$A$1:$G$371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6" l="1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M17" i="6"/>
  <c r="M18" i="6"/>
  <c r="M19" i="6"/>
  <c r="M20" i="6"/>
  <c r="M21" i="6"/>
  <c r="M22" i="6"/>
  <c r="M23" i="6"/>
  <c r="M24" i="6"/>
  <c r="M25" i="6"/>
  <c r="L17" i="6"/>
  <c r="L18" i="6"/>
  <c r="L19" i="6"/>
  <c r="L20" i="6"/>
  <c r="L21" i="6"/>
  <c r="L22" i="6"/>
  <c r="L23" i="6"/>
  <c r="L24" i="6"/>
  <c r="L25" i="6"/>
  <c r="I17" i="6"/>
  <c r="I18" i="6"/>
  <c r="I19" i="6"/>
  <c r="I20" i="6"/>
  <c r="I21" i="6"/>
  <c r="I22" i="6"/>
  <c r="I23" i="6"/>
  <c r="I24" i="6"/>
  <c r="I25" i="6"/>
  <c r="H17" i="6"/>
  <c r="H18" i="6"/>
  <c r="H19" i="6"/>
  <c r="H20" i="6"/>
  <c r="H21" i="6"/>
  <c r="H22" i="6"/>
  <c r="H23" i="6"/>
  <c r="H24" i="6"/>
  <c r="H25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2" i="6"/>
  <c r="L12" i="6"/>
  <c r="L13" i="6"/>
  <c r="L14" i="6"/>
  <c r="L15" i="6"/>
  <c r="L16" i="6"/>
  <c r="I12" i="6"/>
  <c r="I13" i="6"/>
  <c r="I14" i="6"/>
  <c r="I15" i="6"/>
  <c r="I16" i="6"/>
  <c r="H12" i="6"/>
  <c r="H13" i="6"/>
  <c r="H14" i="6"/>
  <c r="H15" i="6"/>
  <c r="H16" i="6"/>
  <c r="L3" i="6" l="1"/>
  <c r="L4" i="6"/>
  <c r="L5" i="6"/>
  <c r="L6" i="6"/>
  <c r="L7" i="6"/>
  <c r="L8" i="6"/>
  <c r="L9" i="6"/>
  <c r="L10" i="6"/>
  <c r="L11" i="6"/>
  <c r="L2" i="6"/>
  <c r="H3" i="6" l="1"/>
  <c r="H4" i="6"/>
  <c r="H5" i="6"/>
  <c r="H6" i="6"/>
  <c r="H7" i="6"/>
  <c r="H8" i="6"/>
  <c r="H9" i="6"/>
  <c r="H10" i="6"/>
  <c r="H11" i="6"/>
  <c r="I3" i="6"/>
  <c r="I4" i="6"/>
  <c r="I5" i="6"/>
  <c r="I6" i="6"/>
  <c r="I7" i="6"/>
  <c r="I8" i="6"/>
  <c r="I9" i="6"/>
  <c r="I10" i="6"/>
  <c r="I11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<sst xmlns="http://schemas.openxmlformats.org/spreadsheetml/2006/main" count="13528" uniqueCount="6760">
  <si>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</si>
  <si>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</si>
  <si>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</si>
  <si>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</si>
  <si>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</si>
  <si>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</si>
  <si>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</si>
  <si>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</si>
  <si>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</si>
  <si>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</si>
  <si>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</si>
  <si>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</si>
  <si>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</si>
  <si>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</si>
  <si>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</si>
  <si>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</si>
  <si>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</si>
  <si>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</si>
  <si>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</si>
  <si>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</si>
  <si>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</si>
  <si>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</si>
  <si>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</si>
  <si>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</si>
  <si>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</si>
  <si>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</si>
  <si>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</si>
  <si>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</si>
  <si>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</si>
  <si>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</si>
  <si>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</si>
  <si>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</si>
  <si>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</si>
  <si>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</si>
  <si>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</si>
  <si>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</si>
  <si>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</si>
  <si>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</si>
  <si>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</si>
  <si>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</si>
  <si>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</si>
  <si>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</si>
  <si>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</si>
  <si>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</si>
  <si>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</si>
  <si>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</si>
  <si>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</si>
  <si>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</si>
  <si>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</si>
  <si>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</si>
  <si>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</si>
  <si>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</si>
  <si>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</si>
  <si>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</si>
  <si>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</si>
  <si>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</si>
  <si>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</si>
  <si>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</si>
  <si>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</si>
  <si>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</si>
  <si>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</si>
  <si>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</si>
  <si>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</si>
  <si>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</si>
  <si>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</si>
  <si>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</si>
  <si>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</si>
  <si>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</si>
  <si>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</si>
  <si>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</si>
  <si>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</si>
  <si>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</si>
  <si>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</si>
  <si>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</si>
  <si>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</si>
  <si>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</si>
  <si>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</si>
  <si>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</si>
  <si>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</si>
  <si>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</si>
  <si>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</si>
  <si>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</si>
  <si>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</si>
  <si>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</si>
  <si>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</si>
  <si>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</si>
  <si>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</si>
  <si>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</si>
  <si>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</si>
  <si>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</si>
  <si>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</si>
  <si>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</si>
  <si>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</si>
  <si>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</si>
  <si>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</si>
  <si>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</si>
  <si>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</si>
  <si>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</si>
  <si>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</si>
  <si>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</si>
  <si>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</si>
  <si>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</si>
  <si>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</si>
  <si>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</si>
  <si>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</si>
  <si>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</si>
  <si>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</si>
  <si>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</si>
  <si>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</si>
  <si>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</si>
  <si>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</si>
  <si>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</si>
  <si>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</si>
  <si>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</si>
  <si>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</si>
  <si>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</si>
  <si>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</si>
  <si>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</si>
  <si>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</si>
  <si>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</si>
  <si>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</si>
  <si>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</si>
  <si>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</si>
  <si>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</si>
  <si>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</si>
  <si>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</si>
  <si>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</si>
  <si>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</si>
  <si>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</si>
  <si>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</si>
  <si>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</si>
  <si>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</si>
  <si>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</si>
  <si>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</si>
  <si>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</si>
  <si>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</si>
  <si>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</si>
  <si>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</si>
  <si>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</si>
  <si>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</si>
  <si>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</si>
  <si>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</si>
  <si>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</si>
  <si>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</si>
  <si>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</si>
  <si>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</si>
  <si>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</si>
  <si>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</si>
  <si>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</si>
  <si>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</si>
  <si>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</si>
  <si>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</si>
  <si>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</si>
  <si>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</si>
  <si>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</si>
  <si>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</si>
  <si>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</si>
  <si>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</si>
  <si>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</si>
  <si>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</si>
  <si>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</si>
  <si>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</si>
  <si>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</si>
  <si>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</si>
  <si>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</si>
  <si>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</si>
  <si>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</si>
  <si>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</si>
  <si>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</si>
  <si>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</si>
  <si>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</si>
  <si>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</si>
  <si>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</si>
  <si>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</si>
  <si>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</si>
  <si>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</si>
  <si>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</si>
  <si>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</si>
  <si>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</si>
  <si>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</si>
  <si>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</si>
  <si>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</si>
  <si>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</si>
  <si>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</si>
  <si>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</si>
  <si>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</si>
  <si>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</si>
  <si>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</si>
  <si>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</si>
  <si>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</si>
  <si>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</si>
  <si>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</si>
  <si>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</si>
  <si>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</si>
  <si>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</si>
  <si>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</si>
  <si>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</si>
  <si>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</si>
  <si>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</si>
  <si>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</si>
  <si>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</si>
  <si>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</si>
  <si>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</si>
  <si>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</si>
  <si>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</si>
  <si>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</si>
  <si>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</si>
  <si>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</si>
  <si>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</si>
  <si>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</si>
  <si>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</si>
  <si>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</si>
  <si>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</si>
  <si>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</si>
  <si>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</si>
  <si>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</si>
  <si>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</si>
  <si>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</si>
  <si>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</si>
  <si>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</si>
  <si>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</si>
  <si>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</si>
  <si>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</si>
  <si>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</si>
  <si>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</si>
  <si>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</si>
  <si>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</si>
  <si>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</si>
  <si>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</si>
  <si>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</si>
  <si>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</si>
  <si>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</si>
  <si>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</si>
  <si>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</si>
  <si>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</si>
  <si>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</si>
  <si>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</si>
  <si>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</si>
  <si>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</si>
  <si>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</si>
  <si>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</si>
  <si>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</si>
  <si>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</si>
  <si>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</si>
  <si>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</si>
  <si>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</si>
  <si>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</si>
  <si>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</si>
  <si>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</si>
  <si>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</si>
  <si>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</si>
  <si>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</si>
  <si>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</si>
  <si>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</si>
  <si>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</si>
  <si>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</si>
  <si>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</si>
  <si>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</si>
  <si>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</si>
  <si>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</si>
  <si>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</si>
  <si>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</si>
  <si>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</si>
  <si>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</si>
  <si>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</si>
  <si>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</si>
  <si>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</si>
  <si>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</si>
  <si>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</si>
  <si>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</si>
  <si>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</si>
  <si>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</si>
  <si>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</si>
  <si>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</si>
  <si>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</si>
  <si>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</si>
  <si>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</si>
  <si>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</si>
  <si>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</si>
  <si>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</si>
  <si>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</si>
  <si>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</si>
  <si>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</si>
  <si>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</si>
  <si>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</si>
  <si>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</si>
  <si>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</si>
  <si>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</si>
  <si>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</si>
  <si>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</si>
  <si>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</si>
  <si>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</si>
  <si>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</si>
  <si>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</si>
  <si>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</si>
  <si>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</si>
  <si>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</si>
  <si>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</si>
  <si>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</si>
  <si>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</si>
  <si>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</si>
  <si>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</si>
  <si>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</si>
  <si>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</si>
  <si>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</si>
  <si>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</si>
  <si>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</si>
  <si>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</si>
  <si>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</si>
  <si>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</si>
  <si>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</si>
  <si>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</si>
  <si>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</si>
  <si>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</si>
  <si>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</si>
  <si>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</si>
  <si>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</si>
  <si>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</si>
  <si>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</si>
  <si>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</si>
  <si>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</si>
  <si>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</si>
  <si>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</si>
  <si>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</si>
  <si>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</si>
  <si>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</si>
  <si>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</si>
  <si>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</si>
  <si>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</si>
  <si>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</si>
  <si>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</si>
  <si>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</si>
  <si>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</si>
  <si>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</si>
  <si>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</si>
  <si>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</si>
  <si>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</si>
  <si>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</si>
  <si>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</si>
  <si>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</si>
  <si>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</si>
  <si>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</si>
  <si>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</si>
  <si>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</si>
  <si>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</si>
  <si>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</si>
  <si>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</si>
  <si>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</si>
  <si>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</si>
  <si>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</si>
  <si>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</si>
  <si>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</si>
  <si>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</si>
  <si>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</si>
  <si>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</si>
  <si>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</si>
  <si>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</si>
  <si>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</si>
  <si>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</si>
  <si>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</si>
  <si>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</si>
  <si>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</si>
  <si>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</si>
  <si>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</si>
  <si>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</si>
  <si>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</si>
  <si>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</si>
  <si>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</si>
  <si>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</si>
  <si>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</si>
  <si>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</si>
  <si>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</si>
  <si>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</si>
  <si>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</si>
  <si>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</si>
  <si>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</si>
  <si>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</si>
  <si>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</si>
  <si>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</si>
  <si>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</si>
  <si>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</si>
  <si>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</si>
  <si>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</si>
  <si>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</si>
  <si>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</si>
  <si>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</si>
  <si>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</si>
  <si>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</si>
  <si>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</si>
  <si>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</si>
  <si>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</si>
  <si>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</si>
  <si>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</si>
  <si>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</si>
  <si>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</si>
  <si>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</si>
  <si>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</si>
  <si>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</si>
  <si>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</si>
  <si>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</si>
  <si>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</si>
  <si>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</si>
  <si>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</si>
  <si>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</si>
  <si>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</si>
  <si>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</si>
  <si>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</si>
  <si>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</si>
  <si>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</si>
  <si>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</si>
  <si>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</si>
  <si>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</si>
  <si>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</si>
  <si>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</si>
  <si>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</si>
  <si>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</si>
  <si>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</si>
  <si>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</si>
  <si>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</si>
  <si>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</si>
  <si>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</si>
  <si>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</si>
  <si>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</si>
  <si>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</si>
  <si>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</si>
  <si>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</si>
  <si>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</si>
  <si>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</si>
  <si>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</si>
  <si>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</si>
  <si>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</si>
  <si>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</si>
  <si>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</si>
  <si>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</si>
  <si>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</si>
  <si>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</si>
  <si>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</si>
  <si>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</si>
  <si>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</si>
  <si>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</si>
  <si>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</si>
  <si>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</si>
  <si>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</si>
  <si>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</si>
  <si>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</si>
  <si>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</si>
  <si>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</si>
  <si>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</si>
  <si>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</si>
  <si>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</si>
  <si>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</si>
  <si>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</si>
  <si>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</si>
  <si>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</si>
  <si>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</si>
  <si>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</si>
  <si>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</si>
  <si>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</si>
  <si>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</si>
  <si>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</si>
  <si>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</si>
  <si>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</si>
  <si>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</si>
  <si>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</si>
  <si>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</si>
  <si>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</si>
  <si>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</si>
  <si>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</si>
  <si>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</si>
  <si>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</si>
  <si>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</si>
  <si>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</si>
  <si>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</si>
  <si>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</si>
  <si>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</si>
  <si>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</si>
  <si>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</si>
  <si>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</si>
  <si>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</si>
  <si>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</si>
  <si>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</si>
  <si>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</si>
  <si>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</si>
  <si>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</si>
  <si>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</si>
  <si>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</si>
  <si>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</si>
  <si>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</si>
  <si>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</si>
  <si>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</si>
  <si>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</si>
  <si>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</si>
  <si>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</si>
  <si>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</si>
  <si>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</si>
  <si>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</si>
  <si>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</si>
  <si>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</si>
  <si>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</si>
  <si>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</si>
  <si>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</si>
  <si>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</si>
  <si>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</si>
  <si>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</si>
  <si>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</si>
  <si>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</si>
  <si>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</si>
  <si>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</si>
  <si>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</si>
  <si>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</si>
  <si>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</si>
  <si>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</si>
  <si>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</si>
  <si>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</si>
  <si>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</si>
  <si>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</si>
  <si>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</si>
  <si>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</si>
  <si>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</si>
  <si>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</si>
  <si>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</si>
  <si>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</si>
  <si>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</si>
  <si>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</si>
  <si>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</si>
  <si>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</si>
  <si>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</si>
  <si>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</si>
  <si>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</si>
  <si>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</si>
  <si>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</si>
  <si>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</si>
  <si>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</si>
  <si>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</si>
  <si>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</si>
  <si>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</si>
  <si>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</si>
  <si>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</si>
  <si>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</si>
  <si>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</si>
  <si>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</si>
  <si>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</si>
  <si>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</si>
  <si>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</si>
  <si>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</si>
  <si>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</si>
  <si>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</si>
  <si>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</si>
  <si>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</si>
  <si>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</si>
  <si>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</si>
  <si>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</si>
  <si>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</si>
  <si>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</si>
  <si>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</si>
  <si>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</si>
  <si>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</si>
  <si>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</si>
  <si>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</si>
  <si>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</si>
  <si>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</si>
  <si>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</si>
  <si>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</si>
  <si>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</si>
  <si>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</si>
  <si>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</si>
  <si>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</si>
  <si>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</si>
  <si>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</si>
  <si>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</si>
  <si>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</si>
  <si>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</si>
  <si>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</si>
  <si>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</si>
  <si>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</si>
  <si>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</si>
  <si>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</si>
  <si>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</si>
  <si>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</si>
  <si>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</si>
  <si>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</si>
  <si>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</si>
  <si>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</si>
  <si>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</si>
  <si>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</si>
  <si>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</si>
  <si>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</si>
  <si>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</si>
  <si>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</si>
  <si>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</si>
  <si>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</si>
  <si>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</si>
  <si>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</si>
  <si>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</si>
  <si>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</si>
  <si>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</si>
  <si>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</si>
  <si>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</si>
  <si>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</si>
  <si>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</si>
  <si>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</si>
  <si>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</si>
  <si>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</si>
  <si>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</si>
  <si>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</si>
  <si>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</si>
  <si>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</si>
  <si>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</si>
  <si>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</si>
  <si>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</si>
  <si>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</si>
  <si>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</si>
  <si>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</si>
  <si>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</si>
  <si>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</si>
  <si>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</si>
  <si>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</si>
  <si>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</si>
  <si>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</si>
  <si>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</si>
  <si>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</si>
  <si>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</si>
  <si>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</si>
  <si>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</si>
  <si>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</si>
  <si>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</si>
  <si>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</si>
  <si>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</si>
  <si>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</si>
  <si>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</si>
  <si>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</si>
  <si>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</si>
  <si>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</si>
  <si>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</si>
  <si>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</si>
  <si>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</si>
  <si>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</si>
  <si>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</si>
  <si>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</si>
  <si>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</si>
  <si>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</si>
  <si>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</si>
  <si>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</si>
  <si>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</si>
  <si>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</si>
  <si>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</si>
  <si>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</si>
  <si>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</si>
  <si>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</si>
  <si>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</si>
  <si>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</si>
  <si>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</si>
  <si>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</si>
  <si>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</si>
  <si>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</si>
  <si>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</si>
  <si>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</si>
  <si>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</si>
  <si>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</si>
  <si>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</si>
  <si>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</si>
  <si>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</si>
  <si>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</si>
  <si>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</si>
  <si>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</si>
  <si>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</si>
  <si>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</si>
  <si>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</si>
  <si>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</si>
  <si>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</si>
  <si>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</si>
  <si>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</si>
  <si>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</si>
  <si>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</si>
  <si>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</si>
  <si>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</si>
  <si>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</si>
  <si>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</si>
  <si>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</si>
  <si>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</si>
  <si>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</si>
  <si>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</si>
  <si>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</si>
  <si>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</si>
  <si>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</si>
  <si>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</si>
  <si>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</si>
  <si>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</si>
  <si>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</si>
  <si>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</si>
  <si>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</si>
  <si>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</si>
  <si>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</si>
  <si>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</si>
  <si>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</si>
  <si>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</si>
  <si>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</si>
  <si>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</si>
  <si>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</si>
  <si>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</si>
  <si>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</si>
  <si>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</si>
  <si>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</si>
  <si>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</si>
  <si>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</si>
  <si>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</si>
  <si>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</si>
  <si>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</si>
  <si>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</si>
  <si>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</si>
  <si>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</si>
  <si>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</si>
  <si>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</si>
  <si>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</si>
  <si>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</si>
  <si>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</si>
  <si>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</si>
  <si>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</si>
  <si>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</si>
  <si>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</si>
  <si>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</si>
  <si>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</si>
  <si>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</si>
  <si>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</si>
  <si>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</si>
  <si>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</si>
  <si>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</si>
  <si>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</si>
  <si>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</si>
  <si>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</si>
  <si>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</si>
  <si>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</si>
  <si>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</si>
  <si>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</si>
  <si>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</si>
  <si>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</si>
  <si>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</si>
  <si>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</si>
  <si>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</si>
  <si>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</si>
  <si>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</si>
  <si>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</si>
  <si>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</si>
  <si>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</si>
  <si>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</si>
  <si>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</si>
  <si>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</si>
  <si>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</si>
  <si>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</si>
  <si>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</si>
  <si>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</si>
  <si>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</si>
  <si>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</si>
  <si>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</si>
  <si>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</si>
  <si>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</si>
  <si>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</si>
  <si>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</si>
  <si>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</si>
  <si>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</si>
  <si>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</si>
  <si>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</si>
  <si>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</si>
  <si>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</si>
  <si>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</si>
  <si>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</si>
  <si>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</si>
  <si>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</si>
  <si>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</si>
  <si>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</si>
  <si>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</si>
  <si>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</si>
  <si>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</si>
  <si>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</si>
  <si>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</si>
  <si>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</si>
  <si>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</si>
  <si>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</si>
  <si>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</si>
  <si>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</si>
  <si>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</si>
  <si>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</si>
  <si>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</si>
  <si>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</si>
  <si>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</si>
  <si>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</si>
  <si>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</si>
  <si>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</si>
  <si>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</si>
  <si>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</si>
  <si>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</si>
  <si>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</si>
  <si>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</si>
  <si>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</si>
  <si>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</si>
  <si>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</si>
  <si>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</si>
  <si>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</si>
  <si>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</si>
  <si>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</si>
  <si>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</si>
  <si>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</si>
  <si>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</si>
  <si>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</si>
  <si>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</si>
  <si>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</si>
  <si>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</si>
  <si>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</si>
  <si>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</si>
  <si>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</si>
  <si>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</si>
  <si>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</si>
  <si>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</si>
  <si>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</si>
  <si>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</si>
  <si>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</si>
  <si>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</si>
  <si>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</si>
  <si>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</si>
  <si>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</si>
  <si>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</si>
  <si>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</si>
  <si>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</si>
  <si>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</si>
  <si>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</si>
  <si>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</si>
  <si>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</si>
  <si>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</si>
  <si>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</si>
  <si>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</si>
  <si>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</si>
  <si>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</si>
  <si>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</si>
  <si>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</si>
  <si>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</si>
  <si>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</si>
  <si>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</si>
  <si>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</si>
  <si>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</si>
  <si>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</si>
  <si>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</si>
  <si>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</si>
  <si>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</si>
  <si>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</si>
  <si>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</si>
  <si>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</si>
  <si>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</si>
  <si>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</si>
  <si>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</si>
  <si>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</si>
  <si>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</si>
  <si>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</si>
  <si>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</si>
  <si>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</si>
  <si>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</si>
  <si>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</si>
  <si>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</si>
  <si>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</si>
  <si>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</si>
  <si>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</si>
  <si>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</si>
  <si>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</si>
  <si>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</si>
  <si>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</si>
  <si>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</si>
  <si>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</si>
  <si>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</si>
  <si>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</si>
  <si>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</si>
  <si>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</si>
  <si>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</si>
  <si>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</si>
  <si>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</si>
  <si>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</si>
  <si>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</si>
  <si>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</si>
  <si>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</si>
  <si>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</si>
  <si>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</si>
  <si>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</si>
  <si>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</si>
  <si>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</si>
  <si>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</si>
  <si>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</si>
  <si>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</si>
  <si>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</si>
  <si>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</si>
  <si>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</si>
  <si>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</si>
  <si>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</si>
  <si>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</si>
  <si>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</si>
  <si>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</si>
  <si>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</si>
  <si>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</si>
  <si>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</si>
  <si>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</si>
  <si>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</si>
  <si>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</si>
  <si>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</si>
  <si>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</si>
  <si>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</si>
  <si>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</si>
  <si>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</si>
  <si>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</si>
  <si>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</si>
  <si>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</si>
  <si>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</si>
  <si>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</si>
  <si>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</si>
  <si>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</si>
  <si>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</si>
  <si>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</si>
  <si>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</si>
  <si>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</si>
  <si>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</si>
  <si>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</si>
  <si>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</si>
  <si>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</si>
  <si>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</si>
  <si>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</si>
  <si>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</si>
  <si>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</si>
  <si>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</si>
  <si>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</si>
  <si>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</si>
  <si>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</si>
  <si>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</si>
  <si>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</si>
  <si>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</si>
  <si>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</si>
  <si>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</si>
  <si>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</si>
  <si>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</si>
  <si>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</si>
  <si>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</si>
  <si>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</si>
  <si>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</si>
  <si>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</si>
  <si>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</si>
  <si>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</si>
  <si>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</si>
  <si>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</si>
  <si>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</si>
  <si>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</si>
  <si>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</si>
  <si>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</si>
  <si>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</si>
  <si>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</si>
  <si>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</si>
  <si>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</si>
  <si>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</si>
  <si>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</si>
  <si>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</si>
  <si>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</si>
  <si>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</si>
  <si>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</si>
  <si>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</si>
  <si>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</si>
  <si>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</si>
  <si>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</si>
  <si>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</si>
  <si>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</si>
  <si>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</si>
  <si>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</si>
  <si>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</si>
  <si>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</si>
  <si>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</si>
  <si>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</si>
  <si>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</si>
  <si>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</si>
  <si>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</si>
  <si>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</si>
  <si>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</si>
  <si>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</si>
  <si>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</si>
  <si>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</si>
  <si>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</si>
  <si>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</si>
  <si>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</si>
  <si>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</si>
  <si>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</si>
  <si>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</si>
  <si>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</si>
  <si>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</si>
  <si>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</si>
  <si>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</si>
  <si>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</si>
  <si>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</si>
  <si>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</si>
  <si>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</si>
  <si>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</si>
  <si>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</si>
  <si>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</si>
  <si>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</si>
  <si>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</si>
  <si>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</si>
  <si>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</si>
  <si>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</si>
  <si>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</si>
  <si>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</si>
  <si>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</si>
  <si>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</si>
  <si>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</si>
  <si>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</si>
  <si>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</si>
  <si>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</si>
  <si>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</si>
  <si>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</si>
  <si>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</si>
  <si>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</si>
  <si>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</si>
  <si>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</si>
  <si>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</si>
  <si>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</si>
  <si>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</si>
  <si>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</si>
  <si>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</si>
  <si>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</si>
  <si>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</si>
  <si>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</si>
  <si>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</si>
  <si>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</si>
  <si>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</si>
  <si>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</si>
  <si>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</si>
  <si>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</si>
  <si>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</si>
  <si>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</si>
  <si>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</si>
  <si>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</si>
  <si>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</si>
  <si>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</si>
  <si>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</si>
  <si>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</si>
  <si>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</si>
  <si>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</si>
  <si>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</si>
  <si>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</si>
  <si>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</si>
  <si>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</si>
  <si>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</si>
  <si>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</si>
  <si>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</si>
  <si>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</si>
  <si>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</si>
  <si>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</si>
  <si>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</si>
  <si>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</si>
  <si>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</si>
  <si>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</si>
  <si>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</si>
  <si>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</si>
  <si>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</si>
  <si>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</si>
  <si>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</si>
  <si>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</si>
  <si>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</si>
  <si>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</si>
  <si>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</si>
  <si>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</si>
  <si>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</si>
  <si>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</si>
  <si>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</si>
  <si>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</si>
  <si>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</si>
  <si>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</si>
  <si>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</si>
  <si>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</si>
  <si>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</si>
  <si>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</si>
  <si>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</si>
  <si>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</si>
  <si>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</si>
  <si>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</si>
  <si>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</si>
  <si>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</si>
  <si>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</si>
  <si>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</si>
  <si>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</si>
  <si>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</si>
  <si>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</si>
  <si>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</si>
  <si>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</si>
  <si>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</si>
  <si>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</si>
  <si>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</si>
  <si>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</si>
  <si>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</si>
  <si>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</si>
  <si>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</si>
  <si>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</si>
  <si>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</si>
  <si>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</si>
  <si>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</si>
  <si>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</si>
  <si>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</si>
  <si>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</si>
  <si>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</si>
  <si>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</si>
  <si>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</si>
  <si>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</si>
  <si>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</si>
  <si>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</si>
  <si>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</si>
  <si>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</si>
  <si>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</si>
  <si>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</si>
  <si>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</si>
  <si>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</si>
  <si>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</si>
  <si>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</si>
  <si>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</si>
  <si>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</si>
  <si>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</si>
  <si>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</si>
  <si>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</si>
  <si>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</si>
  <si>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</si>
  <si>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</si>
  <si>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</si>
  <si>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</si>
  <si>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</si>
  <si>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</si>
  <si>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</si>
  <si>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</si>
  <si>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</si>
  <si>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</si>
  <si>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</si>
  <si>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</si>
  <si>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</si>
  <si>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</si>
  <si>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</si>
  <si>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</si>
  <si>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</si>
  <si>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</si>
  <si>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</si>
  <si>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</si>
  <si>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</si>
  <si>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</si>
  <si>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</si>
  <si>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</si>
  <si>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</si>
  <si>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</si>
  <si>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</si>
  <si>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</si>
  <si>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</si>
  <si>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</si>
  <si>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</si>
  <si>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</si>
  <si>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</si>
  <si>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</si>
  <si>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</si>
  <si>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</si>
  <si>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</si>
  <si>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</si>
  <si>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</si>
  <si>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</si>
  <si>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</si>
  <si>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</si>
  <si>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</si>
  <si>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</si>
  <si>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</si>
  <si>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</si>
  <si>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</si>
  <si>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</si>
  <si>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</si>
  <si>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</si>
  <si>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</si>
  <si>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</si>
  <si>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</si>
  <si>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</si>
  <si>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</si>
  <si>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</si>
  <si>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</si>
  <si>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</si>
  <si>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</si>
  <si>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</si>
  <si>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</si>
  <si>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</si>
  <si>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</si>
  <si>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</si>
  <si>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</si>
  <si>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</si>
  <si>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</si>
  <si>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</si>
  <si>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</si>
  <si>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</si>
  <si>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</si>
  <si>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</si>
  <si>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</si>
  <si>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</si>
  <si>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</si>
  <si>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</si>
  <si>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</si>
  <si>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</si>
  <si>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</si>
  <si>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</si>
  <si>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</si>
  <si>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</si>
  <si>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</si>
  <si>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</si>
  <si>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</si>
  <si>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</si>
  <si>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</si>
  <si>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</si>
  <si>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</si>
  <si>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</si>
  <si>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</si>
  <si>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</si>
  <si>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</si>
  <si>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</si>
  <si>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</si>
  <si>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</si>
  <si>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</si>
  <si>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</si>
  <si>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</si>
  <si>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</si>
  <si>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</si>
  <si>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</si>
  <si>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</si>
  <si>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</si>
  <si>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</si>
  <si>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</si>
  <si>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</si>
  <si>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</si>
  <si>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</si>
  <si>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</si>
  <si>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</si>
  <si>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</si>
  <si>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</si>
  <si>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</si>
  <si>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</si>
  <si>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</si>
  <si>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</si>
  <si>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</si>
  <si>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</si>
  <si>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</si>
  <si>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</si>
  <si>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</si>
  <si>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</si>
  <si>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</si>
  <si>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</si>
  <si>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</si>
  <si>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</si>
  <si>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</si>
  <si>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</si>
  <si>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</si>
  <si>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</si>
  <si>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</si>
  <si>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</si>
  <si>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</si>
  <si>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</si>
  <si>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</si>
  <si>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</si>
  <si>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</si>
  <si>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</si>
  <si>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</si>
  <si>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</si>
  <si>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</si>
  <si>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</si>
  <si>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</si>
  <si>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</si>
  <si>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</si>
  <si>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</si>
  <si>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</si>
  <si>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</si>
  <si>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</si>
  <si>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</si>
  <si>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</si>
  <si>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</si>
  <si>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</si>
  <si>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</si>
  <si>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</si>
  <si>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</si>
  <si>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</si>
  <si>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</si>
  <si>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</si>
  <si>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</si>
  <si>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</si>
  <si>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</si>
  <si>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</si>
  <si>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</si>
  <si>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</si>
  <si>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</si>
  <si>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</si>
  <si>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</si>
  <si>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</si>
  <si>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</si>
  <si>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</si>
  <si>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</si>
  <si>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</si>
  <si>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</si>
  <si>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</si>
  <si>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</si>
  <si>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</si>
  <si>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</si>
  <si>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</si>
  <si>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</si>
  <si>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</si>
  <si>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</si>
  <si>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</si>
  <si>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</si>
  <si>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</si>
  <si>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</si>
  <si>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</si>
  <si>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</si>
  <si>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</si>
  <si>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</si>
  <si>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</si>
  <si>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</si>
  <si>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</si>
  <si>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</si>
  <si>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</si>
  <si>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</si>
  <si>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</si>
  <si>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</si>
  <si>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</si>
  <si>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</si>
  <si>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</si>
  <si>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</si>
  <si>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</si>
  <si>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</si>
  <si>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</si>
  <si>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</si>
  <si>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</si>
  <si>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</si>
  <si>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</si>
  <si>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</si>
  <si>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</si>
  <si>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</si>
  <si>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</si>
  <si>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</si>
  <si>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</si>
  <si>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</si>
  <si>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</si>
  <si>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</si>
  <si>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</si>
  <si>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</si>
  <si>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</si>
  <si>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</si>
  <si>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</si>
  <si>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</si>
  <si>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</si>
  <si>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</si>
  <si>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</si>
  <si>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</si>
  <si>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</si>
  <si>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</si>
  <si>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</si>
  <si>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</si>
  <si>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</si>
  <si>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</si>
  <si>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</si>
  <si>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</si>
  <si>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</si>
  <si>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</si>
  <si>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</si>
  <si>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</si>
  <si>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</si>
  <si>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</si>
  <si>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</si>
  <si>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</si>
  <si>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</si>
  <si>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</si>
  <si>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</si>
  <si>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</si>
  <si>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</si>
  <si>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</si>
  <si>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</si>
  <si>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</si>
  <si>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</si>
  <si>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</si>
  <si>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</si>
  <si>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</si>
  <si>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</si>
  <si>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</si>
  <si>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</si>
  <si>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</si>
  <si>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</si>
  <si>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</si>
  <si>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</si>
  <si>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</si>
  <si>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</si>
  <si>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</si>
  <si>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</si>
  <si>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</si>
  <si>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</si>
  <si>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</si>
  <si>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</si>
  <si>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</si>
  <si>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</si>
  <si>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</si>
  <si>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</si>
  <si>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</si>
  <si>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</si>
  <si>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</si>
  <si>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</si>
  <si>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</si>
  <si>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</si>
  <si>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</si>
  <si>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</si>
  <si>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</si>
  <si>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</si>
  <si>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</si>
  <si>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</si>
  <si>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</si>
  <si>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</si>
  <si>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</si>
  <si>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</si>
  <si>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</si>
  <si>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</si>
  <si>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</si>
  <si>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</si>
  <si>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</si>
  <si>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</si>
  <si>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</si>
  <si>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</si>
  <si>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</si>
  <si>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</si>
  <si>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</si>
  <si>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</si>
  <si>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</si>
  <si>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</si>
  <si>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</si>
  <si>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</si>
  <si>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</si>
  <si>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</si>
  <si>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</si>
  <si>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</si>
  <si>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</si>
  <si>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</si>
  <si>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</si>
  <si>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</si>
  <si>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</si>
  <si>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</si>
  <si>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</si>
  <si>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</si>
  <si>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</si>
  <si>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</si>
  <si>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</si>
  <si>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</si>
  <si>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</si>
  <si>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</si>
  <si>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</si>
  <si>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</si>
  <si>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</si>
  <si>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</si>
  <si>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</si>
  <si>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</si>
  <si>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</si>
  <si>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</si>
  <si>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</si>
  <si>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</si>
  <si>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</si>
  <si>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</si>
  <si>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</si>
  <si>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</si>
  <si>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</si>
  <si>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</si>
  <si>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</si>
  <si>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</si>
  <si>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</si>
  <si>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</si>
  <si>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</si>
  <si>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</si>
  <si>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</si>
  <si>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</si>
  <si>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</si>
  <si>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</si>
  <si>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</si>
  <si>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</si>
  <si>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</si>
  <si>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</si>
  <si>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</si>
  <si>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</si>
  <si>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</si>
  <si>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</si>
  <si>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</si>
  <si>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</si>
  <si>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</si>
  <si>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</si>
  <si>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</si>
  <si>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</si>
  <si>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</si>
  <si>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</si>
  <si>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</si>
  <si>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</si>
  <si>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</si>
  <si>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</si>
  <si>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</si>
  <si>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</si>
  <si>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</si>
  <si>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</si>
  <si>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</si>
  <si>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</si>
  <si>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</si>
  <si>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</si>
  <si>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</si>
  <si>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</si>
  <si>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</si>
  <si>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</si>
  <si>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</si>
  <si>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</si>
  <si>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</si>
  <si>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</si>
  <si>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</si>
  <si>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</si>
  <si>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</si>
  <si>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</si>
  <si>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</si>
  <si>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</si>
  <si>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</si>
  <si>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</si>
  <si>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</si>
  <si>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</si>
  <si>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</si>
  <si>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</si>
  <si>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</si>
  <si>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</si>
  <si>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</si>
  <si>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</si>
  <si>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</si>
  <si>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</si>
  <si>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</si>
  <si>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</si>
  <si>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</si>
  <si>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</si>
  <si>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</si>
  <si>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</si>
  <si>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</si>
  <si>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</si>
  <si>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</si>
  <si>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</si>
  <si>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</si>
  <si>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</si>
  <si>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</si>
  <si>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</si>
  <si>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</si>
  <si>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</si>
  <si>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</si>
  <si>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</si>
  <si>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</si>
  <si>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</si>
  <si>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</si>
  <si>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</si>
  <si>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</si>
  <si>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</si>
  <si>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</si>
  <si>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</si>
  <si>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</si>
  <si>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</si>
  <si>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</si>
  <si>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</si>
  <si>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</si>
  <si>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</si>
  <si>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</si>
  <si>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</si>
  <si>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</si>
  <si>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</si>
  <si>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</si>
  <si>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</si>
  <si>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</si>
  <si>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</si>
  <si>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</si>
  <si>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</si>
  <si>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</si>
  <si>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</si>
  <si>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</si>
  <si>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</si>
  <si>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</si>
  <si>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</si>
  <si>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</si>
  <si>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</si>
  <si>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</si>
  <si>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</si>
  <si>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</si>
  <si>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</si>
  <si>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</si>
  <si>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</si>
  <si>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</si>
  <si>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</si>
  <si>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</si>
  <si>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</si>
  <si>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</si>
  <si>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</si>
  <si>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</si>
  <si>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</si>
  <si>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</si>
  <si>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</si>
  <si>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</si>
  <si>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</si>
  <si>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</si>
  <si>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</si>
  <si>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</si>
  <si>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</si>
  <si>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</si>
  <si>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</si>
  <si>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</si>
  <si>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</si>
  <si>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</si>
  <si>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</si>
  <si>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</si>
  <si>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</si>
  <si>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</si>
  <si>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</si>
  <si>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</si>
  <si>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</si>
  <si>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</si>
  <si>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</si>
  <si>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</si>
  <si>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</si>
  <si>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</si>
  <si>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</si>
  <si>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</si>
  <si>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</si>
  <si>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</si>
  <si>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</si>
  <si>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</si>
  <si>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</si>
  <si>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</si>
  <si>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</si>
  <si>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</si>
  <si>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</si>
  <si>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</si>
  <si>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</si>
  <si>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</si>
  <si>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</si>
  <si>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</si>
  <si>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</si>
  <si>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</si>
  <si>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</si>
  <si>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</si>
  <si>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</si>
  <si>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</si>
  <si>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</si>
  <si>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</si>
  <si>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</si>
  <si>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</si>
  <si>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</si>
  <si>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</si>
  <si>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</si>
  <si>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</si>
  <si>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</si>
  <si>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</si>
  <si>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</si>
  <si>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</si>
  <si>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</si>
  <si>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</si>
  <si>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</si>
  <si>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</si>
  <si>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</si>
  <si>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</si>
  <si>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</si>
  <si>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</si>
  <si>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</si>
  <si>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</si>
  <si>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</si>
  <si>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</si>
  <si>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</si>
  <si>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</si>
  <si>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</si>
  <si>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</si>
  <si>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</si>
  <si>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</si>
  <si>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</si>
  <si>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</si>
  <si>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</si>
  <si>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</si>
  <si>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</si>
  <si>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</si>
  <si>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</si>
  <si>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</si>
  <si>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</si>
  <si>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</si>
  <si>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</si>
  <si>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</si>
  <si>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</si>
  <si>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</si>
  <si>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</si>
  <si>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</si>
  <si>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</si>
  <si>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</si>
  <si>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</si>
  <si>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</si>
  <si>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</si>
  <si>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</si>
  <si>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</si>
  <si>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</si>
  <si>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</si>
  <si>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</si>
  <si>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</si>
  <si>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</si>
  <si>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</si>
  <si>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</si>
  <si>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</si>
  <si>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</si>
  <si>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</si>
  <si>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</si>
  <si>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</si>
  <si>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</si>
  <si>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</si>
  <si>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</si>
  <si>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</si>
  <si>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</si>
  <si>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</si>
  <si>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</si>
  <si>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</si>
  <si>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</si>
  <si>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</si>
  <si>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</si>
  <si>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</si>
  <si>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</si>
  <si>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</si>
  <si>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</si>
  <si>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</si>
  <si>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</si>
  <si>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</si>
  <si>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</si>
  <si>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</si>
  <si>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</si>
  <si>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</si>
  <si>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</si>
  <si>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</si>
  <si>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</si>
  <si>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</si>
  <si>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</si>
  <si>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</si>
  <si>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</si>
  <si>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</si>
  <si>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</si>
  <si>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</si>
  <si>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</si>
  <si>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</si>
  <si>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</si>
  <si>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</si>
  <si>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</si>
  <si>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</si>
  <si>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</si>
  <si>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</si>
  <si>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</si>
  <si>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</si>
  <si>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</si>
  <si>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</si>
  <si>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</si>
  <si>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</si>
  <si>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</si>
  <si>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</si>
  <si>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</si>
  <si>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</si>
  <si>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</si>
  <si>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</si>
  <si>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</si>
  <si>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</si>
  <si>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</si>
  <si>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</si>
  <si>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</si>
  <si>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</si>
  <si>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</si>
  <si>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</si>
  <si>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</si>
  <si>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</si>
  <si>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</si>
  <si>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</si>
  <si>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</si>
  <si>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</si>
  <si>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</si>
  <si>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</si>
  <si>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</si>
  <si>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</si>
  <si>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</si>
  <si>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</si>
  <si>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</si>
  <si>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</si>
  <si>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</si>
  <si>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</si>
  <si>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</si>
  <si>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</si>
  <si>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</si>
  <si>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</si>
  <si>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</si>
  <si>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</si>
  <si>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</si>
  <si>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</si>
  <si>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</si>
  <si>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</si>
  <si>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</si>
  <si>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</si>
  <si>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</si>
  <si>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</si>
  <si>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</si>
  <si>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</si>
  <si>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</si>
  <si>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</si>
  <si>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</si>
  <si>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</si>
  <si>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</si>
  <si>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</si>
  <si>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</si>
  <si>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</si>
  <si>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</si>
  <si>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</si>
  <si>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</si>
  <si>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</si>
  <si>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</si>
  <si>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</si>
  <si>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</si>
  <si>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</si>
  <si>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</si>
  <si>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</si>
  <si>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</si>
  <si>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</si>
  <si>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</si>
  <si>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</si>
  <si>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</si>
  <si>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</si>
  <si>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</si>
  <si>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</si>
  <si>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</si>
  <si>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</si>
  <si>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</si>
  <si>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</si>
  <si>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</si>
  <si>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</si>
  <si>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</si>
  <si>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</si>
  <si>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</si>
  <si>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</si>
  <si>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</si>
  <si>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</si>
  <si>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</si>
  <si>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</si>
  <si>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</si>
  <si>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</si>
  <si>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</si>
  <si>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</si>
  <si>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</si>
  <si>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</si>
  <si>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</si>
  <si>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</si>
  <si>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</si>
  <si>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</si>
  <si>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</si>
  <si>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</si>
  <si>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</si>
  <si>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</si>
  <si>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</si>
  <si>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</si>
  <si>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</si>
  <si>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</si>
  <si>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</si>
  <si>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</si>
  <si>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</si>
  <si>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</si>
  <si>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</si>
  <si>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</si>
  <si>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</si>
  <si>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</si>
  <si>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</si>
  <si>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</si>
  <si>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</si>
  <si>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</si>
  <si>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</si>
  <si>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</si>
  <si>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</si>
  <si>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</si>
  <si>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</si>
  <si>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</si>
  <si>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</si>
  <si>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</si>
  <si>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</si>
  <si>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</si>
  <si>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</si>
  <si>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</si>
  <si>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</si>
  <si>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</si>
  <si>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</si>
  <si>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</si>
  <si>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</si>
  <si>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</si>
  <si>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</si>
  <si>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</si>
  <si>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</si>
  <si>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</si>
  <si>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</si>
  <si>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</si>
  <si>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</si>
  <si>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</si>
  <si>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</si>
  <si>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</si>
  <si>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</si>
  <si>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</si>
  <si>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</si>
  <si>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</si>
  <si>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</si>
  <si>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</si>
  <si>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</si>
  <si>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</si>
  <si>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</si>
  <si>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</si>
  <si>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</si>
  <si>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</si>
  <si>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</si>
  <si>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</si>
  <si>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</si>
  <si>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</si>
  <si>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</si>
  <si>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</si>
  <si>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</si>
  <si>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</si>
  <si>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</si>
  <si>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</si>
  <si>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</si>
  <si>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</si>
  <si>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</si>
  <si>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</si>
  <si>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</si>
  <si>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</si>
  <si>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</si>
  <si>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</si>
  <si>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</si>
  <si>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</si>
  <si>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</si>
  <si>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</si>
  <si>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</si>
  <si>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</si>
  <si>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</si>
  <si>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</si>
  <si>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</si>
  <si>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</si>
  <si>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</si>
  <si>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</si>
  <si>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</si>
  <si>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</si>
  <si>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</si>
  <si>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</si>
  <si>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</si>
  <si>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</si>
  <si>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</si>
  <si>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</si>
  <si>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</si>
  <si>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</si>
  <si>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</si>
  <si>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</si>
  <si>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</si>
  <si>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</si>
  <si>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</si>
  <si>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</si>
  <si>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</si>
  <si>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</si>
  <si>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</si>
  <si>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</si>
  <si>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</si>
  <si>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</si>
  <si>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</si>
  <si>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</si>
  <si>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</si>
  <si>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</si>
  <si>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</si>
  <si>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</si>
  <si>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</si>
  <si>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</si>
  <si>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</si>
  <si>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</si>
  <si>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</si>
  <si>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</si>
  <si>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</si>
  <si>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</si>
  <si>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</si>
  <si>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</si>
  <si>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</si>
  <si>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</si>
  <si>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</si>
  <si>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</si>
  <si>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</si>
  <si>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</si>
  <si>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</si>
  <si>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</si>
  <si>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</si>
  <si>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</si>
  <si>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</si>
  <si>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</si>
  <si>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</si>
  <si>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</si>
  <si>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</si>
  <si>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</si>
  <si>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</si>
  <si>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</si>
  <si>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</si>
  <si>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</si>
  <si>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</si>
  <si>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</si>
  <si>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</si>
  <si>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</si>
  <si>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</si>
  <si>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</si>
  <si>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</si>
  <si>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</si>
  <si>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</si>
  <si>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</si>
  <si>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</si>
  <si>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</si>
  <si>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</si>
  <si>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</si>
  <si>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</si>
  <si>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</si>
  <si>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</si>
  <si>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</si>
  <si>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</si>
  <si>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</si>
  <si>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</si>
  <si>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</si>
  <si>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</si>
  <si>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</si>
  <si>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</si>
  <si>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</si>
  <si>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</si>
  <si>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</si>
  <si>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</si>
  <si>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</si>
  <si>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</si>
  <si>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</si>
  <si>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</si>
  <si>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</si>
  <si>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</si>
  <si>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</si>
  <si>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</si>
  <si>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</si>
  <si>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</si>
  <si>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</si>
  <si>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</si>
  <si>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</si>
  <si>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</si>
  <si>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</si>
  <si>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</si>
  <si>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</si>
  <si>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</si>
  <si>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</si>
  <si>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</si>
  <si>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</si>
  <si>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</si>
  <si>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</si>
  <si>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</si>
  <si>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</si>
  <si>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</si>
  <si>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</si>
  <si>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</si>
  <si>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</si>
  <si>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</si>
  <si>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</si>
  <si>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</si>
  <si>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</si>
  <si>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</si>
  <si>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</si>
  <si>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</si>
  <si>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</si>
  <si>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</si>
  <si>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</si>
  <si>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</si>
  <si>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</si>
  <si>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</si>
  <si>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</si>
  <si>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</si>
  <si>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</si>
  <si>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</si>
  <si>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</si>
  <si>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</si>
  <si>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</si>
  <si>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</si>
  <si>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</si>
  <si>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</si>
  <si>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</si>
  <si>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</si>
  <si>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</si>
  <si>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</si>
  <si>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</si>
  <si>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</si>
  <si>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</si>
  <si>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</si>
  <si>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</si>
  <si>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</si>
  <si>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</si>
  <si>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</si>
  <si>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</si>
  <si>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</si>
  <si>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</si>
  <si>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</si>
  <si>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</si>
  <si>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</si>
  <si>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</si>
  <si>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</si>
  <si>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</si>
  <si>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</si>
  <si>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</si>
  <si>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</si>
  <si>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</si>
  <si>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</si>
  <si>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</si>
  <si>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</si>
  <si>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</si>
  <si>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</si>
  <si>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</si>
  <si>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</si>
  <si>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</si>
  <si>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</si>
  <si>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</si>
  <si>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</si>
  <si>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</si>
  <si>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</si>
  <si>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</si>
  <si>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</si>
  <si>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</si>
  <si>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</si>
  <si>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</si>
  <si>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</si>
  <si>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</si>
  <si>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</si>
  <si>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</si>
  <si>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</si>
  <si>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</si>
  <si>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</si>
  <si>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</si>
  <si>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</si>
  <si>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</si>
  <si>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</si>
  <si>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</si>
  <si>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</si>
  <si>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</si>
  <si>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</si>
  <si>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</si>
  <si>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</si>
  <si>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</si>
  <si>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</si>
  <si>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</si>
  <si>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</si>
  <si>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</si>
  <si>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</si>
  <si>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</si>
  <si>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</si>
  <si>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</si>
  <si>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</si>
  <si>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</si>
  <si>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</si>
  <si>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</si>
  <si>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</si>
  <si>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</si>
  <si>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</si>
  <si>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</si>
  <si>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</si>
  <si>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</si>
  <si>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</si>
  <si>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</si>
  <si>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</si>
  <si>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</si>
  <si>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</si>
  <si>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</si>
  <si>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</si>
  <si>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</si>
  <si>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</si>
  <si>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</si>
  <si>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</si>
  <si>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</si>
  <si>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</si>
  <si>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</si>
  <si>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</si>
  <si>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</si>
  <si>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</si>
  <si>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</si>
  <si>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</si>
  <si>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</si>
  <si>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</si>
  <si>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</si>
  <si>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</si>
  <si>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</si>
  <si>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</si>
  <si>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</si>
  <si>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</si>
  <si>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</si>
  <si>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</si>
  <si>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</si>
  <si>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</si>
  <si>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</si>
  <si>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</si>
  <si>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</si>
  <si>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</si>
  <si>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</si>
  <si>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</si>
  <si>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</si>
  <si>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</si>
  <si>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</si>
  <si>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</si>
  <si>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</si>
  <si>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</si>
  <si>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</si>
  <si>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</si>
  <si>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</si>
  <si>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</si>
  <si>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</si>
  <si>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</si>
  <si>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</si>
  <si>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</si>
  <si>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</si>
  <si>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</si>
  <si>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</si>
  <si>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</si>
  <si>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</si>
  <si>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</si>
  <si>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</si>
  <si>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</si>
  <si>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</si>
  <si>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</si>
  <si>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</si>
  <si>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</si>
  <si>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</si>
  <si>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</si>
  <si>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</si>
  <si>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</si>
  <si>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</si>
  <si>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</si>
  <si>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</si>
  <si>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</si>
  <si>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</si>
  <si>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</si>
  <si>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</si>
  <si>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</si>
  <si>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</si>
  <si>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</si>
  <si>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</si>
  <si>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</si>
  <si>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</si>
  <si>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</si>
  <si>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</si>
  <si>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</si>
  <si>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</si>
  <si>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</si>
  <si>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</si>
  <si>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</si>
  <si>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</si>
  <si>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</si>
  <si>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</si>
  <si>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</si>
  <si>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</si>
  <si>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</si>
  <si>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</si>
  <si>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</si>
  <si>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</si>
  <si>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</si>
  <si>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</si>
  <si>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</si>
  <si>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</si>
  <si>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</si>
  <si>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</si>
  <si>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</si>
  <si>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</si>
  <si>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</si>
  <si>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</si>
  <si>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</si>
  <si>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</si>
  <si>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</si>
  <si>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</si>
  <si>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</si>
  <si>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</si>
  <si>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</si>
  <si>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</si>
  <si>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</si>
  <si>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</si>
  <si>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</si>
  <si>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</si>
  <si>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</si>
  <si>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</si>
  <si>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</si>
  <si>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</si>
  <si>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</si>
  <si>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</si>
  <si>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</si>
  <si>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</si>
  <si>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</si>
  <si>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</si>
  <si>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</si>
  <si>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</si>
  <si>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</si>
  <si>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</si>
  <si>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</si>
  <si>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</si>
  <si>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</si>
  <si>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</si>
  <si>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</si>
  <si>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</si>
  <si>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</si>
  <si>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</si>
  <si>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</si>
  <si>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</si>
  <si>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</si>
  <si>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</si>
  <si>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</si>
  <si>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</si>
  <si>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</si>
  <si>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</si>
  <si>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</si>
  <si>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</si>
  <si>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</si>
  <si>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</si>
  <si>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</si>
  <si>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</si>
  <si>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</si>
  <si>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</si>
  <si>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</si>
  <si>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</si>
  <si>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</si>
  <si>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</si>
  <si>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</si>
  <si>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</si>
  <si>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</si>
  <si>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</si>
  <si>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</si>
  <si>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</si>
  <si>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</si>
  <si>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</si>
  <si>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</si>
  <si>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</si>
  <si>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</si>
  <si>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</si>
  <si>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</si>
  <si>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</si>
  <si>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</si>
  <si>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</si>
  <si>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</si>
  <si>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</si>
  <si>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</si>
  <si>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</si>
  <si>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</si>
  <si>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</si>
  <si>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</si>
  <si>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</si>
  <si>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</si>
  <si>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</si>
  <si>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</si>
  <si>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</si>
  <si>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</si>
  <si>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</si>
  <si>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</si>
  <si>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</si>
  <si>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</si>
  <si>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</si>
  <si>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</si>
  <si>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</si>
  <si>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</si>
  <si>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</si>
  <si>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</si>
  <si>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</si>
  <si>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</si>
  <si>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</si>
  <si>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</si>
  <si>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</si>
  <si>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</si>
  <si>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</si>
  <si>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</si>
  <si>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</si>
  <si>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</si>
  <si>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</si>
  <si>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</si>
  <si>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</si>
  <si>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</si>
  <si>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</si>
  <si>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</si>
  <si>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</si>
  <si>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</si>
  <si>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</si>
  <si>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</si>
  <si>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</si>
  <si>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</si>
  <si>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</si>
  <si>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</si>
  <si>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</si>
  <si>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</si>
  <si>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</si>
  <si>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</si>
  <si>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</si>
  <si>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</si>
  <si>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</si>
  <si>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</si>
  <si>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</si>
  <si>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</si>
  <si>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</si>
  <si>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</si>
  <si>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</si>
  <si>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</si>
  <si>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</si>
  <si>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</si>
  <si>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</si>
  <si>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</si>
  <si>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</si>
  <si>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</si>
  <si>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</si>
  <si>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</si>
  <si>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</si>
  <si>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</si>
  <si>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</si>
  <si>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</si>
  <si>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</si>
  <si>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</si>
  <si>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</si>
  <si>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</si>
  <si>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</si>
  <si>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</si>
  <si>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</si>
  <si>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</si>
  <si>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</si>
  <si>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</si>
  <si>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</si>
  <si>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</si>
  <si>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</si>
  <si>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</si>
  <si>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</si>
  <si>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</si>
  <si>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</si>
  <si>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</si>
  <si>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</si>
  <si>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</si>
  <si>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</si>
  <si>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</si>
  <si>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</si>
  <si>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</si>
  <si>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</si>
  <si>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</si>
  <si>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</si>
  <si>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</si>
  <si>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</si>
  <si>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</si>
  <si>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</si>
  <si>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</si>
  <si>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</si>
  <si>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</si>
  <si>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</si>
  <si>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</si>
  <si>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</si>
  <si>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</si>
  <si>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</si>
  <si>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</si>
  <si>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</si>
  <si>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</si>
  <si>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</si>
  <si>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</si>
  <si>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</si>
  <si>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</si>
  <si>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</si>
  <si>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</si>
  <si>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</si>
  <si>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</si>
  <si>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</si>
  <si>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</si>
  <si>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</si>
  <si>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</si>
  <si>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</si>
  <si>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</si>
  <si>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</si>
  <si>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</si>
  <si>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</si>
  <si>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</si>
  <si>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</si>
  <si>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</si>
  <si>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</si>
  <si>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</si>
  <si>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</si>
  <si>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</si>
  <si>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</si>
  <si>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</si>
  <si>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</si>
  <si>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</si>
  <si>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</si>
  <si>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</si>
  <si>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</si>
  <si>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</si>
  <si>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</si>
  <si>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</si>
  <si>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</si>
  <si>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</si>
  <si>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</si>
  <si>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</si>
  <si>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</si>
  <si>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</si>
  <si>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</si>
  <si>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</si>
  <si>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</si>
  <si>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</si>
  <si>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</si>
  <si>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</si>
  <si>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</si>
  <si>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</si>
  <si>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</si>
  <si>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</si>
  <si>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</si>
  <si>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</si>
  <si>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</si>
  <si>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</si>
  <si>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</si>
  <si>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</si>
  <si>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</si>
  <si>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</si>
  <si>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</si>
  <si>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</si>
  <si>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</si>
  <si>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</si>
  <si>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</si>
  <si>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</si>
  <si>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</si>
  <si>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</si>
  <si>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</si>
  <si>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</si>
  <si>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</si>
  <si>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</si>
  <si>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</si>
  <si>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</si>
  <si>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</si>
  <si>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</si>
  <si>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</si>
  <si>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</si>
  <si>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</si>
  <si>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</si>
  <si>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</si>
  <si>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</si>
  <si>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</si>
  <si>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</si>
  <si>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</si>
  <si>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</si>
  <si>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</si>
  <si>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</si>
  <si>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</si>
  <si>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</si>
  <si>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</si>
  <si>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</si>
  <si>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</si>
  <si>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</si>
  <si>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</si>
  <si>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</si>
  <si>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</si>
  <si>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</si>
  <si>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</si>
  <si>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</si>
  <si>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</si>
  <si>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</si>
  <si>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</si>
  <si>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</si>
  <si>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</si>
  <si>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</si>
  <si>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</si>
  <si>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</si>
  <si>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</si>
  <si>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</si>
  <si>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</si>
  <si>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</si>
  <si>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</si>
  <si>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</si>
  <si>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</si>
  <si>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</si>
  <si>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</si>
  <si>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</si>
  <si>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</si>
  <si>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</si>
  <si>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</si>
  <si>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</si>
  <si>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</si>
  <si>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</si>
  <si>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</si>
  <si>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</si>
  <si>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</si>
  <si>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</si>
  <si>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</si>
  <si>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</si>
  <si>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</si>
  <si>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</si>
  <si>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</si>
  <si>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</si>
  <si>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</si>
  <si>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</si>
  <si>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</si>
  <si>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</si>
  <si>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</si>
  <si>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</si>
  <si>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</si>
  <si>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</si>
  <si>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</si>
  <si>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</si>
  <si>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</si>
  <si>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</si>
  <si>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</si>
  <si>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</si>
  <si>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</si>
  <si>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</si>
  <si>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</si>
  <si>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</si>
  <si>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</si>
  <si>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</si>
  <si>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</si>
  <si>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</si>
  <si>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</si>
  <si>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</si>
  <si>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</si>
  <si>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</si>
  <si>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</si>
  <si>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</si>
  <si>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</si>
  <si>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</si>
  <si>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</si>
  <si>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</si>
  <si>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</si>
  <si>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</si>
  <si>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</si>
  <si>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</si>
  <si>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</si>
  <si>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</si>
  <si>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</si>
  <si>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</si>
  <si>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</si>
  <si>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</si>
  <si>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</si>
  <si>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</si>
  <si>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</si>
  <si>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</si>
  <si>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</si>
  <si>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</si>
  <si>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</si>
  <si>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</si>
  <si>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</si>
  <si>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</si>
  <si>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</si>
  <si>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</si>
  <si>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</si>
  <si>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</si>
  <si>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</si>
  <si>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</si>
  <si>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</si>
  <si>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</si>
  <si>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</si>
  <si>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</si>
  <si>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</si>
  <si>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</si>
  <si>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</si>
  <si>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</si>
  <si>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</si>
  <si>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</si>
  <si>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</si>
  <si>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</si>
  <si>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</si>
  <si>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</si>
  <si>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</si>
  <si>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</si>
  <si>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</si>
  <si>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</si>
  <si>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</si>
  <si>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</si>
  <si>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</si>
  <si>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</si>
  <si>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</si>
  <si>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</si>
  <si>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</si>
  <si>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</si>
  <si>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</si>
  <si>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</si>
  <si>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</si>
  <si>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</si>
  <si>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</si>
  <si>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</si>
  <si>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</si>
  <si>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</si>
  <si>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</si>
  <si>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</si>
  <si>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</si>
  <si>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</si>
  <si>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</si>
  <si>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</si>
  <si>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</si>
  <si>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</si>
  <si>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</si>
  <si>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</si>
  <si>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</si>
  <si>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</si>
  <si>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</si>
  <si>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</si>
  <si>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</si>
  <si>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</si>
  <si>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</si>
  <si>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</si>
  <si>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</si>
  <si>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</si>
  <si>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</si>
  <si>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</si>
  <si>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</si>
  <si>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</si>
  <si>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</si>
  <si>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</si>
  <si>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</si>
  <si>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</si>
  <si>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</si>
  <si>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</si>
  <si>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</si>
  <si>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</si>
  <si>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</si>
  <si>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</si>
  <si>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</si>
  <si>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</si>
  <si>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</si>
  <si>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</si>
  <si>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</si>
  <si>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</si>
  <si>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</si>
  <si>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</si>
  <si>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</si>
  <si>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</si>
  <si>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</si>
  <si>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</si>
  <si>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</si>
  <si>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</si>
  <si>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</si>
  <si>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</si>
  <si>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</si>
  <si>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</si>
  <si>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</si>
  <si>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</si>
  <si>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</si>
  <si>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</si>
  <si>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</si>
  <si>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</si>
  <si>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</si>
  <si>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</si>
  <si>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</si>
  <si>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</si>
  <si>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</si>
  <si>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</si>
  <si>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</si>
  <si>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</si>
  <si>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</si>
  <si>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</si>
  <si>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</si>
  <si>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</si>
  <si>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</si>
  <si>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</si>
  <si>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</si>
  <si>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</si>
  <si>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</si>
  <si>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</si>
  <si>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</si>
  <si>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</si>
  <si>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</si>
  <si>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</si>
  <si>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</si>
  <si>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</si>
  <si>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</si>
  <si>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</si>
  <si>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</si>
  <si>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</si>
  <si>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</si>
  <si>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</si>
  <si>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</si>
  <si>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</si>
  <si>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</si>
  <si>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</si>
  <si>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</si>
  <si>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</si>
  <si>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</si>
  <si>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</si>
  <si>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</si>
  <si>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</si>
  <si>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</si>
  <si>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</si>
  <si>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</si>
  <si>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</si>
  <si>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</si>
  <si>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</si>
  <si>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</si>
  <si>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</si>
  <si>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</si>
  <si>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</si>
  <si>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</si>
  <si>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</si>
  <si>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</si>
  <si>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</si>
  <si>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</si>
  <si>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</si>
  <si>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</si>
  <si>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</si>
  <si>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</si>
  <si>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</si>
  <si>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</si>
  <si>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</si>
  <si>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</si>
  <si>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</si>
  <si>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</si>
  <si>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</si>
  <si>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</si>
  <si>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</si>
  <si>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</si>
  <si>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</si>
  <si>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</si>
  <si>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</si>
  <si>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</si>
  <si>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</si>
  <si>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</si>
  <si>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</si>
  <si>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</si>
  <si>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</si>
  <si>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</si>
  <si>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</si>
  <si>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</si>
  <si>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</si>
  <si>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</si>
  <si>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</si>
  <si>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</si>
  <si>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</si>
  <si>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</si>
  <si>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</si>
  <si>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</si>
  <si>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</si>
  <si>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</si>
  <si>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</si>
  <si>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</si>
  <si>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</si>
  <si>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</si>
  <si>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</si>
  <si>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</si>
  <si>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</si>
  <si>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</si>
  <si>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</si>
  <si>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</si>
  <si>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</si>
  <si>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</si>
  <si>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</si>
  <si>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</si>
  <si>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</si>
  <si>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</si>
  <si>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</si>
  <si>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</si>
  <si>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</si>
  <si>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</si>
  <si>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</si>
  <si>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</si>
  <si>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</si>
  <si>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</si>
  <si>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</si>
  <si>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</si>
  <si>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</si>
  <si>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</si>
  <si>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</si>
  <si>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</si>
  <si>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</si>
  <si>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</si>
  <si>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</si>
  <si>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</si>
  <si>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</si>
  <si>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</si>
  <si>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</si>
  <si>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</si>
  <si>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</si>
  <si>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</si>
  <si>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</si>
  <si>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</si>
  <si>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</si>
  <si>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</si>
  <si>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</si>
  <si>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</si>
  <si>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</si>
  <si>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</si>
  <si>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</si>
  <si>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</si>
  <si>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</si>
  <si>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</si>
  <si>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</si>
  <si>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</si>
  <si>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</si>
  <si>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</si>
  <si>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</si>
  <si>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</si>
  <si>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</si>
  <si>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</si>
  <si>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</si>
  <si>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</si>
  <si>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</si>
  <si>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</si>
  <si>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</si>
  <si>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</si>
  <si>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</si>
  <si>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</si>
  <si>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</si>
  <si>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</si>
  <si>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</si>
  <si>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</si>
  <si>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</si>
  <si>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</si>
  <si>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</si>
  <si>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</si>
  <si>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</si>
  <si>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</si>
  <si>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</si>
  <si>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</si>
  <si>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</si>
  <si>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</si>
  <si>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</si>
  <si>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</si>
  <si>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</si>
  <si>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</si>
  <si>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</si>
  <si>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</si>
  <si>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</si>
  <si>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</si>
  <si>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</si>
  <si>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</si>
  <si>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</si>
  <si>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</si>
  <si>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</si>
  <si>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</si>
  <si>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</si>
  <si>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</si>
  <si>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</si>
  <si>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</si>
  <si>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</si>
  <si>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</si>
  <si>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</si>
  <si>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</si>
  <si>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</si>
  <si>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</si>
  <si>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</si>
  <si>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</si>
  <si>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</si>
  <si>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</si>
  <si>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</si>
  <si>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</si>
  <si>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</si>
  <si>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</si>
  <si>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</si>
  <si>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</si>
  <si>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</si>
  <si>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</si>
  <si>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</si>
  <si>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</si>
  <si>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</si>
  <si>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</si>
  <si>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</si>
  <si>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</si>
  <si>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</si>
  <si>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</si>
  <si>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</si>
  <si>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</si>
  <si>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</si>
  <si>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</si>
  <si>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</si>
  <si>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</si>
  <si>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</si>
  <si>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</si>
  <si>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</si>
  <si>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</si>
  <si>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</si>
  <si>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</si>
  <si>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</si>
  <si>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</si>
  <si>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</si>
  <si>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</si>
  <si>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</si>
  <si>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</si>
  <si>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</si>
  <si>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</si>
  <si>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</si>
  <si>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</si>
  <si>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</si>
  <si>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</si>
  <si>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</si>
  <si>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</si>
  <si>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</si>
  <si>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</si>
  <si>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</si>
  <si>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</si>
  <si>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</si>
  <si>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</si>
  <si>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</si>
  <si>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</si>
  <si>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</si>
  <si>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</si>
  <si>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</si>
  <si>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</si>
  <si>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</si>
  <si>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</si>
  <si>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</si>
  <si>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</si>
  <si>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</si>
  <si>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</si>
  <si>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</si>
  <si>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</si>
  <si>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</si>
  <si>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</si>
  <si>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</si>
  <si>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</si>
  <si>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</si>
  <si>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</si>
  <si>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</si>
  <si>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</si>
  <si>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</si>
  <si>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</si>
  <si>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</si>
  <si>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</si>
  <si>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</si>
  <si>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</si>
  <si>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</si>
  <si>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</si>
  <si>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</si>
  <si>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</si>
  <si>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</si>
  <si>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</si>
  <si>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</si>
  <si>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</si>
  <si>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</si>
  <si>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</si>
  <si>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</si>
  <si>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</si>
  <si>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</si>
  <si>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</si>
  <si>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</si>
  <si>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</si>
  <si>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</si>
  <si>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</si>
  <si>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</si>
  <si>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</si>
  <si>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</si>
  <si>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</si>
  <si>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</si>
  <si>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</si>
  <si>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</si>
  <si>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</si>
  <si>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</si>
  <si>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</si>
  <si>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</si>
  <si>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</si>
  <si>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</si>
  <si>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</si>
  <si>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</si>
  <si>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</si>
  <si>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</si>
  <si>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</si>
  <si>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</si>
  <si>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</si>
  <si>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</si>
  <si>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</si>
  <si>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</si>
  <si>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</si>
  <si>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</si>
  <si>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</si>
  <si>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</si>
  <si>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</si>
  <si>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</si>
  <si>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</si>
  <si>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</si>
  <si>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</si>
  <si>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</si>
  <si>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</si>
  <si>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</si>
  <si>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</si>
  <si>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</si>
  <si>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</si>
  <si>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</si>
  <si>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</si>
  <si>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</si>
  <si>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</si>
  <si>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</si>
  <si>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</si>
  <si>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</si>
  <si>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</si>
  <si>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</si>
  <si>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</si>
  <si>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</si>
  <si>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</si>
  <si>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</si>
  <si>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</si>
  <si>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</si>
  <si>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</si>
  <si>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</si>
  <si>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</si>
  <si>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</si>
  <si>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</si>
  <si>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</si>
  <si>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</si>
  <si>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</si>
  <si>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</si>
  <si>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</si>
  <si>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</si>
  <si>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</si>
  <si>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</si>
  <si>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</si>
  <si>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</si>
  <si>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</si>
  <si>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</si>
  <si>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</si>
  <si>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</si>
  <si>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</si>
  <si>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</si>
  <si>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</si>
  <si>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</si>
  <si>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</si>
  <si>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</si>
  <si>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</si>
  <si>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</si>
  <si>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</si>
  <si>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</si>
  <si>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</si>
  <si>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</si>
  <si>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</si>
  <si>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</si>
  <si>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</si>
  <si>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</si>
  <si>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</si>
  <si>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</si>
  <si>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</si>
  <si>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</si>
  <si>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</si>
  <si>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</si>
  <si>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</si>
  <si>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</si>
  <si>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</si>
  <si>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</si>
  <si>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</si>
  <si>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</si>
  <si>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</si>
  <si>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</si>
  <si>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</si>
  <si>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</si>
  <si>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</si>
  <si>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</si>
  <si>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</si>
  <si>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</si>
  <si>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</si>
  <si>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</si>
  <si>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</si>
  <si>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</si>
  <si>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</si>
  <si>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</si>
  <si>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</si>
  <si>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</si>
  <si>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</si>
  <si>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</si>
  <si>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</si>
  <si>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</si>
  <si>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</si>
  <si>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</si>
  <si>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</si>
  <si>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</si>
  <si>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</si>
  <si>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</si>
  <si>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</si>
  <si>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</si>
  <si>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</si>
  <si>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</si>
  <si>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</si>
  <si>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</si>
  <si>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</si>
  <si>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</si>
  <si>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</si>
  <si>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</si>
  <si>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</si>
  <si>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</si>
  <si>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</si>
  <si>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</si>
  <si>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</si>
  <si>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</si>
  <si>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</si>
  <si>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</si>
  <si>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</si>
  <si>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</si>
  <si>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</si>
  <si>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</si>
  <si>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</si>
  <si>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</si>
  <si>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</si>
  <si>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</si>
  <si>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</si>
  <si>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</si>
  <si>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</si>
  <si>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</si>
  <si>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</si>
  <si>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</si>
  <si>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</si>
  <si>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</si>
  <si>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</si>
  <si>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</si>
  <si>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</si>
  <si>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</si>
  <si>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</si>
  <si>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</si>
  <si>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</si>
  <si>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</si>
  <si>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</si>
  <si>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</si>
  <si>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</si>
  <si>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</si>
  <si>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</si>
  <si>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</si>
  <si>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</si>
  <si>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</si>
  <si>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</si>
  <si>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</si>
  <si>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</si>
  <si>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</si>
  <si>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</si>
  <si>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</si>
  <si>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</si>
  <si>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</si>
  <si>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</si>
  <si>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</si>
  <si>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</si>
  <si>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</si>
  <si>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</si>
  <si>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</si>
  <si>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</si>
  <si>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</si>
  <si>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</si>
  <si>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</si>
  <si>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</si>
  <si>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</si>
  <si>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</si>
  <si>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</si>
  <si>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</si>
  <si>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</si>
  <si>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</si>
  <si>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</si>
  <si>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</si>
  <si>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</si>
  <si>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</si>
  <si>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</si>
  <si>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</si>
  <si>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</si>
  <si>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</si>
  <si>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</si>
  <si>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</si>
  <si>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</si>
  <si>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</si>
  <si>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</si>
  <si>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</si>
  <si>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</si>
  <si>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</si>
  <si>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</si>
  <si>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</si>
  <si>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</si>
  <si>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</si>
  <si>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</si>
  <si>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</si>
  <si>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</si>
  <si>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</si>
  <si>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</si>
  <si>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</si>
  <si>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</si>
  <si>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</si>
  <si>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</si>
  <si>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</si>
  <si>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</si>
  <si>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</si>
  <si>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</si>
  <si>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</si>
  <si>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</si>
  <si>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</si>
  <si>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</si>
  <si>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</si>
  <si>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</si>
  <si>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</si>
  <si>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</si>
  <si>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</si>
  <si>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</si>
  <si>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</si>
  <si>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</si>
  <si>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</si>
  <si>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</si>
  <si>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</si>
  <si>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</si>
  <si>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</si>
  <si>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</si>
  <si>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</si>
  <si>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</si>
  <si>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</si>
  <si>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</si>
  <si>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</si>
  <si>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</si>
  <si>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</si>
  <si>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</si>
  <si>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</si>
  <si>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</si>
  <si>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</si>
  <si>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</si>
  <si>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</si>
  <si>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</si>
  <si>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</si>
  <si>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</si>
  <si>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</si>
  <si>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</si>
  <si>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</si>
  <si>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</si>
  <si>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</si>
  <si>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</si>
  <si>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</si>
  <si>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</si>
  <si>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</si>
  <si>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</si>
  <si>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</si>
  <si>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</si>
  <si>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</si>
  <si>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</si>
  <si>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</si>
  <si>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</si>
  <si>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</si>
  <si>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</si>
  <si>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</si>
  <si>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</si>
  <si>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</si>
  <si>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</si>
  <si>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</si>
  <si>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</si>
  <si>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</si>
  <si>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</si>
  <si>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</si>
  <si>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</si>
  <si>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</si>
  <si>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</si>
  <si>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</si>
  <si>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</si>
  <si>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</si>
  <si>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</si>
  <si>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</si>
  <si>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</si>
  <si>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</si>
  <si>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</si>
  <si>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</si>
  <si>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</si>
  <si>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</si>
  <si>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</si>
  <si>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</si>
  <si>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</si>
  <si>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</si>
  <si>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</si>
  <si>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</si>
  <si>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</si>
  <si>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</si>
  <si>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</si>
  <si>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</si>
  <si>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</si>
  <si>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</si>
  <si>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</si>
  <si>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</si>
  <si>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</si>
  <si>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</si>
  <si>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</si>
  <si>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</si>
  <si>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</si>
  <si>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</si>
  <si>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</si>
  <si>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</si>
  <si>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</si>
  <si>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</si>
  <si>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</si>
  <si>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</si>
  <si>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</si>
  <si>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</si>
  <si>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</si>
  <si>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</si>
  <si>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</si>
  <si>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</si>
  <si>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</si>
  <si>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</si>
  <si>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</si>
  <si>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</si>
  <si>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</si>
  <si>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</si>
  <si>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</si>
  <si>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</si>
  <si>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</si>
  <si>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</si>
  <si>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</si>
  <si>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</si>
  <si>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</si>
  <si>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</si>
  <si>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</si>
  <si>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</si>
  <si>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</si>
  <si>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</si>
  <si>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</si>
  <si>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</si>
  <si>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</si>
  <si>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</si>
  <si>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</si>
  <si>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</si>
  <si>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</si>
  <si>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</si>
  <si>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</si>
  <si>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</si>
  <si>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</si>
  <si>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</si>
  <si>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</si>
  <si>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</si>
  <si>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</si>
  <si>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</si>
  <si>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</si>
  <si>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</si>
  <si>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</si>
  <si>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</si>
  <si>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</si>
  <si>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</si>
  <si>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</si>
  <si>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</si>
  <si>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</si>
  <si>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</si>
  <si>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</si>
  <si>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</si>
  <si>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</si>
  <si>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</si>
  <si>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</si>
  <si>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</si>
  <si>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</si>
  <si>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</si>
  <si>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</si>
  <si>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</si>
  <si>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</si>
  <si>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</si>
  <si>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</si>
  <si>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</si>
  <si>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</si>
  <si>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</si>
  <si>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</si>
  <si>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</si>
  <si>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</si>
  <si>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</si>
  <si>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</si>
  <si>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</si>
  <si>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</si>
  <si>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</si>
  <si>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</si>
  <si>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</si>
  <si>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</si>
  <si>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</si>
  <si>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</si>
  <si>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</si>
  <si>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</si>
  <si>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</si>
  <si>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</si>
  <si>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</si>
  <si>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</si>
  <si>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</si>
  <si>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</si>
  <si>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</si>
  <si>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</si>
  <si>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</si>
  <si>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</si>
  <si>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</si>
  <si>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</si>
  <si>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</si>
  <si>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</si>
  <si>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</si>
  <si>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</si>
  <si>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</si>
  <si>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</si>
  <si>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</si>
  <si>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</si>
  <si>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</si>
  <si>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</si>
  <si>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</si>
  <si>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</si>
  <si>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</si>
  <si>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</si>
  <si>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</si>
  <si>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</si>
  <si>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</si>
  <si>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</si>
  <si>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</si>
  <si>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</si>
  <si>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</si>
  <si>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</si>
  <si>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</si>
  <si>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</si>
  <si>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</si>
  <si>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</si>
  <si>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</si>
  <si>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</si>
  <si>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</si>
  <si>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</si>
  <si>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</si>
  <si>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</si>
  <si>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</si>
  <si>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</si>
  <si>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</si>
  <si>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</si>
  <si>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</si>
  <si>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</si>
  <si>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</si>
  <si>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</si>
  <si>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</si>
  <si>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</si>
  <si>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</si>
  <si>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</si>
  <si>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</si>
  <si>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</si>
  <si>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</si>
  <si>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</si>
  <si>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</si>
  <si>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</si>
  <si>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</si>
  <si>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</si>
  <si>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</si>
  <si>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</si>
  <si>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</si>
  <si>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</si>
  <si>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</si>
  <si>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</si>
  <si>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</si>
  <si>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</si>
  <si>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</si>
  <si>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</si>
  <si>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</si>
  <si>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</si>
  <si>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</si>
  <si>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</si>
  <si>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</si>
  <si>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</si>
  <si>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</si>
  <si>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</si>
  <si>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</si>
  <si>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</si>
  <si>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</si>
  <si>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</si>
  <si>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</si>
  <si>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</si>
  <si>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</si>
  <si>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</si>
  <si>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</si>
  <si>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</si>
  <si>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</si>
  <si>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</si>
  <si>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</si>
  <si>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</si>
  <si>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</si>
  <si>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</si>
  <si>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</si>
  <si>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</si>
  <si>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</si>
  <si>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</si>
  <si>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</si>
  <si>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</si>
  <si>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</si>
  <si>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</si>
  <si>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</si>
  <si>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</si>
  <si>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</si>
  <si>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</si>
  <si>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</si>
  <si>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</si>
  <si>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</si>
  <si>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</si>
  <si>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</si>
  <si>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</si>
  <si>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</si>
  <si>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</si>
  <si>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</si>
  <si>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</si>
  <si>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</si>
  <si>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</si>
  <si>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</si>
  <si>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</si>
  <si>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</si>
  <si>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</si>
  <si>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</si>
  <si>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</si>
  <si>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</si>
  <si>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</si>
  <si>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</si>
  <si>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</si>
  <si>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</si>
  <si>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</si>
  <si>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</si>
  <si>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</si>
  <si>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</si>
  <si>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</si>
  <si>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</si>
  <si>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</si>
  <si>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</si>
  <si>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</si>
  <si>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</si>
  <si>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</si>
  <si>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</si>
  <si>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</si>
  <si>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</si>
  <si>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</si>
  <si>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</si>
  <si>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</si>
  <si>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</si>
  <si>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</si>
  <si>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</si>
  <si>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</si>
  <si>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</si>
  <si>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</si>
  <si>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</si>
  <si>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</si>
  <si>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</si>
  <si>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</si>
  <si>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</si>
  <si>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</si>
  <si>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</si>
  <si>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</si>
  <si>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</si>
  <si>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</si>
  <si>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</si>
  <si>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</si>
  <si>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</si>
  <si>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</si>
  <si>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</si>
  <si>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</si>
  <si>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</si>
  <si>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</si>
  <si>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</si>
  <si>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</si>
  <si>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</si>
  <si>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</si>
  <si>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</si>
  <si>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</si>
  <si>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</si>
  <si>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</si>
  <si>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</si>
  <si>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</si>
  <si>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</si>
  <si>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</si>
  <si>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</si>
  <si>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</si>
  <si>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</si>
  <si>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</si>
  <si>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</si>
  <si>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</si>
  <si>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</si>
  <si>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</si>
  <si>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</si>
  <si>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</si>
  <si>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</si>
  <si>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</si>
  <si>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</si>
  <si>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</si>
  <si>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</si>
  <si>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</si>
  <si>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</si>
  <si>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</si>
  <si>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</si>
  <si>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</si>
  <si>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</si>
  <si>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</si>
  <si>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</si>
  <si>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</si>
  <si>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</si>
  <si>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</si>
  <si>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</si>
  <si>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</si>
  <si>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</si>
  <si>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</si>
  <si>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</si>
  <si>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</si>
  <si>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</si>
  <si>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</si>
  <si>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</si>
  <si>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</si>
  <si>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</si>
  <si>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</si>
  <si>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</si>
  <si>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</si>
  <si>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</si>
  <si>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</si>
  <si>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</si>
  <si>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</si>
  <si>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</si>
  <si>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</si>
  <si>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</si>
  <si>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</si>
  <si>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</si>
  <si>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</si>
  <si>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</si>
  <si>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</si>
  <si>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</si>
  <si>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</si>
  <si>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</si>
  <si>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</si>
  <si>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</si>
  <si>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</si>
  <si>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</si>
  <si>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</si>
  <si>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</si>
  <si>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</si>
  <si>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</si>
  <si>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</si>
  <si>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</si>
  <si>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</si>
  <si>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</si>
  <si>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</si>
  <si>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</si>
  <si>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</si>
  <si>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</si>
  <si>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</si>
  <si>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</si>
  <si>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</si>
  <si>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</si>
  <si>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</si>
  <si>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</si>
  <si>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</si>
  <si>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</si>
  <si>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</si>
  <si>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</si>
  <si>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</si>
  <si>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</si>
  <si>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</si>
  <si>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</si>
  <si>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</si>
  <si>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</si>
  <si>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</si>
  <si>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</si>
  <si>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</si>
  <si>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</si>
  <si>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</si>
  <si>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</si>
  <si>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</si>
  <si>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</si>
  <si>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</si>
  <si>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</si>
  <si>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</si>
  <si>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</si>
  <si>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</si>
  <si>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</si>
  <si>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</si>
  <si>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</si>
  <si>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</si>
  <si>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</si>
  <si>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</si>
  <si>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</si>
  <si>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</si>
  <si>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</si>
  <si>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</si>
  <si>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</si>
  <si>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</si>
  <si>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</si>
  <si>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</si>
  <si>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</si>
  <si>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</si>
  <si>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</si>
  <si>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</si>
  <si>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</si>
  <si>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</si>
  <si>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</si>
  <si>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</si>
  <si>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</si>
  <si>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</si>
  <si>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</si>
  <si>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</si>
  <si>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</si>
  <si>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</si>
  <si>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</si>
  <si>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</si>
  <si>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</si>
  <si>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</si>
  <si>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</si>
  <si>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</si>
  <si>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</si>
  <si>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</si>
  <si>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</si>
  <si>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</si>
  <si>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</si>
  <si>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</si>
  <si>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</si>
  <si>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</si>
  <si>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</si>
  <si>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</si>
  <si>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</si>
  <si>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</si>
  <si>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</si>
  <si>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</si>
  <si>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</si>
  <si>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</si>
  <si>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</si>
  <si>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</si>
  <si>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</si>
  <si>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</si>
  <si>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</si>
  <si>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</si>
  <si>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</si>
  <si>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</si>
  <si>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</si>
  <si>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</si>
  <si>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</si>
  <si>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</si>
  <si>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</si>
  <si>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</si>
  <si>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</si>
  <si>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</si>
  <si>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</si>
  <si>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</si>
  <si>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</si>
  <si>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</si>
  <si>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</si>
  <si>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</si>
  <si>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</si>
  <si>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</si>
  <si>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</si>
  <si>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</si>
  <si>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</si>
  <si>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</si>
  <si>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</si>
  <si>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</si>
  <si>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</si>
  <si>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</si>
  <si>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</si>
  <si>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</si>
  <si>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</si>
  <si>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</si>
  <si>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</si>
  <si>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</si>
  <si>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</si>
  <si>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</si>
  <si>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</si>
  <si>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</si>
  <si>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</si>
  <si>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</si>
  <si>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</si>
  <si>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</si>
  <si>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</si>
  <si>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</si>
  <si>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</si>
  <si>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</si>
  <si>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</si>
  <si>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</si>
  <si>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</si>
  <si>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</si>
  <si>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</si>
  <si>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</si>
  <si>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</si>
  <si>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</si>
  <si>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</si>
  <si>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</si>
  <si>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</si>
  <si>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</si>
  <si>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</si>
  <si>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</si>
  <si>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</si>
  <si>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</si>
  <si>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</si>
  <si>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</si>
  <si>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</si>
  <si>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</si>
  <si>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</si>
  <si>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</si>
  <si>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</si>
  <si>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</si>
  <si>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</si>
  <si>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</si>
  <si>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</si>
  <si>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</si>
  <si>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</si>
  <si>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</si>
  <si>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</si>
  <si>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</si>
  <si>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</si>
  <si>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</si>
  <si>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</si>
  <si>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</si>
  <si>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</si>
  <si>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</si>
  <si>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</si>
  <si>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</si>
  <si>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</si>
  <si>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</si>
  <si>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</si>
  <si>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</si>
  <si>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</si>
  <si>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</si>
  <si>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</si>
  <si>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</si>
  <si>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</si>
  <si>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</si>
  <si>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</si>
  <si>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</si>
  <si>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</si>
  <si>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</si>
  <si>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</si>
  <si>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</si>
  <si>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</si>
  <si>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</si>
  <si>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</si>
  <si>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</si>
  <si>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</si>
  <si>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</si>
  <si>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</si>
  <si>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</si>
  <si>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</si>
  <si>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</si>
  <si>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</si>
  <si>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</si>
  <si>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</si>
  <si>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</si>
  <si>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</si>
  <si>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</si>
  <si>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</si>
  <si>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</si>
  <si>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</si>
  <si>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</si>
  <si>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</si>
  <si>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</si>
  <si>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</si>
  <si>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</si>
  <si>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</si>
  <si>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</si>
  <si>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</si>
  <si>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</si>
  <si>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</si>
  <si>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</si>
  <si>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</si>
  <si>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</si>
  <si>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</si>
  <si>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</si>
  <si>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</si>
  <si>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</si>
  <si>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</si>
  <si>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</si>
  <si>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</si>
  <si>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</si>
  <si>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</si>
  <si>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</si>
  <si>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</si>
  <si>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</si>
  <si>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</si>
  <si>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</si>
  <si>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</si>
  <si>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</si>
  <si>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</si>
  <si>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</si>
  <si>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</si>
  <si>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</si>
  <si>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</si>
  <si>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</si>
  <si>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</si>
  <si>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</si>
  <si>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</si>
  <si>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</si>
  <si>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</si>
  <si>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</si>
  <si>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</si>
  <si>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</si>
  <si>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</si>
  <si>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</si>
  <si>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</si>
  <si>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</si>
  <si>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</si>
  <si>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</si>
  <si>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</si>
  <si>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</si>
  <si>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</si>
  <si>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</si>
  <si>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</si>
  <si>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</si>
  <si>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</si>
  <si>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</si>
  <si>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</si>
  <si>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</si>
  <si>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</si>
  <si>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</si>
  <si>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</si>
  <si>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</si>
  <si>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</si>
  <si>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</si>
  <si>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</si>
  <si>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</si>
  <si>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</si>
  <si>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</si>
  <si>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</si>
  <si>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</si>
  <si>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</si>
  <si>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</si>
  <si>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</si>
  <si>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</si>
  <si>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</si>
  <si>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</si>
  <si>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</si>
  <si>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</si>
  <si>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</si>
  <si>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</si>
  <si>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</si>
  <si>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</si>
  <si>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</si>
  <si>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</si>
  <si>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</si>
  <si>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</si>
  <si>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</si>
  <si>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</si>
  <si>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</si>
  <si>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</si>
  <si>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</si>
  <si>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</si>
  <si>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</si>
  <si>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</si>
  <si>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</si>
  <si>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</si>
  <si>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</si>
  <si>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</si>
  <si>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</si>
  <si>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</si>
  <si>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</si>
  <si>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</si>
  <si>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</si>
  <si>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</si>
  <si>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</si>
  <si>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</si>
  <si>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</si>
  <si>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</si>
  <si>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</si>
  <si>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</si>
  <si>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</si>
  <si>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</si>
  <si>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</si>
  <si>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</si>
  <si>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</si>
  <si>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</si>
  <si>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</si>
  <si>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</si>
  <si>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</si>
  <si>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</si>
  <si>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</si>
  <si>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</si>
  <si>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</si>
  <si>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</si>
  <si>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</si>
  <si>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</si>
  <si>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</si>
  <si>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</si>
  <si>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</si>
  <si>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</si>
  <si>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</si>
  <si>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</si>
  <si>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</si>
  <si>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</si>
  <si>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</si>
  <si>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</si>
  <si>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</si>
  <si>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</si>
  <si>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</si>
  <si>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</si>
  <si>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</si>
  <si>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</si>
  <si>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</si>
  <si>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</si>
  <si>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</si>
  <si>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</si>
  <si>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</si>
  <si>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</si>
  <si>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</si>
  <si>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</si>
  <si>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</si>
  <si>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</si>
  <si>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</si>
  <si>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</si>
  <si>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</si>
  <si>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</si>
  <si>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</si>
  <si>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</si>
  <si>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</si>
  <si>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</si>
  <si>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</si>
  <si>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</si>
  <si>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</si>
  <si>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</si>
  <si>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</si>
  <si>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</si>
  <si>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</si>
  <si>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</si>
  <si>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</si>
  <si>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</si>
  <si>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</si>
  <si>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</si>
  <si>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</si>
  <si>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</si>
  <si>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</si>
  <si>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</si>
  <si>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</si>
  <si>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</si>
  <si>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</si>
  <si>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</si>
  <si>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</si>
  <si>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</si>
  <si>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</si>
  <si>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</si>
  <si>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</si>
  <si>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</si>
  <si>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</si>
  <si>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</si>
  <si>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</si>
  <si>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</si>
  <si>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</si>
  <si>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</si>
  <si>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</si>
  <si>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</si>
  <si>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</si>
  <si>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</si>
  <si>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</si>
  <si>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</si>
  <si>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</si>
  <si>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</si>
  <si>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</si>
  <si>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</si>
  <si>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</si>
  <si>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</si>
  <si>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</si>
  <si>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</si>
  <si>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</si>
  <si>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</si>
  <si>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</si>
  <si>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</si>
  <si>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</si>
  <si>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</si>
  <si>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</si>
  <si>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</si>
  <si>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</si>
  <si>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</si>
  <si>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</si>
  <si>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</si>
  <si>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</si>
  <si>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</si>
  <si>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</si>
  <si>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</si>
  <si>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</si>
  <si>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</si>
  <si>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</si>
  <si>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</si>
  <si>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</si>
  <si>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</si>
  <si>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</si>
  <si>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</si>
  <si>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</si>
  <si>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</si>
  <si>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</si>
  <si>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</si>
  <si>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</si>
  <si>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</si>
  <si>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</si>
  <si>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</si>
  <si>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</si>
  <si>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</si>
  <si>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</si>
  <si>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</si>
  <si>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</si>
  <si>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</si>
  <si>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</si>
  <si>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</si>
  <si>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</si>
  <si>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</si>
  <si>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</si>
  <si>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</si>
  <si>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</si>
  <si>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</si>
  <si>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</si>
  <si>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</si>
  <si>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</si>
  <si>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</si>
  <si>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</si>
  <si>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</si>
  <si>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</si>
  <si>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</si>
  <si>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</si>
  <si>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</si>
  <si>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</si>
  <si>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</si>
  <si>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</si>
  <si>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</si>
  <si>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</si>
  <si>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</si>
  <si>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</si>
  <si>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</si>
  <si>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</si>
  <si>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</si>
  <si>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</si>
  <si>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</si>
  <si>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</si>
  <si>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</si>
  <si>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</si>
  <si>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</si>
  <si>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</si>
  <si>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</si>
  <si>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</si>
  <si>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</si>
  <si>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</si>
  <si>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</si>
  <si>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</si>
  <si>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</si>
  <si>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</si>
  <si>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</si>
  <si>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</si>
  <si>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</si>
  <si>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</si>
  <si>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</si>
  <si>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</si>
  <si>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</si>
  <si>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</si>
  <si>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</si>
  <si>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</si>
  <si>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</si>
  <si>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</si>
  <si>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</si>
  <si>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</si>
  <si>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</si>
  <si>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</si>
  <si>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</si>
  <si>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</si>
  <si>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</si>
  <si>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</si>
  <si>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</si>
  <si>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</si>
  <si>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</si>
  <si>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</si>
  <si>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</si>
  <si>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</si>
  <si>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</si>
  <si>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</si>
  <si>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</si>
  <si>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</si>
  <si>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</si>
  <si>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</si>
  <si>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</si>
  <si>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</si>
  <si>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</si>
  <si>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</si>
  <si>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</si>
  <si>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</si>
  <si>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</si>
  <si>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</si>
  <si>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</si>
  <si>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</si>
  <si>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</si>
  <si>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</si>
  <si>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</si>
  <si>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</si>
  <si>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</si>
  <si>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</si>
  <si>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</si>
  <si>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</si>
  <si>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</si>
  <si>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</si>
  <si>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</si>
  <si>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</si>
  <si>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</si>
  <si>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</si>
  <si>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</si>
  <si>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</si>
  <si>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</si>
  <si>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</si>
  <si>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</si>
  <si>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</si>
  <si>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</si>
  <si>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</si>
  <si>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</si>
  <si>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</si>
  <si>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</si>
  <si>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</si>
  <si>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</si>
  <si>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</si>
  <si>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</si>
  <si>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</si>
  <si>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</si>
  <si>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</si>
  <si>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</si>
  <si>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</si>
  <si>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</si>
  <si>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</si>
  <si>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</si>
  <si>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</si>
  <si>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</si>
  <si>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</si>
  <si>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</si>
  <si>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</si>
  <si>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</si>
  <si>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</si>
  <si>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</si>
  <si>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</si>
  <si>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</si>
  <si>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</si>
  <si>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</si>
  <si>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</si>
  <si>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</si>
  <si>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</si>
  <si>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</si>
  <si>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</si>
  <si>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</si>
  <si>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</si>
  <si>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</si>
  <si>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</si>
  <si>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</si>
  <si>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</si>
  <si>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</si>
  <si>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</si>
  <si>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</si>
  <si>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</si>
  <si>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</si>
  <si>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</si>
  <si>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</si>
  <si>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</si>
  <si>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</si>
  <si>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</si>
  <si>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</si>
  <si>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</si>
  <si>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</si>
  <si>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</si>
  <si>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</si>
  <si>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</si>
  <si>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</si>
  <si>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</si>
  <si>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</si>
  <si>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</si>
  <si>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</si>
  <si>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</si>
  <si>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</si>
  <si>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</si>
  <si>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</si>
  <si>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</si>
  <si>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</si>
  <si>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</si>
  <si>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</si>
  <si>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</si>
  <si>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</si>
  <si>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</si>
  <si>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</si>
  <si>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</si>
  <si>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</si>
  <si>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</si>
  <si>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</si>
  <si>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</si>
  <si>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</si>
  <si>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</si>
  <si>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</si>
  <si>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</si>
  <si>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</si>
  <si>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</si>
  <si>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</si>
  <si>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</si>
  <si>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</si>
  <si>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</si>
  <si>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</si>
  <si>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</si>
  <si>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</si>
  <si>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</si>
  <si>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</si>
  <si>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</si>
  <si>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</si>
  <si>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</si>
  <si>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</si>
  <si>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</si>
  <si>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</si>
  <si>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</si>
  <si>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</si>
  <si>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</si>
  <si>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</si>
  <si>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</si>
  <si>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</si>
  <si>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</si>
  <si>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</si>
  <si>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</si>
  <si>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</si>
  <si>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</si>
  <si>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</si>
  <si>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</si>
  <si>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</si>
  <si>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</si>
  <si>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</si>
  <si>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</si>
  <si>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</si>
  <si>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</si>
  <si>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</si>
  <si>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</si>
  <si>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</si>
  <si>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</si>
  <si>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</si>
  <si>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</si>
  <si>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</si>
  <si>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</si>
  <si>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</si>
  <si>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</si>
  <si>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</si>
  <si>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</si>
  <si>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</si>
  <si>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</si>
  <si>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</si>
  <si>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</si>
  <si>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</si>
  <si>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</si>
  <si>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</si>
  <si>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</si>
  <si>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</si>
  <si>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</si>
  <si>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</si>
  <si>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</si>
  <si>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</si>
  <si>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</si>
  <si>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</si>
  <si>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</si>
  <si>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</si>
  <si>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</si>
  <si>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</si>
  <si>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</si>
  <si>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</si>
  <si>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</si>
  <si>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</si>
  <si>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</si>
  <si>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</si>
  <si>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</si>
  <si>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</si>
  <si>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</si>
  <si>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</si>
  <si>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</si>
  <si>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</si>
  <si>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</si>
  <si>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</si>
  <si>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</si>
  <si>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</si>
  <si>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</si>
  <si>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</si>
  <si>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</si>
  <si>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</si>
  <si>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</si>
  <si>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</si>
  <si>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</si>
  <si>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</si>
  <si>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</si>
  <si>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</si>
  <si>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</si>
  <si>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</si>
  <si>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</si>
  <si>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</si>
  <si>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</si>
  <si>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</si>
  <si>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</si>
  <si>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</si>
  <si>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</si>
  <si>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</si>
  <si>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</si>
  <si>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</si>
  <si>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</si>
  <si>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</si>
  <si>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</si>
  <si>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</si>
  <si>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</si>
  <si>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</si>
  <si>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</si>
  <si>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</si>
  <si>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</si>
  <si>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</si>
  <si>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</si>
  <si>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</si>
  <si>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</si>
  <si>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</si>
  <si>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</si>
  <si>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</si>
  <si>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</si>
  <si>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</si>
  <si>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</si>
  <si>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</si>
  <si>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</si>
  <si>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</si>
  <si>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</si>
  <si>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</si>
  <si>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</si>
  <si>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</si>
  <si>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</si>
  <si>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</si>
  <si>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</si>
  <si>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</si>
  <si>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</si>
  <si>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</si>
  <si>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</si>
  <si>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</si>
  <si>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</si>
  <si>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</si>
  <si>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</si>
  <si>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</si>
  <si>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</si>
  <si>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</si>
  <si>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</si>
  <si>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</si>
  <si>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</si>
  <si>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</si>
  <si>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</si>
  <si>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</si>
  <si>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</si>
  <si>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</si>
  <si>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</si>
  <si>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</si>
  <si>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</si>
  <si>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</si>
  <si>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</si>
  <si>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</si>
  <si>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</si>
  <si>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</si>
  <si>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</si>
  <si>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</si>
  <si>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</si>
  <si>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</si>
  <si>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</si>
  <si>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</si>
  <si>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</si>
  <si>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</si>
  <si>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</si>
  <si>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</si>
  <si>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</si>
  <si>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</si>
  <si>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</si>
  <si>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</si>
  <si>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</si>
  <si>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</si>
  <si>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</si>
  <si>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</si>
  <si>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</si>
  <si>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</si>
  <si>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</si>
  <si>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</si>
  <si>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</si>
  <si>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</si>
  <si>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</si>
  <si>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</si>
  <si>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</si>
  <si>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</si>
  <si>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</si>
  <si>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</si>
  <si>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</si>
  <si>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</si>
  <si>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</si>
  <si>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</si>
  <si>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</si>
  <si>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</si>
  <si>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</si>
  <si>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</si>
  <si>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</si>
  <si>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</si>
  <si>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</si>
  <si>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</si>
  <si>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</si>
  <si>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</si>
  <si>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</si>
  <si>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</si>
  <si>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</si>
  <si>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</si>
  <si>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</si>
  <si>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</si>
  <si>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</si>
  <si>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</si>
  <si>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</si>
  <si>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</si>
  <si>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</si>
  <si>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</si>
  <si>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</si>
  <si>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</si>
  <si>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</si>
  <si>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</si>
  <si>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</si>
  <si>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</si>
  <si>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</si>
  <si>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</si>
  <si>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</si>
  <si>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</si>
  <si>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</si>
  <si>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</si>
  <si>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</si>
  <si>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</si>
  <si>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</si>
  <si>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</si>
  <si>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</si>
  <si>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</si>
  <si>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</si>
  <si>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</si>
  <si>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</si>
  <si>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</si>
  <si>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</si>
  <si>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</si>
  <si>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</si>
  <si>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</si>
  <si>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</si>
  <si>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</si>
  <si>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</si>
  <si>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</si>
  <si>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</si>
  <si>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</si>
  <si>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</si>
  <si>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</si>
  <si>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</si>
  <si>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</si>
  <si>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</si>
  <si>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</si>
  <si>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</si>
  <si>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</si>
  <si>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</si>
  <si>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</si>
  <si>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</si>
  <si>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</si>
  <si>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</si>
  <si>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</si>
  <si>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</si>
  <si>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</si>
  <si>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</si>
  <si>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</si>
  <si>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</si>
  <si>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</si>
  <si>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</si>
  <si>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</si>
  <si>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</si>
  <si>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</si>
  <si>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</si>
  <si>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</si>
  <si>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</si>
  <si>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</si>
  <si>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</si>
  <si>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</si>
  <si>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</si>
  <si>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</si>
  <si>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</si>
  <si>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</si>
  <si>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</si>
  <si>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</si>
  <si>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</si>
  <si>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</si>
  <si>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</si>
  <si>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</si>
  <si>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</si>
  <si>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</si>
  <si>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</si>
  <si>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</si>
  <si>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</si>
  <si>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</si>
  <si>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</si>
  <si>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</si>
  <si>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</si>
  <si>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</si>
  <si>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</si>
  <si>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</si>
  <si>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</si>
  <si>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</si>
  <si>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</si>
  <si>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</si>
  <si>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</si>
  <si>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</si>
  <si>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</si>
  <si>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</si>
  <si>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</si>
  <si>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</si>
  <si>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</si>
  <si>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</si>
  <si>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</si>
  <si>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</si>
  <si>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</si>
  <si>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</si>
  <si>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</si>
  <si>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</si>
  <si>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</si>
  <si>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</si>
  <si>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</si>
  <si>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</si>
  <si>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</si>
  <si>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</si>
  <si>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</si>
  <si>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</si>
  <si>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</si>
  <si>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</si>
  <si>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</si>
  <si>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</si>
  <si>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</si>
  <si>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</si>
  <si>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</si>
  <si>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</si>
  <si>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</si>
  <si>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</si>
  <si>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</si>
  <si>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</si>
  <si>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</si>
  <si>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</si>
  <si>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</si>
  <si>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</si>
  <si>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</si>
  <si>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</si>
  <si>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</si>
  <si>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</si>
  <si>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</si>
  <si>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</si>
  <si>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</si>
  <si>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</si>
  <si>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</si>
  <si>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</si>
  <si>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</si>
  <si>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</si>
  <si>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</si>
  <si>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</si>
  <si>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</si>
  <si>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</si>
  <si>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</si>
  <si>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</si>
  <si>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</si>
  <si>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</si>
  <si>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</si>
  <si>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</si>
  <si>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</si>
  <si>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</si>
  <si>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</si>
  <si>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</si>
  <si>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</si>
  <si>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</si>
  <si>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</si>
  <si>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</si>
  <si>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</si>
  <si>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</si>
  <si>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</si>
  <si>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</si>
  <si>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</si>
  <si>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</si>
  <si>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</si>
  <si>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</si>
  <si>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</si>
  <si>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</si>
  <si>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</si>
  <si>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</si>
  <si>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</si>
  <si>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</si>
  <si>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</si>
  <si>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</si>
  <si>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</si>
  <si>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</si>
  <si>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</si>
  <si>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</si>
  <si>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</si>
  <si>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</si>
  <si>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</si>
  <si>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</si>
  <si>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</si>
  <si>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</si>
  <si>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</si>
  <si>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</si>
  <si>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</si>
  <si>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</si>
  <si>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</si>
  <si>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</si>
  <si>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</si>
  <si>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</si>
  <si>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</si>
  <si>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</si>
  <si>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</si>
  <si>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</si>
  <si>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</si>
  <si>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</si>
  <si>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</si>
  <si>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</si>
  <si>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</si>
  <si>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</si>
  <si>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</si>
  <si>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</si>
  <si>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</si>
  <si>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</si>
  <si>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</si>
  <si>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</si>
  <si>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</si>
  <si>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</si>
  <si>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</si>
  <si>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</si>
  <si>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</si>
  <si>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</si>
  <si>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</si>
  <si>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</si>
  <si>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</si>
  <si>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</si>
  <si>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</si>
  <si>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</si>
  <si>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</si>
  <si>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</si>
  <si>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</si>
  <si>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</si>
  <si>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</si>
  <si>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</si>
  <si>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</si>
  <si>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</si>
  <si>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</si>
  <si>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</si>
  <si>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</si>
  <si>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</si>
  <si>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</si>
  <si>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</si>
  <si>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</si>
  <si>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</si>
  <si>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</si>
  <si>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</si>
  <si>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</si>
  <si>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</si>
  <si>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</si>
  <si>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</si>
  <si>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</si>
  <si>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</si>
  <si>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</si>
  <si>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</si>
  <si>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</si>
  <si>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</si>
  <si>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</si>
  <si>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</si>
  <si>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</si>
  <si>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</si>
  <si>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</si>
  <si>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</si>
  <si>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</si>
  <si>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</si>
  <si>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</si>
  <si>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</si>
  <si>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</si>
  <si>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</si>
  <si>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</si>
  <si>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</si>
  <si>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</si>
  <si>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</si>
  <si>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</si>
  <si>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</si>
  <si>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</si>
  <si>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</si>
  <si>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</si>
  <si>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</si>
  <si>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</si>
  <si>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</si>
  <si>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</si>
  <si>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</si>
  <si>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</si>
  <si>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</si>
  <si>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</si>
  <si>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</si>
  <si>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</si>
  <si>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</si>
  <si>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</si>
  <si>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</si>
  <si>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</si>
  <si>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</si>
  <si>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</si>
  <si>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</si>
  <si>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</si>
  <si>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</si>
  <si>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</si>
  <si>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</si>
  <si>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</si>
  <si>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</si>
  <si>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</si>
  <si>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</si>
  <si>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</si>
  <si>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</si>
  <si>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</si>
  <si>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</si>
  <si>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</si>
  <si>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</si>
  <si>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</si>
  <si>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</si>
  <si>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</si>
  <si>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</si>
  <si>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</si>
  <si>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</si>
  <si>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</si>
  <si>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</si>
  <si>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</si>
  <si>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</si>
  <si>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</si>
  <si>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</si>
  <si>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</si>
  <si>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</si>
  <si>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</si>
  <si>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</si>
  <si>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</si>
  <si>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</si>
  <si>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</si>
  <si>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</si>
  <si>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</si>
  <si>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</si>
  <si>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</si>
  <si>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</si>
  <si>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</si>
  <si>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</si>
  <si>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</si>
  <si>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</si>
  <si>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</si>
  <si>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</si>
  <si>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</si>
  <si>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</si>
  <si>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</si>
  <si>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</si>
  <si>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</si>
  <si>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</si>
  <si>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</si>
  <si>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</si>
  <si>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</si>
  <si>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</si>
  <si>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</si>
  <si>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</si>
  <si>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</si>
  <si>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</si>
  <si>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</si>
  <si>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</si>
  <si>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</si>
  <si>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</si>
  <si>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</si>
  <si>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</si>
  <si>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</si>
  <si>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</si>
  <si>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</si>
  <si>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</si>
  <si>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</si>
  <si>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</si>
  <si>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</si>
  <si>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</si>
  <si>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</si>
  <si>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</si>
  <si>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</si>
  <si>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</si>
  <si>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</si>
  <si>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</si>
  <si>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</si>
  <si>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</si>
  <si>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</si>
  <si>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</si>
  <si>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</si>
  <si>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</si>
  <si>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</si>
  <si>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</si>
  <si>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</si>
  <si>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</si>
  <si>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</si>
  <si>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</si>
  <si>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</si>
  <si>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</si>
  <si>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</si>
  <si>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</si>
  <si>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</si>
  <si>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</si>
  <si>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</si>
  <si>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</si>
  <si>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</si>
  <si>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</si>
  <si>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</si>
  <si>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</si>
  <si>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</si>
  <si>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</si>
  <si>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</si>
  <si>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</si>
  <si>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</si>
  <si>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</si>
  <si>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</si>
  <si>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</si>
  <si>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</si>
  <si>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</si>
  <si>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</si>
  <si>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</si>
  <si>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</si>
  <si>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</si>
  <si>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</si>
  <si>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</si>
  <si>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</si>
  <si>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</si>
  <si>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</si>
  <si>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</si>
  <si>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</si>
  <si>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</si>
  <si>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</si>
  <si>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</si>
  <si>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</si>
  <si>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</si>
  <si>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</si>
  <si>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</si>
  <si>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</si>
  <si>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</si>
  <si>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</si>
  <si>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</si>
  <si>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</si>
  <si>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</si>
  <si>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</si>
  <si>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</si>
  <si>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</si>
  <si>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</si>
  <si>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</si>
  <si>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</si>
  <si>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</si>
  <si>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</si>
  <si>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</si>
  <si>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</si>
  <si>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</si>
  <si>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</si>
  <si>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</si>
  <si>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</si>
  <si>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</si>
  <si>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</si>
  <si>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</si>
  <si>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</si>
  <si>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</si>
  <si>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</si>
  <si>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</si>
  <si>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</si>
  <si>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</si>
  <si>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</si>
  <si>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</si>
  <si>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</si>
  <si>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</si>
  <si>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</si>
  <si>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</si>
  <si>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</si>
  <si>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</si>
  <si>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</si>
  <si>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</si>
  <si>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</si>
  <si>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</si>
  <si>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</si>
  <si>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</si>
  <si>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</si>
  <si>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</si>
  <si>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</si>
  <si>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</si>
  <si>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</si>
  <si>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</si>
  <si>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</si>
  <si>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</si>
  <si>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</si>
  <si>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</si>
  <si>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</si>
  <si>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</si>
  <si>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</si>
  <si>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</si>
  <si>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</si>
  <si>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</si>
  <si>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</si>
  <si>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</si>
  <si>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</si>
  <si>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</si>
  <si>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</si>
  <si>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</si>
  <si>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</si>
  <si>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</si>
  <si>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</si>
  <si>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</si>
  <si>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</si>
  <si>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</si>
  <si>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</si>
  <si>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</si>
  <si>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</si>
  <si>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</si>
  <si>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</si>
  <si>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</si>
  <si>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</si>
  <si>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</si>
  <si>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</si>
  <si>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</si>
  <si>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</si>
  <si>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</si>
  <si>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</si>
  <si>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</si>
  <si>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</si>
  <si>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</si>
  <si>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</si>
  <si>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</si>
  <si>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</si>
  <si>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</si>
  <si>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</si>
  <si>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</si>
  <si>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</si>
  <si>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</si>
  <si>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</si>
  <si>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</si>
  <si>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</si>
  <si>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</si>
  <si>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</si>
  <si>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</si>
  <si>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</si>
  <si>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</si>
  <si>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</si>
  <si>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</si>
  <si>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</si>
  <si>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</si>
  <si>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</si>
  <si>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</si>
  <si>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</si>
  <si>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</si>
  <si>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</si>
  <si>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</si>
  <si>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</si>
  <si>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</si>
  <si>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</si>
  <si>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</si>
  <si>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</si>
  <si>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</si>
  <si>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</si>
  <si>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</si>
  <si>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</si>
  <si>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</si>
  <si>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</si>
  <si>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</si>
  <si>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</si>
  <si>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</si>
  <si>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</si>
  <si>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</si>
  <si>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</si>
  <si>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</si>
  <si>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</si>
  <si>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</si>
  <si>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</si>
  <si>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</si>
  <si>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</si>
  <si>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</si>
  <si>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</si>
  <si>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</si>
  <si>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</si>
  <si>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</si>
  <si>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</si>
  <si>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</si>
  <si>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</si>
  <si>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</si>
  <si>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</si>
  <si>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</si>
  <si>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</si>
  <si>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</si>
  <si>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</si>
  <si>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</si>
  <si>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</si>
  <si>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</si>
  <si>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</si>
  <si>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</si>
  <si>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</si>
  <si>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</si>
  <si>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</si>
  <si>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</si>
  <si>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</si>
  <si>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</si>
  <si>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</si>
  <si>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</si>
  <si>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</si>
  <si>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</si>
  <si>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</si>
  <si>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</si>
  <si>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</si>
  <si>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</si>
  <si>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</si>
  <si>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</si>
  <si>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</si>
  <si>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</si>
  <si>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</si>
  <si>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</si>
  <si>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</si>
  <si>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</si>
  <si>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</si>
  <si>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</si>
  <si>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</si>
  <si>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</si>
  <si>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</si>
  <si>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</si>
  <si>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</si>
  <si>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</si>
  <si>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</si>
  <si>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</si>
  <si>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</si>
  <si>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</si>
  <si>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</si>
  <si>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</si>
  <si>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</si>
  <si>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</si>
  <si>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</si>
  <si>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</si>
  <si>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</si>
  <si>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</si>
  <si>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</si>
  <si>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</si>
  <si>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</si>
  <si>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</si>
  <si>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</si>
  <si>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</si>
  <si>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</si>
  <si>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</si>
  <si>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</si>
  <si>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</si>
  <si>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</si>
  <si>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</si>
  <si>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</si>
  <si>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</si>
  <si>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</si>
  <si>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</si>
  <si>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</si>
  <si>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</si>
  <si>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</si>
  <si>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</si>
  <si>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</si>
  <si>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</si>
  <si>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</si>
  <si>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</si>
  <si>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</si>
  <si>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</si>
  <si>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</si>
  <si>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</si>
  <si>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</si>
  <si>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</si>
  <si>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</si>
  <si>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</si>
  <si>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</si>
  <si>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</si>
  <si>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</si>
  <si>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</si>
  <si>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</si>
  <si>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</si>
  <si>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</si>
  <si>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</si>
  <si>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</si>
  <si>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</si>
  <si>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</si>
  <si>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</si>
  <si>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</si>
  <si>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</si>
  <si>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</si>
  <si>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</si>
  <si>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</si>
  <si>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</si>
  <si>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</si>
  <si>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</si>
  <si>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</si>
  <si>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</si>
  <si>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</si>
  <si>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</si>
  <si>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</si>
  <si>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</si>
  <si>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</si>
  <si>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</si>
  <si>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</si>
  <si>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</si>
  <si>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</si>
  <si>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</si>
  <si>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</si>
  <si>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</si>
  <si>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</si>
  <si>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</si>
  <si>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</si>
  <si>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</si>
  <si>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</si>
  <si>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</si>
  <si>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</si>
  <si>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</si>
  <si>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</si>
  <si>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</si>
  <si>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</si>
  <si>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</si>
  <si>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</si>
  <si>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</si>
  <si>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</si>
  <si>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</si>
  <si>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</si>
  <si>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</si>
  <si>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</si>
  <si>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</si>
  <si>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</si>
  <si>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</si>
  <si>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</si>
  <si>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</si>
  <si>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</si>
  <si>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</si>
  <si>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</si>
  <si>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</si>
  <si>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</si>
  <si>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</si>
  <si>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</si>
  <si>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</si>
  <si>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</si>
  <si>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</si>
  <si>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</si>
  <si>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</si>
  <si>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</si>
  <si>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</si>
  <si>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</si>
  <si>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</si>
  <si>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</si>
  <si>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</si>
  <si>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</si>
  <si>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</si>
  <si>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</si>
  <si>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</si>
  <si>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</si>
  <si>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</si>
  <si>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</si>
  <si>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</si>
  <si>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</si>
  <si>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</si>
  <si>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</si>
  <si>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</si>
  <si>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</si>
  <si>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</si>
  <si>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</si>
  <si>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</si>
  <si>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</si>
  <si>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</si>
  <si>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</si>
  <si>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</si>
  <si>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</si>
  <si>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</si>
  <si>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</si>
  <si>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</si>
  <si>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</si>
  <si>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</si>
  <si>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</si>
  <si>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</si>
  <si>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</si>
  <si>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</si>
  <si>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</si>
  <si>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</si>
  <si>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</si>
  <si>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</si>
  <si>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</si>
  <si>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</si>
  <si>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</si>
  <si>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</si>
  <si>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</si>
  <si>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</si>
  <si>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</si>
  <si>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</si>
  <si>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</si>
  <si>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</si>
  <si>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</si>
  <si>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</si>
  <si>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</si>
  <si>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</si>
  <si>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</si>
  <si>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</si>
  <si>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</si>
  <si>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</si>
  <si>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</si>
  <si>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</si>
  <si>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</si>
  <si>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</si>
  <si>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</si>
  <si>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</si>
  <si>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</si>
  <si>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</si>
  <si>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</si>
  <si>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</si>
  <si>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</si>
  <si>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</si>
  <si>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</si>
  <si>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</si>
  <si>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</si>
  <si>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</si>
  <si>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</si>
  <si>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</si>
  <si>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</si>
  <si>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</si>
  <si>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</si>
  <si>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</si>
  <si>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</si>
  <si>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</si>
  <si>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</si>
  <si>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</si>
  <si>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</si>
  <si>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</si>
  <si>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</si>
  <si>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</si>
  <si>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</si>
  <si>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</si>
  <si>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</si>
  <si>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</si>
  <si>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</si>
  <si>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</si>
  <si>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</si>
  <si>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</si>
  <si>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</si>
  <si>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</si>
  <si>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</si>
  <si>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</si>
  <si>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</si>
  <si>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</si>
  <si>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</si>
  <si>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</si>
  <si>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</si>
  <si>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</si>
  <si>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</si>
  <si>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</si>
  <si>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</si>
  <si>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</si>
  <si>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</si>
  <si>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</si>
  <si>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</si>
  <si>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</si>
  <si>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</si>
  <si>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</si>
  <si>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</si>
  <si>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</si>
  <si>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</si>
  <si>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</si>
  <si>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</si>
  <si>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</si>
  <si>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</si>
  <si>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</si>
  <si>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</si>
  <si>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</si>
  <si>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</si>
  <si>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</si>
  <si>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</si>
  <si>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</si>
  <si>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</si>
  <si>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</si>
  <si>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</si>
  <si>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</si>
  <si>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</si>
  <si>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</si>
  <si>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</si>
  <si>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</si>
  <si>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</si>
  <si>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</si>
  <si>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</si>
  <si>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</si>
  <si>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</si>
  <si>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</si>
  <si>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</si>
  <si>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</si>
  <si>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</si>
  <si>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</si>
  <si>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</si>
  <si>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</si>
  <si>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</si>
  <si>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</si>
  <si>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</si>
  <si>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</si>
  <si>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</si>
  <si>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</si>
  <si>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</si>
  <si>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</si>
  <si>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</si>
  <si>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</si>
  <si>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</si>
  <si>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</si>
  <si>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</si>
  <si>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</si>
  <si>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</si>
  <si>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</si>
  <si>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</si>
  <si>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</si>
  <si>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</si>
  <si>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</si>
  <si>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</si>
  <si>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</si>
  <si>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</si>
  <si>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</si>
  <si>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</si>
  <si>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</si>
  <si>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</si>
  <si>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</si>
  <si>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</si>
  <si>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</si>
  <si>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</si>
  <si>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</si>
  <si>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</si>
  <si>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</si>
  <si>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</si>
  <si>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</si>
  <si>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</si>
  <si>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</si>
  <si>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</si>
  <si>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</si>
  <si>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</si>
  <si>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</si>
  <si>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</si>
  <si>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</si>
  <si>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</si>
  <si>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</si>
  <si>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</si>
  <si>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</si>
  <si>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</si>
  <si>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</si>
  <si>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</si>
  <si>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</si>
  <si>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</si>
  <si>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</si>
  <si>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</si>
  <si>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</si>
  <si>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</si>
  <si>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</si>
  <si>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</si>
  <si>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</si>
  <si>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</si>
  <si>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</si>
  <si>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</si>
  <si>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</si>
  <si>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</si>
  <si>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</si>
  <si>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</si>
  <si>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</si>
  <si>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</si>
  <si>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</si>
  <si>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</si>
  <si>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</si>
  <si>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</si>
  <si>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</si>
  <si>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</si>
  <si>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</si>
  <si>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</si>
  <si>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</si>
  <si>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</si>
  <si>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</si>
  <si>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</si>
  <si>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</si>
  <si>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</si>
  <si>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</si>
  <si>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</si>
  <si>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</si>
  <si>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</si>
  <si>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</si>
  <si>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</si>
  <si>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</si>
  <si>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</si>
  <si>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</si>
  <si>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</si>
  <si>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</si>
  <si>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</si>
  <si>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</si>
  <si>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</si>
  <si>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</si>
  <si>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</si>
  <si>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</si>
  <si>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</si>
  <si>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</si>
  <si>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</si>
  <si>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</si>
  <si>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</si>
  <si>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</si>
  <si>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</si>
  <si>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</si>
  <si>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</si>
  <si>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</si>
  <si>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</si>
  <si>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</si>
  <si>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</si>
  <si>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</si>
  <si>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</si>
  <si>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</si>
  <si>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</si>
  <si>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</si>
  <si>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</si>
  <si>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</si>
  <si>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</si>
  <si>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</si>
  <si>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</si>
  <si>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</si>
  <si>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</si>
  <si>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</si>
  <si>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</si>
  <si>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</si>
  <si>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</si>
  <si>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</si>
  <si>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</si>
  <si>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</si>
  <si>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</si>
  <si>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</si>
  <si>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</si>
  <si>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</si>
  <si>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</si>
  <si>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</si>
  <si>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</si>
  <si>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</si>
  <si>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</si>
  <si>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</si>
  <si>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</si>
  <si>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</si>
  <si>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</si>
  <si>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</si>
  <si>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</si>
  <si>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</si>
  <si>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</si>
  <si>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</si>
  <si>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</si>
  <si>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</si>
  <si>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</si>
  <si>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</si>
  <si>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</si>
  <si>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</si>
  <si>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</si>
  <si>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</si>
  <si>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</si>
  <si>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</si>
  <si>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</si>
  <si>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</si>
  <si>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</si>
  <si>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</si>
  <si>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</si>
  <si>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</si>
  <si>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</si>
  <si>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</si>
  <si>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</si>
  <si>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</si>
  <si>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</si>
  <si>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</si>
  <si>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</si>
  <si>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</si>
  <si>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</si>
  <si>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</si>
  <si>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</si>
  <si>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</si>
  <si>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</si>
  <si>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</si>
  <si>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</si>
  <si>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</si>
  <si>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</si>
  <si>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</si>
  <si>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</si>
  <si>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</si>
  <si>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</si>
  <si>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</si>
  <si>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</si>
  <si>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</si>
  <si>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</si>
  <si>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</si>
  <si>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</si>
  <si>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</si>
  <si>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</si>
  <si>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</si>
  <si>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</si>
  <si>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</si>
  <si>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</si>
  <si>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</si>
  <si>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</si>
  <si>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</si>
  <si>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</si>
  <si>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</si>
  <si>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</si>
  <si>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</si>
  <si>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</si>
  <si>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</si>
  <si>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</si>
  <si>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</si>
  <si>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</si>
  <si>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</si>
  <si>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</si>
  <si>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</si>
  <si>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</si>
  <si>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</si>
  <si>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</si>
  <si>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</si>
  <si>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</si>
  <si>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</si>
  <si>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</si>
  <si>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</si>
  <si>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</si>
  <si>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</si>
  <si>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</si>
  <si>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</si>
  <si>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</si>
  <si>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</si>
  <si>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</si>
  <si>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</si>
  <si>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</si>
  <si>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</si>
  <si>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</si>
  <si>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</si>
  <si>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</si>
  <si>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</si>
  <si>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</si>
  <si>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</si>
  <si>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</si>
  <si>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</si>
  <si>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</si>
  <si>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</si>
  <si>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</si>
  <si>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</si>
  <si>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</si>
  <si>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</si>
  <si>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</si>
  <si>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</si>
  <si>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</si>
  <si>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</si>
  <si>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</si>
  <si>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</si>
  <si>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</si>
  <si>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</si>
  <si>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</si>
  <si>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</si>
  <si>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</si>
  <si>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</si>
  <si>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</si>
  <si>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</si>
  <si>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</si>
  <si>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</si>
  <si>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</si>
  <si>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</si>
  <si>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</si>
  <si>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</si>
  <si>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</si>
  <si>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</si>
  <si>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</si>
  <si>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</si>
  <si>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</si>
  <si>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</si>
  <si>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</si>
  <si>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</si>
  <si>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</si>
  <si>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</si>
  <si>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</si>
  <si>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</si>
  <si>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</si>
  <si>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</si>
  <si>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</si>
  <si>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</si>
  <si>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</si>
  <si>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</si>
  <si>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</si>
  <si>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</si>
  <si>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</si>
  <si>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</si>
  <si>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</si>
  <si>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</si>
  <si>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</si>
  <si>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</si>
  <si>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</si>
  <si>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</si>
  <si>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</si>
  <si>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</si>
  <si>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</si>
  <si>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</si>
  <si>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</si>
  <si>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</si>
  <si>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</si>
  <si>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</si>
  <si>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</si>
  <si>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</si>
  <si>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</si>
  <si>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</si>
  <si>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</si>
  <si>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</si>
  <si>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</si>
  <si>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</si>
  <si>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</si>
  <si>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</si>
  <si>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</si>
  <si>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</si>
  <si>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</si>
  <si>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</si>
  <si>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</si>
  <si>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</si>
  <si>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</si>
  <si>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</si>
  <si>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</si>
  <si>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</si>
  <si>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</si>
  <si>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</si>
  <si>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</si>
  <si>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</si>
  <si>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</si>
  <si>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</si>
  <si>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</si>
  <si>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</si>
  <si>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</si>
  <si>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</si>
  <si>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</si>
  <si>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</si>
  <si>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</si>
  <si>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</si>
  <si>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</si>
  <si>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</si>
  <si>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</si>
  <si>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</si>
  <si>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</si>
  <si>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</si>
  <si>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</si>
  <si>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</si>
  <si>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</si>
  <si>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</si>
  <si>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</si>
  <si>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</si>
  <si>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</si>
  <si>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</si>
  <si>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</si>
  <si>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</si>
  <si>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</si>
  <si>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</si>
  <si>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</si>
  <si>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</si>
  <si>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</si>
  <si>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</si>
  <si>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</si>
  <si>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</si>
  <si>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</si>
  <si>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</si>
  <si>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</si>
  <si>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</si>
  <si>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</si>
  <si>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</si>
  <si>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</si>
  <si>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</si>
  <si>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</si>
  <si>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</si>
  <si>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</si>
  <si>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</si>
  <si>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</si>
  <si>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</si>
  <si>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</si>
  <si>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</si>
  <si>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</si>
  <si>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</si>
  <si>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</si>
  <si>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</si>
  <si>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</si>
  <si>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</si>
  <si>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</si>
  <si>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</si>
  <si>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</si>
  <si>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</si>
  <si>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</si>
  <si>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</si>
  <si>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</si>
  <si>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</si>
  <si>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</si>
  <si>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</si>
  <si>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</si>
  <si>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</si>
  <si>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</si>
  <si>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</si>
  <si>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</si>
  <si>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</si>
  <si>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</si>
  <si>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</si>
  <si>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</si>
  <si>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</si>
  <si>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</si>
  <si>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</si>
  <si>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</si>
  <si>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</si>
  <si>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</si>
  <si>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</si>
  <si>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</si>
  <si>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</si>
  <si>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</si>
  <si>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</si>
  <si>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</si>
  <si>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</si>
  <si>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</si>
  <si>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</si>
  <si>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</si>
  <si>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</si>
  <si>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</si>
  <si>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</si>
  <si>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</si>
  <si>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</si>
  <si>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</si>
  <si>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</si>
  <si>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</si>
  <si>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</si>
  <si>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</si>
  <si>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</si>
  <si>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</si>
  <si>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</si>
  <si>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</si>
  <si>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</si>
  <si>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</si>
  <si>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</si>
  <si>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</si>
  <si>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</si>
  <si>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</si>
  <si>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</si>
  <si>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</si>
  <si>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</si>
  <si>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</si>
  <si>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</si>
  <si>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</si>
  <si>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</si>
  <si>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</si>
  <si>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</si>
  <si>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</si>
  <si>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</si>
  <si>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</si>
  <si>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</si>
  <si>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</si>
  <si>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</si>
  <si>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</si>
  <si>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</si>
  <si>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</si>
  <si>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</si>
  <si>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</si>
  <si>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</si>
  <si>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</si>
  <si>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</si>
  <si>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</si>
  <si>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</si>
  <si>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</si>
  <si>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</si>
  <si>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</si>
  <si>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</si>
  <si>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</si>
  <si>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</si>
  <si>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</si>
  <si>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</si>
  <si>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</si>
  <si>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</si>
  <si>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</si>
  <si>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</si>
  <si>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</si>
  <si>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</si>
  <si>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</si>
  <si>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</si>
  <si>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</si>
  <si>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</si>
  <si>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</si>
  <si>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</si>
  <si>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</si>
  <si>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</si>
  <si>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</si>
  <si>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</si>
  <si>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</si>
  <si>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</si>
  <si>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</si>
  <si>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</si>
  <si>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</si>
  <si>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</si>
  <si>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</si>
  <si>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</si>
  <si>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</si>
  <si>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</si>
  <si>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</si>
  <si>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</si>
  <si>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</si>
  <si>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</si>
  <si>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</si>
  <si>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</si>
  <si>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</si>
  <si>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</si>
  <si>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</si>
  <si>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</si>
  <si>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</si>
  <si>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</si>
  <si>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</si>
  <si>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</si>
  <si>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</si>
  <si>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</si>
  <si>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</si>
  <si>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</si>
  <si>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</si>
  <si>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</si>
  <si>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</si>
  <si>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</si>
  <si>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</si>
  <si>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</si>
  <si>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</si>
  <si>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</si>
  <si>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</si>
  <si>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</si>
  <si>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</si>
  <si>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</si>
  <si>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</si>
  <si>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</si>
  <si>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</si>
  <si>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</si>
  <si>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</si>
  <si>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</si>
  <si>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</si>
  <si>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</si>
  <si>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</si>
  <si>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</si>
  <si>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</si>
  <si>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</si>
  <si>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</si>
  <si>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</si>
  <si>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</si>
  <si>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</si>
  <si>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</si>
  <si>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</si>
  <si>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</si>
  <si>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</si>
  <si>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</si>
  <si>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</si>
  <si>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</si>
  <si>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</si>
  <si>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</si>
  <si>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</si>
  <si>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</si>
  <si>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</si>
  <si>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</si>
  <si>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</si>
  <si>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</si>
  <si>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</si>
  <si>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</si>
  <si>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</si>
  <si>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</si>
  <si>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</si>
  <si>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</si>
  <si>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</si>
  <si>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</si>
  <si>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</si>
  <si>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</si>
  <si>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</si>
  <si>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</si>
  <si>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</si>
  <si>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</si>
  <si>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</si>
  <si>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</si>
  <si>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</si>
  <si>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</si>
  <si>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</si>
  <si>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</si>
  <si>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</si>
  <si>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</si>
  <si>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</si>
  <si>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</si>
  <si>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</si>
  <si>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</si>
  <si>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</si>
  <si>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</si>
  <si>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</si>
  <si>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</si>
  <si>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</si>
  <si>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</si>
  <si>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</si>
  <si>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</si>
  <si>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</si>
  <si>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</si>
  <si>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</si>
  <si>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</si>
  <si>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</si>
  <si>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</si>
  <si>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</si>
  <si>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</si>
  <si>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</si>
  <si>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</si>
  <si>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</si>
  <si>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</si>
  <si>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</si>
  <si>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</si>
  <si>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</si>
  <si>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</si>
  <si>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</si>
  <si>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</si>
  <si>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</si>
  <si>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</si>
  <si>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</si>
  <si>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</si>
  <si>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</si>
  <si>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</si>
  <si>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</si>
  <si>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</si>
  <si>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</si>
  <si>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</si>
  <si>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</si>
  <si>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</si>
  <si>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</si>
  <si>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</si>
  <si>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</si>
  <si>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</si>
  <si>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</si>
  <si>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</si>
  <si>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</si>
  <si>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</si>
  <si>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</si>
  <si>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</si>
  <si>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</si>
  <si>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</si>
  <si>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</si>
  <si>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</si>
  <si>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</si>
  <si>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</si>
  <si>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</si>
  <si>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</si>
  <si>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</si>
  <si>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</si>
  <si>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</si>
  <si>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</si>
  <si>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</si>
  <si>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</si>
  <si>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</si>
  <si>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</si>
  <si>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</si>
  <si>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</si>
  <si>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</si>
  <si>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</si>
  <si>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</si>
  <si>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</si>
  <si>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</si>
  <si>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</si>
  <si>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</si>
  <si>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</si>
  <si>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</si>
  <si>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</si>
  <si>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</si>
  <si>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</si>
  <si>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</si>
  <si>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</si>
  <si>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</si>
  <si>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</si>
  <si>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</si>
  <si>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</si>
  <si>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</si>
  <si>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</si>
  <si>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</si>
  <si>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</si>
  <si>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</si>
  <si>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</si>
  <si>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</si>
  <si>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</si>
  <si>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</si>
  <si>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</si>
  <si>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</si>
  <si>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</si>
  <si>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</si>
  <si>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</si>
  <si>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</si>
  <si>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</si>
  <si>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</si>
  <si>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</si>
  <si>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</si>
  <si>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</si>
  <si>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</si>
  <si>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</si>
  <si>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</si>
  <si>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</si>
  <si>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</si>
  <si>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</si>
  <si>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</si>
  <si>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</si>
  <si>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</si>
  <si>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</si>
  <si>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</si>
  <si>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</si>
  <si>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</si>
  <si>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</si>
  <si>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</si>
  <si>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</si>
  <si>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</si>
  <si>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</si>
  <si>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</si>
  <si>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</si>
  <si>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</si>
  <si>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</si>
  <si>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</si>
  <si>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</si>
  <si>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</si>
  <si>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</si>
  <si>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</si>
  <si>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</si>
  <si>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</si>
  <si>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</si>
  <si>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</si>
  <si>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</si>
  <si>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</si>
  <si>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</si>
  <si>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</si>
  <si>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</si>
  <si>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</si>
  <si>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</si>
  <si>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</si>
  <si>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</si>
  <si>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</si>
  <si>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</si>
  <si>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</si>
  <si>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</si>
  <si>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</si>
  <si>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</si>
  <si>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</si>
  <si>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</si>
  <si>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</si>
  <si>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</si>
  <si>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</si>
  <si>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</si>
  <si>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</si>
  <si>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</si>
  <si>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</si>
  <si>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</si>
  <si>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</si>
  <si>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</si>
  <si>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</si>
  <si>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</si>
  <si>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</si>
  <si>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</si>
  <si>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</si>
  <si>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</si>
  <si>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</si>
  <si>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</si>
  <si>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</si>
  <si>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</si>
  <si>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</si>
  <si>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</si>
  <si>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</si>
  <si>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</si>
  <si>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</si>
  <si>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</si>
  <si>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</si>
  <si>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</si>
  <si>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</si>
  <si>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</si>
  <si>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</si>
  <si>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</si>
  <si>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</si>
  <si>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</si>
  <si>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</si>
  <si>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</si>
  <si>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</si>
  <si>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</si>
  <si>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</si>
  <si>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</si>
  <si>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</si>
  <si>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</si>
  <si>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</si>
  <si>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</si>
  <si>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</si>
  <si>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</si>
  <si>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</si>
  <si>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</si>
  <si>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</si>
  <si>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</si>
  <si>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</si>
  <si>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</si>
  <si>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</si>
  <si>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</si>
  <si>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</si>
  <si>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</si>
  <si>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</si>
  <si>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</si>
  <si>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</si>
  <si>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</si>
  <si>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</si>
  <si>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</si>
  <si>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</si>
  <si>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</si>
  <si>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</si>
  <si>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</si>
  <si>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</si>
  <si>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</si>
  <si>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</si>
  <si>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</si>
  <si>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</si>
  <si>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</si>
  <si>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</si>
  <si>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</si>
  <si>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</si>
  <si>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</si>
  <si>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</si>
  <si>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</si>
  <si>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</si>
  <si>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</si>
  <si>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</si>
  <si>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</si>
  <si>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</si>
  <si>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</si>
  <si>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</si>
  <si>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</si>
  <si>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</si>
  <si>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</si>
  <si>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</si>
  <si>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</si>
  <si>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</si>
  <si>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</si>
  <si>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</si>
  <si>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</si>
  <si>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</si>
  <si>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</si>
  <si>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</si>
  <si>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</si>
  <si>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</si>
  <si>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</si>
  <si>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</si>
  <si>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</si>
  <si>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</si>
  <si>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</si>
  <si>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</si>
  <si>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</si>
  <si>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</si>
  <si>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</si>
  <si>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</si>
  <si>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</si>
  <si>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</si>
  <si>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</si>
  <si>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</si>
  <si>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</si>
  <si>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</si>
  <si>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</si>
  <si>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</si>
  <si>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</si>
  <si>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</si>
  <si>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</si>
  <si>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</si>
  <si>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</si>
  <si>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</si>
  <si>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</si>
  <si>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</si>
  <si>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</si>
  <si>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</si>
  <si>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</si>
  <si>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</si>
  <si>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</si>
  <si>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</si>
  <si>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</si>
  <si>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</si>
  <si>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</si>
  <si>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</si>
  <si>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</si>
  <si>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</si>
  <si>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</si>
  <si>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</si>
  <si>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</si>
  <si>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</si>
  <si>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</si>
  <si>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</si>
  <si>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</si>
  <si>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</si>
  <si>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</si>
  <si>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</si>
  <si>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</si>
  <si>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</si>
  <si>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</si>
  <si>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</si>
  <si>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</si>
  <si>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</si>
  <si>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</si>
  <si>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</si>
  <si>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</si>
  <si>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</si>
  <si>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</si>
  <si>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</si>
  <si>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</si>
  <si>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</si>
  <si>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</si>
  <si>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</si>
  <si>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</si>
  <si>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</si>
  <si>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</si>
  <si>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</si>
  <si>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</si>
  <si>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</si>
  <si>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</si>
  <si>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</si>
  <si>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</si>
  <si>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</si>
  <si>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</si>
  <si>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</si>
  <si>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</si>
  <si>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</si>
  <si>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</si>
  <si>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</si>
  <si>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</si>
  <si>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</si>
  <si>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</si>
  <si>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</si>
  <si>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</si>
  <si>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</si>
  <si>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</si>
  <si>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</si>
  <si>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</si>
  <si>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</si>
  <si>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</si>
  <si>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</si>
  <si>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</si>
  <si>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</si>
  <si>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</si>
  <si>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</si>
  <si>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</si>
  <si>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</si>
  <si>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</si>
  <si>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</si>
  <si>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</si>
  <si>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</si>
  <si>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</si>
  <si>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</si>
  <si>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</si>
  <si>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</si>
  <si>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</si>
  <si>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</si>
  <si>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</si>
  <si>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</si>
  <si>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</si>
  <si>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</si>
  <si>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</si>
  <si>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</si>
  <si>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</si>
  <si>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</si>
  <si>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</si>
  <si>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</si>
  <si>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</si>
  <si>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</si>
  <si>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</si>
  <si>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</si>
  <si>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</si>
  <si>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</si>
  <si>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</si>
  <si>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</si>
  <si>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</si>
  <si>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</si>
  <si>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</si>
  <si>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</si>
  <si>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</si>
  <si>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</si>
  <si>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</si>
  <si>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</si>
  <si>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</si>
  <si>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</si>
  <si>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</si>
  <si>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</si>
  <si>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</si>
  <si>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</si>
  <si>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</si>
  <si>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</si>
  <si>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</si>
  <si>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</si>
  <si>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</si>
  <si>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</si>
  <si>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</si>
  <si>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</si>
  <si>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</si>
  <si>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</si>
  <si>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</si>
  <si>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</si>
  <si>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</si>
  <si>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</si>
  <si>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</si>
  <si>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</si>
  <si>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</si>
  <si>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</si>
  <si>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</si>
  <si>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</si>
  <si>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</si>
  <si>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</si>
  <si>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</si>
  <si>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</si>
  <si>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</si>
  <si>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</si>
  <si>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</si>
  <si>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</si>
  <si>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</si>
  <si>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</si>
  <si>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</si>
  <si>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</si>
  <si>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</si>
  <si>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</si>
  <si>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</si>
  <si>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</si>
  <si>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</si>
  <si>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</si>
  <si>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</si>
  <si>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</si>
  <si>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</si>
  <si>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</si>
  <si>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</si>
  <si>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</si>
  <si>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</si>
  <si>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</si>
  <si>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</si>
  <si>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</si>
  <si>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</si>
  <si>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</si>
  <si>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</si>
  <si>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</si>
  <si>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</si>
  <si>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</si>
  <si>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</si>
  <si>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</si>
  <si>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</si>
  <si>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</si>
  <si>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</si>
  <si>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</si>
  <si>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</si>
  <si>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</si>
  <si>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</si>
  <si>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</si>
  <si>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</si>
  <si>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</si>
  <si>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</si>
  <si>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</si>
  <si>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</si>
  <si>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</si>
  <si>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</si>
  <si>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</si>
  <si>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</si>
  <si>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</si>
  <si>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</si>
  <si>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</si>
  <si>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</si>
  <si>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</si>
  <si>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</si>
  <si>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</si>
  <si>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</si>
  <si>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</si>
  <si>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</si>
  <si>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</si>
  <si>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</si>
  <si>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</si>
  <si>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</si>
  <si>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</si>
  <si>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</si>
  <si>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</si>
  <si>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</si>
  <si>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</si>
  <si>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</si>
  <si>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</si>
  <si>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</si>
  <si>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</si>
  <si>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</si>
  <si>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</si>
  <si>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</si>
  <si>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</si>
  <si>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</si>
  <si>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</si>
  <si>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</si>
  <si>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</si>
  <si>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</si>
  <si>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</si>
  <si>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</si>
  <si>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</si>
  <si>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</si>
  <si>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</si>
  <si>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</si>
  <si>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</si>
  <si>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</si>
  <si>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</si>
  <si>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</si>
  <si>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</si>
  <si>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</si>
  <si>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</si>
  <si>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</si>
  <si>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</si>
  <si>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</si>
  <si>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</si>
  <si>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</si>
  <si>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</si>
  <si>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</si>
  <si>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</si>
  <si>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</si>
  <si>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</si>
  <si>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</si>
  <si>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</si>
  <si>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</si>
  <si>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</si>
  <si>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</si>
  <si>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</si>
  <si>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</si>
  <si>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</si>
  <si>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</si>
  <si>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</si>
  <si>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</si>
  <si>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</si>
  <si>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</si>
  <si>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</si>
  <si>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</si>
  <si>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</si>
  <si>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</si>
  <si>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</si>
  <si>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</si>
  <si>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</si>
  <si>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</si>
  <si>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</si>
  <si>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</si>
  <si>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</si>
  <si>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</si>
  <si>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</si>
  <si>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</si>
  <si>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</si>
  <si>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</si>
  <si>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</si>
  <si>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</si>
  <si>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</si>
  <si>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</si>
  <si>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</si>
  <si>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</si>
  <si>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</si>
  <si>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</si>
  <si>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</si>
  <si>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</si>
  <si>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</si>
  <si>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</si>
  <si>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</si>
  <si>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</si>
  <si>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</si>
  <si>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</si>
  <si>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</si>
  <si>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</si>
  <si>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</si>
  <si>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</si>
  <si>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</si>
  <si>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</si>
  <si>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</si>
  <si>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</si>
  <si>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</si>
  <si>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</si>
  <si>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</si>
  <si>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</si>
  <si>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</si>
  <si>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</si>
  <si>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</si>
  <si>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</si>
  <si>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</si>
  <si>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</si>
  <si>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</si>
  <si>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</si>
  <si>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</si>
  <si>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</si>
  <si>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</si>
  <si>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</si>
  <si>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</si>
  <si>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</si>
  <si>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</si>
  <si>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</si>
  <si>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</si>
  <si>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</si>
  <si>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</si>
  <si>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</si>
  <si>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</si>
  <si>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</si>
  <si>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</si>
  <si>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</si>
  <si>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</si>
  <si>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</si>
  <si>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</si>
  <si>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</si>
  <si>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</si>
  <si>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</si>
  <si>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</si>
  <si>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</si>
  <si>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</si>
  <si>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</si>
  <si>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</si>
  <si>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</si>
  <si>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</si>
  <si>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</si>
  <si>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</si>
  <si>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</si>
  <si>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</si>
  <si>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</si>
  <si>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</si>
  <si>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</si>
  <si>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</si>
  <si>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</si>
  <si>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</si>
  <si>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</si>
  <si>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</si>
  <si>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</si>
  <si>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</si>
  <si>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</si>
  <si>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</si>
  <si>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</si>
  <si>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</si>
  <si>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</si>
  <si>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</si>
  <si>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</si>
  <si>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</si>
  <si>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</si>
  <si>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</si>
  <si>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</si>
  <si>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</si>
  <si>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</si>
  <si>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</si>
  <si>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</si>
  <si>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</si>
  <si>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</si>
  <si>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</si>
  <si>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</si>
  <si>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</si>
  <si>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</si>
  <si>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</si>
  <si>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</si>
  <si>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</si>
  <si>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</si>
  <si>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</si>
  <si>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</si>
  <si>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</si>
  <si>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</si>
  <si>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</si>
  <si>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</si>
  <si>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</si>
  <si>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</si>
  <si>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</si>
  <si>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</si>
  <si>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</si>
  <si>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</si>
  <si>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</si>
  <si>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</si>
  <si>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</si>
  <si>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</si>
  <si>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</si>
  <si>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</si>
  <si>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</si>
  <si>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</si>
  <si>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</si>
  <si>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</si>
  <si>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</si>
  <si>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</si>
  <si>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</si>
  <si>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</si>
  <si>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</si>
  <si>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</si>
  <si>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</si>
  <si>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</si>
  <si>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</si>
  <si>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</si>
  <si>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</si>
  <si>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</si>
  <si>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</si>
  <si>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</si>
  <si>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</si>
  <si>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</si>
  <si>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</si>
  <si>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</si>
  <si>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</si>
  <si>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</si>
  <si>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</si>
  <si>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</si>
  <si>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</si>
  <si>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</si>
  <si>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</si>
  <si>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</si>
  <si>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</si>
  <si>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</si>
  <si>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</si>
  <si>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</si>
  <si>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</si>
  <si>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</si>
  <si>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</si>
  <si>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</si>
  <si>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</si>
  <si>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</si>
  <si>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</si>
  <si>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</si>
  <si>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</si>
  <si>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</si>
  <si>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</si>
  <si>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</si>
  <si>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</si>
  <si>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</si>
  <si>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</si>
  <si>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</si>
  <si>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</si>
  <si>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</si>
  <si>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</si>
  <si>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</si>
  <si>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</si>
  <si>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</si>
  <si>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</si>
  <si>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</si>
  <si>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</si>
  <si>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</si>
  <si>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</si>
  <si>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</si>
  <si>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</si>
  <si>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</si>
  <si>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</si>
  <si>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</si>
  <si>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</si>
  <si>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</si>
  <si>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</si>
  <si>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</si>
  <si>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</si>
  <si>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</si>
  <si>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</si>
  <si>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</si>
  <si>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</si>
  <si>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</si>
  <si>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</si>
  <si>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</si>
  <si>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</si>
  <si>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</si>
  <si>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</si>
  <si>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</si>
  <si>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</si>
  <si>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</si>
  <si>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</si>
  <si>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</si>
  <si>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</si>
  <si>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</si>
  <si>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</si>
  <si>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</si>
  <si>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</si>
  <si>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</si>
  <si>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FELIX</t>
  </si>
  <si>
    <t>MERCANTIL SERV LAR</t>
  </si>
  <si>
    <t>MERCADINHO SERRA GRANDE</t>
  </si>
  <si>
    <t>-3.70991440</t>
  </si>
  <si>
    <t>-38.46817373</t>
  </si>
  <si>
    <t>-3.79165080</t>
  </si>
  <si>
    <t>-38.61465125</t>
  </si>
  <si>
    <t>DIURNO ALERTA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</si>
</sst>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A51" workbookViewId="0">
      <selection activeCell="A1096" sqref="A1096:B1097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6736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6738</v>
      </c>
      <c r="K1093" s="1" t="s">
        <v>6739</v>
      </c>
      <c r="L1093" s="1"/>
    </row>
    <row r="1094" spans="1:12">
      <c r="A1094">
        <v>12013</v>
      </c>
      <c r="B1094" t="s">
        <v>6737</v>
      </c>
      <c r="J1094" s="1" t="s">
        <v>6740</v>
      </c>
      <c r="K1094" s="1" t="s">
        <v>6741</v>
      </c>
    </row>
    <row r="1095" spans="1:12">
      <c r="A1095" s="7">
        <v>1522</v>
      </c>
      <c r="B1095" t="s">
        <v>6747</v>
      </c>
      <c r="J1095" s="1" t="s">
        <v>6751</v>
      </c>
      <c r="K1095" s="1" t="s">
        <v>6750</v>
      </c>
    </row>
    <row r="1096" spans="1:12">
      <c r="A1096">
        <v>4754</v>
      </c>
      <c r="B1096" t="s">
        <v>6753</v>
      </c>
      <c r="J1096" s="1" t="s">
        <v>6755</v>
      </c>
      <c r="K1096" s="1" t="s">
        <v>6756</v>
      </c>
      <c r="L1096" s="1"/>
    </row>
    <row r="1097" spans="1:12">
      <c r="A1097">
        <v>12119</v>
      </c>
      <c r="B1097" t="s">
        <v>6754</v>
      </c>
      <c r="J1097" s="1" t="s">
        <v>6757</v>
      </c>
      <c r="K1097" s="1" t="s">
        <v>6758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workbookViewId="0">
      <selection activeCell="D44" sqref="D44:E44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18.42578125" style="36" bestFit="1" customWidth="1"/>
    <col min="7" max="7" width="25.28515625" style="7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7" customWidth="1"/>
    <col min="13" max="13" width="20.5703125" style="7" bestFit="1" customWidth="1"/>
  </cols>
  <sheetData>
    <row r="1" spans="1:13">
      <c r="A1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4">
        <v>45785</v>
      </c>
      <c r="B2" t="s">
        <v>6752</v>
      </c>
      <c r="C2" t="s">
        <v>6732</v>
      </c>
      <c r="D2">
        <v>182</v>
      </c>
      <c r="E2" t="s">
        <v>22</v>
      </c>
      <c r="F2" s="37">
        <v>814.15</v>
      </c>
      <c r="G2">
        <v>35.6</v>
      </c>
      <c r="H2" t="str">
        <f>VLOOKUP(D2,COORDENADAS!A:J,10,FALSE)</f>
        <v>-3.7429477</v>
      </c>
      <c r="I2" t="str">
        <f>VLOOKUP(D2,COORDENADAS!A:K,11,FALSE)</f>
        <v>-38.5599157</v>
      </c>
      <c r="J2" s="1" t="s">
        <v>6571</v>
      </c>
      <c r="K2" s="1" t="s">
        <v>6572</v>
      </c>
      <c r="L2" s="7">
        <f>VLOOKUP(C2,pesoCaminhao!C:G,5,0)</f>
        <v>1590</v>
      </c>
      <c r="M2" s="7" t="str">
        <f>VLOOKUP(D2,horarios!B:G,6,0)</f>
        <v>MANHA</v>
      </c>
    </row>
    <row r="3" spans="1:13">
      <c r="A3" s="4">
        <v>45785</v>
      </c>
      <c r="B3" t="s">
        <v>6752</v>
      </c>
      <c r="C3" t="s">
        <v>6732</v>
      </c>
      <c r="D3">
        <v>193</v>
      </c>
      <c r="E3" t="s">
        <v>23</v>
      </c>
      <c r="F3" s="37">
        <v>996</v>
      </c>
      <c r="G3">
        <v>40.799999999999997</v>
      </c>
      <c r="H3" t="str">
        <f>VLOOKUP(D3,COORDENADAS!A:J,10,FALSE)</f>
        <v>-3.7211932</v>
      </c>
      <c r="I3" t="str">
        <f>VLOOKUP(D3,COORDENADAS!A:K,11,FALSE)</f>
        <v>-38.5583364</v>
      </c>
      <c r="J3" s="1" t="s">
        <v>6571</v>
      </c>
      <c r="K3" s="1" t="s">
        <v>6572</v>
      </c>
      <c r="L3" s="7">
        <f>VLOOKUP(C3,pesoCaminhao!C:G,5,0)</f>
        <v>1590</v>
      </c>
      <c r="M3" s="7" t="str">
        <f>VLOOKUP(D3,horarios!B:G,6,0)</f>
        <v>MANHA</v>
      </c>
    </row>
    <row r="4" spans="1:13">
      <c r="A4" s="4">
        <v>45785</v>
      </c>
      <c r="B4" t="s">
        <v>6744</v>
      </c>
      <c r="C4" t="s">
        <v>6435</v>
      </c>
      <c r="D4">
        <v>250</v>
      </c>
      <c r="E4" t="s">
        <v>29</v>
      </c>
      <c r="F4" s="37">
        <v>301</v>
      </c>
      <c r="G4">
        <v>37.799999999999997</v>
      </c>
      <c r="H4" t="str">
        <f>VLOOKUP(D4,COORDENADAS!A:J,10,FALSE)</f>
        <v>-3.8649743</v>
      </c>
      <c r="I4" t="str">
        <f>VLOOKUP(D4,COORDENADAS!A:K,11,FALSE)</f>
        <v>-38.5787598</v>
      </c>
      <c r="J4" s="1" t="s">
        <v>6571</v>
      </c>
      <c r="K4" s="1" t="s">
        <v>6572</v>
      </c>
      <c r="L4" s="7">
        <f>VLOOKUP(C4,pesoCaminhao!C:G,5,0)</f>
        <v>1590</v>
      </c>
      <c r="M4" s="7" t="str">
        <f>VLOOKUP(D4,horarios!B:G,6,0)</f>
        <v>DIURNO</v>
      </c>
    </row>
    <row r="5" spans="1:13">
      <c r="A5" s="4">
        <v>45785</v>
      </c>
      <c r="B5" t="s">
        <v>6746</v>
      </c>
      <c r="C5" t="s">
        <v>6431</v>
      </c>
      <c r="D5">
        <v>317</v>
      </c>
      <c r="E5" t="s">
        <v>35</v>
      </c>
      <c r="F5" s="37">
        <v>762</v>
      </c>
      <c r="G5">
        <v>31.2</v>
      </c>
      <c r="H5" t="str">
        <f>VLOOKUP(D5,COORDENADAS!A:J,10,FALSE)</f>
        <v>-3.7688869</v>
      </c>
      <c r="I5" t="str">
        <f>VLOOKUP(D5,COORDENADAS!A:K,11,FALSE)</f>
        <v>-38.6231497</v>
      </c>
      <c r="J5" s="1" t="s">
        <v>6571</v>
      </c>
      <c r="K5" s="1" t="s">
        <v>6572</v>
      </c>
      <c r="L5" s="7">
        <f>VLOOKUP(C5,pesoCaminhao!C:G,5,0)</f>
        <v>1590</v>
      </c>
      <c r="M5" s="7" t="str">
        <f>VLOOKUP(D5,horarios!B:G,6,0)</f>
        <v>MANHA</v>
      </c>
    </row>
    <row r="6" spans="1:13">
      <c r="A6" s="4">
        <v>45785</v>
      </c>
      <c r="B6" t="s">
        <v>6746</v>
      </c>
      <c r="C6" t="s">
        <v>6431</v>
      </c>
      <c r="D6">
        <v>715</v>
      </c>
      <c r="E6" t="s">
        <v>90</v>
      </c>
      <c r="F6" s="37">
        <v>810</v>
      </c>
      <c r="G6">
        <v>61.2</v>
      </c>
      <c r="H6" t="str">
        <f>VLOOKUP(D6,COORDENADAS!A:J,10,FALSE)</f>
        <v>-3.767533</v>
      </c>
      <c r="I6" t="str">
        <f>VLOOKUP(D6,COORDENADAS!A:K,11,FALSE)</f>
        <v>-38.6248232</v>
      </c>
      <c r="J6" s="1" t="s">
        <v>6571</v>
      </c>
      <c r="K6" s="1" t="s">
        <v>6572</v>
      </c>
      <c r="L6" s="7">
        <f>VLOOKUP(C6,pesoCaminhao!C:G,5,0)</f>
        <v>1590</v>
      </c>
      <c r="M6" s="7" t="str">
        <f>VLOOKUP(D6,horarios!B:G,6,0)</f>
        <v>MANHA</v>
      </c>
    </row>
    <row r="7" spans="1:13">
      <c r="A7" s="4">
        <v>45785</v>
      </c>
      <c r="B7" t="s">
        <v>6746</v>
      </c>
      <c r="C7" t="s">
        <v>6431</v>
      </c>
      <c r="D7">
        <v>719</v>
      </c>
      <c r="E7" t="s">
        <v>92</v>
      </c>
      <c r="F7" s="37">
        <v>1495.6</v>
      </c>
      <c r="G7">
        <v>57.2</v>
      </c>
      <c r="H7" t="str">
        <f>VLOOKUP(D7,COORDENADAS!A:J,10,FALSE)</f>
        <v>-3.7594355</v>
      </c>
      <c r="I7" t="str">
        <f>VLOOKUP(D7,COORDENADAS!A:K,11,FALSE)</f>
        <v>-38.6163545</v>
      </c>
      <c r="J7" s="1" t="s">
        <v>6571</v>
      </c>
      <c r="K7" s="1" t="s">
        <v>6572</v>
      </c>
      <c r="L7" s="7">
        <f>VLOOKUP(C7,pesoCaminhao!C:G,5,0)</f>
        <v>1590</v>
      </c>
      <c r="M7" s="7" t="str">
        <f>VLOOKUP(D7,horarios!B:G,6,0)</f>
        <v>MANHA</v>
      </c>
    </row>
    <row r="8" spans="1:13">
      <c r="A8" s="4">
        <v>45785</v>
      </c>
      <c r="B8" t="s">
        <v>6744</v>
      </c>
      <c r="C8" t="s">
        <v>6435</v>
      </c>
      <c r="D8">
        <v>815</v>
      </c>
      <c r="E8" t="s">
        <v>115</v>
      </c>
      <c r="F8" s="37">
        <v>440.8</v>
      </c>
      <c r="G8">
        <v>35.299999999999997</v>
      </c>
      <c r="H8" t="str">
        <f>VLOOKUP(D8,COORDENADAS!A:J,10,FALSE)</f>
        <v>-3.8575733</v>
      </c>
      <c r="I8" t="str">
        <f>VLOOKUP(D8,COORDENADAS!A:K,11,FALSE)</f>
        <v>-38.645753</v>
      </c>
      <c r="J8" s="1" t="s">
        <v>6571</v>
      </c>
      <c r="K8" s="1" t="s">
        <v>6572</v>
      </c>
      <c r="L8" s="7">
        <f>VLOOKUP(C8,pesoCaminhao!C:G,5,0)</f>
        <v>1590</v>
      </c>
      <c r="M8" s="7" t="str">
        <f>VLOOKUP(D8,horarios!B:G,6,0)</f>
        <v>DIURNO</v>
      </c>
    </row>
    <row r="9" spans="1:13">
      <c r="A9" s="4">
        <v>45785</v>
      </c>
      <c r="B9" t="s">
        <v>6752</v>
      </c>
      <c r="C9" t="s">
        <v>6732</v>
      </c>
      <c r="D9">
        <v>862</v>
      </c>
      <c r="E9" t="s">
        <v>127</v>
      </c>
      <c r="F9" s="37">
        <v>947.5</v>
      </c>
      <c r="G9">
        <v>39</v>
      </c>
      <c r="H9" t="str">
        <f>VLOOKUP(D9,COORDENADAS!A:J,10,FALSE)</f>
        <v>-3.7566112</v>
      </c>
      <c r="I9" t="str">
        <f>VLOOKUP(D9,COORDENADAS!A:K,11,FALSE)</f>
        <v>-38.6024185</v>
      </c>
      <c r="J9" s="1" t="s">
        <v>6571</v>
      </c>
      <c r="K9" s="1" t="s">
        <v>6572</v>
      </c>
      <c r="L9" s="7">
        <f>VLOOKUP(C9,pesoCaminhao!C:G,5,0)</f>
        <v>1590</v>
      </c>
      <c r="M9" s="7" t="str">
        <f>VLOOKUP(D9,horarios!B:G,6,0)</f>
        <v>MANHA</v>
      </c>
    </row>
    <row r="10" spans="1:13">
      <c r="A10" s="4">
        <v>45785</v>
      </c>
      <c r="B10" t="s">
        <v>6746</v>
      </c>
      <c r="C10" t="s">
        <v>6431</v>
      </c>
      <c r="D10">
        <v>931</v>
      </c>
      <c r="E10" t="s">
        <v>142</v>
      </c>
      <c r="F10" s="37">
        <v>579.20000000000005</v>
      </c>
      <c r="G10">
        <v>34.799999999999997</v>
      </c>
      <c r="H10" t="str">
        <f>VLOOKUP(D10,COORDENADAS!A:J,10,FALSE)</f>
        <v>-3.766361</v>
      </c>
      <c r="I10" t="str">
        <f>VLOOKUP(D10,COORDENADAS!A:K,11,FALSE)</f>
        <v>-38.6211393</v>
      </c>
      <c r="J10" s="1" t="s">
        <v>6571</v>
      </c>
      <c r="K10" s="1" t="s">
        <v>6572</v>
      </c>
      <c r="L10" s="7">
        <f>VLOOKUP(C10,pesoCaminhao!C:G,5,0)</f>
        <v>1590</v>
      </c>
      <c r="M10" s="7" t="str">
        <f>VLOOKUP(D10,horarios!B:G,6,0)</f>
        <v>DIURNO ALERTA</v>
      </c>
    </row>
    <row r="11" spans="1:13">
      <c r="A11" s="4">
        <v>45785</v>
      </c>
      <c r="B11" t="s">
        <v>6744</v>
      </c>
      <c r="C11" t="s">
        <v>6435</v>
      </c>
      <c r="D11">
        <v>1142</v>
      </c>
      <c r="E11" t="s">
        <v>186</v>
      </c>
      <c r="F11" s="37">
        <v>368.2</v>
      </c>
      <c r="G11">
        <v>37.299999999999997</v>
      </c>
      <c r="H11" t="str">
        <f>VLOOKUP(D11,COORDENADAS!A:J,10,FALSE)</f>
        <v>-3.846401</v>
      </c>
      <c r="I11" t="str">
        <f>VLOOKUP(D11,COORDENADAS!A:K,11,FALSE)</f>
        <v>-38.656205</v>
      </c>
      <c r="J11" s="1" t="s">
        <v>6571</v>
      </c>
      <c r="K11" s="1" t="s">
        <v>6572</v>
      </c>
      <c r="L11" s="7">
        <f>VLOOKUP(C11,pesoCaminhao!C:G,5,0)</f>
        <v>1590</v>
      </c>
      <c r="M11" s="7" t="str">
        <f>VLOOKUP(D11,horarios!B:G,6,0)</f>
        <v>DIURNO ALERTA</v>
      </c>
    </row>
    <row r="12" spans="1:13">
      <c r="A12" s="4">
        <v>45785</v>
      </c>
      <c r="B12" t="s">
        <v>6744</v>
      </c>
      <c r="C12" t="s">
        <v>6435</v>
      </c>
      <c r="D12">
        <v>1616</v>
      </c>
      <c r="E12" t="s">
        <v>249</v>
      </c>
      <c r="F12" s="37">
        <v>173.6</v>
      </c>
      <c r="G12">
        <v>13.6</v>
      </c>
      <c r="H12" t="str">
        <f>VLOOKUP(D12,COORDENADAS!A:J,10,FALSE)</f>
        <v>-3.8525403</v>
      </c>
      <c r="I12" t="str">
        <f>VLOOKUP(D12,COORDENADAS!A:K,11,FALSE)</f>
        <v>-38.6116109</v>
      </c>
      <c r="J12" s="1" t="s">
        <v>6571</v>
      </c>
      <c r="K12" s="1" t="s">
        <v>6572</v>
      </c>
      <c r="L12" s="7">
        <f>VLOOKUP(C12,pesoCaminhao!C:G,5,0)</f>
        <v>1590</v>
      </c>
      <c r="M12" s="7" t="str">
        <f>VLOOKUP(D12,horarios!B:G,6,0)</f>
        <v>DIURNO</v>
      </c>
    </row>
    <row r="13" spans="1:13">
      <c r="A13" s="4">
        <v>45785</v>
      </c>
      <c r="B13" t="s">
        <v>6744</v>
      </c>
      <c r="C13" t="s">
        <v>6435</v>
      </c>
      <c r="D13">
        <v>1708</v>
      </c>
      <c r="E13" t="s">
        <v>262</v>
      </c>
      <c r="F13" s="37">
        <v>1974.6</v>
      </c>
      <c r="G13">
        <v>64.2</v>
      </c>
      <c r="H13" t="str">
        <f>VLOOKUP(D13,COORDENADAS!A:J,10,FALSE)</f>
        <v>-3.8359504</v>
      </c>
      <c r="I13" t="str">
        <f>VLOOKUP(D13,COORDENADAS!A:K,11,FALSE)</f>
        <v>-38.5950891</v>
      </c>
      <c r="J13" s="1" t="s">
        <v>6571</v>
      </c>
      <c r="K13" s="1" t="s">
        <v>6572</v>
      </c>
      <c r="L13" s="7">
        <f>VLOOKUP(C13,pesoCaminhao!C:G,5,0)</f>
        <v>1590</v>
      </c>
      <c r="M13" s="7" t="str">
        <f>VLOOKUP(D13,horarios!B:G,6,0)</f>
        <v>DIURNO</v>
      </c>
    </row>
    <row r="14" spans="1:13">
      <c r="A14" s="4">
        <v>45785</v>
      </c>
      <c r="B14" t="s">
        <v>6744</v>
      </c>
      <c r="C14" t="s">
        <v>6435</v>
      </c>
      <c r="D14">
        <v>1777</v>
      </c>
      <c r="E14" t="s">
        <v>272</v>
      </c>
      <c r="F14" s="37">
        <v>220.75</v>
      </c>
      <c r="G14">
        <v>23.6</v>
      </c>
      <c r="H14" t="str">
        <f>VLOOKUP(D14,COORDENADAS!A:J,10,FALSE)</f>
        <v>-3.8463687</v>
      </c>
      <c r="I14" t="str">
        <f>VLOOKUP(D14,COORDENADAS!A:K,11,FALSE)</f>
        <v>-38.6555481</v>
      </c>
      <c r="J14" s="1" t="s">
        <v>6571</v>
      </c>
      <c r="K14" s="1" t="s">
        <v>6572</v>
      </c>
      <c r="L14" s="7">
        <f>VLOOKUP(C14,pesoCaminhao!C:G,5,0)</f>
        <v>1590</v>
      </c>
      <c r="M14" s="7" t="str">
        <f>VLOOKUP(D14,horarios!B:G,6,0)</f>
        <v>DIURNO ALERTA</v>
      </c>
    </row>
    <row r="15" spans="1:13">
      <c r="A15" s="4">
        <v>45785</v>
      </c>
      <c r="B15" t="s">
        <v>6744</v>
      </c>
      <c r="C15" t="s">
        <v>6435</v>
      </c>
      <c r="D15">
        <v>1873</v>
      </c>
      <c r="E15" t="s">
        <v>281</v>
      </c>
      <c r="F15" s="37">
        <v>173.9</v>
      </c>
      <c r="G15">
        <v>13.9</v>
      </c>
      <c r="H15" t="str">
        <f>VLOOKUP(D15,COORDENADAS!A:J,10,FALSE)</f>
        <v>-3.8219527</v>
      </c>
      <c r="I15" t="str">
        <f>VLOOKUP(D15,COORDENADAS!A:K,11,FALSE)</f>
        <v>-38.6279053</v>
      </c>
      <c r="J15" s="1" t="s">
        <v>6571</v>
      </c>
      <c r="K15" s="1" t="s">
        <v>6572</v>
      </c>
      <c r="L15" s="7">
        <f>VLOOKUP(C15,pesoCaminhao!C:G,5,0)</f>
        <v>1590</v>
      </c>
      <c r="M15" s="7" t="str">
        <f>VLOOKUP(D15,horarios!B:G,6,0)</f>
        <v>DIURNO</v>
      </c>
    </row>
    <row r="16" spans="1:13">
      <c r="A16" s="4">
        <v>45785</v>
      </c>
      <c r="B16" t="s">
        <v>6744</v>
      </c>
      <c r="C16" t="s">
        <v>6435</v>
      </c>
      <c r="D16">
        <v>1998</v>
      </c>
      <c r="E16" t="s">
        <v>292</v>
      </c>
      <c r="F16" s="37">
        <v>4615</v>
      </c>
      <c r="G16">
        <v>294.8</v>
      </c>
      <c r="H16" t="str">
        <f>VLOOKUP(D16,COORDENADAS!A:J,10,FALSE)</f>
        <v>-3.8775392</v>
      </c>
      <c r="I16" t="str">
        <f>VLOOKUP(D16,COORDENADAS!A:K,11,FALSE)</f>
        <v>-38.6087159</v>
      </c>
      <c r="J16" s="1" t="s">
        <v>6571</v>
      </c>
      <c r="K16" s="1" t="s">
        <v>6572</v>
      </c>
      <c r="L16" s="7">
        <f>VLOOKUP(C16,pesoCaminhao!C:G,5,0)</f>
        <v>1590</v>
      </c>
      <c r="M16" s="7" t="str">
        <f>VLOOKUP(D16,horarios!B:G,6,0)</f>
        <v>MANHA</v>
      </c>
    </row>
    <row r="17" spans="1:13">
      <c r="A17" s="4">
        <v>45785</v>
      </c>
      <c r="B17" t="s">
        <v>6746</v>
      </c>
      <c r="C17" t="s">
        <v>6431</v>
      </c>
      <c r="D17">
        <v>2207</v>
      </c>
      <c r="E17" t="s">
        <v>316</v>
      </c>
      <c r="F17" s="37">
        <v>491.1</v>
      </c>
      <c r="G17">
        <v>56.2</v>
      </c>
      <c r="H17" t="str">
        <f>VLOOKUP(D17,COORDENADAS!A:J,10,FALSE)</f>
        <v>-3.7583253</v>
      </c>
      <c r="I17" t="str">
        <f>VLOOKUP(D17,COORDENADAS!A:K,11,FALSE)</f>
        <v>-38.6354708</v>
      </c>
      <c r="J17" s="1" t="s">
        <v>6571</v>
      </c>
      <c r="K17" s="1" t="s">
        <v>6572</v>
      </c>
      <c r="L17" s="7">
        <f>VLOOKUP(C17,pesoCaminhao!C:G,5,0)</f>
        <v>1590</v>
      </c>
      <c r="M17" s="7" t="str">
        <f>VLOOKUP(D17,horarios!B:G,6,0)</f>
        <v>DIURNO</v>
      </c>
    </row>
    <row r="18" spans="1:13">
      <c r="A18" s="4">
        <v>45785</v>
      </c>
      <c r="B18" t="s">
        <v>6746</v>
      </c>
      <c r="C18" t="s">
        <v>6431</v>
      </c>
      <c r="D18">
        <v>2279</v>
      </c>
      <c r="E18" t="s">
        <v>320</v>
      </c>
      <c r="F18" s="37">
        <v>1279.2</v>
      </c>
      <c r="G18">
        <v>46.2</v>
      </c>
      <c r="H18" t="str">
        <f>VLOOKUP(D18,COORDENADAS!A:J,10,FALSE)</f>
        <v>-3.758694</v>
      </c>
      <c r="I18" t="str">
        <f>VLOOKUP(D18,COORDENADAS!A:K,11,FALSE)</f>
        <v>-38.625415</v>
      </c>
      <c r="J18" s="1" t="s">
        <v>6571</v>
      </c>
      <c r="K18" s="1" t="s">
        <v>6572</v>
      </c>
      <c r="L18" s="7">
        <f>VLOOKUP(C18,pesoCaminhao!C:G,5,0)</f>
        <v>1590</v>
      </c>
      <c r="M18" s="7" t="str">
        <f>VLOOKUP(D18,horarios!B:G,6,0)</f>
        <v>MANHA</v>
      </c>
    </row>
    <row r="19" spans="1:13">
      <c r="A19" s="4">
        <v>45785</v>
      </c>
      <c r="B19" t="s">
        <v>6746</v>
      </c>
      <c r="C19" t="s">
        <v>6431</v>
      </c>
      <c r="D19">
        <v>2337</v>
      </c>
      <c r="E19" t="s">
        <v>325</v>
      </c>
      <c r="F19" s="37">
        <v>189.75</v>
      </c>
      <c r="G19">
        <v>31.1</v>
      </c>
      <c r="H19" t="str">
        <f>VLOOKUP(D19,COORDENADAS!A:J,10,FALSE)</f>
        <v>-3.754912</v>
      </c>
      <c r="I19" t="str">
        <f>VLOOKUP(D19,COORDENADAS!A:K,11,FALSE)</f>
        <v>-38.6618811</v>
      </c>
      <c r="J19" s="1" t="s">
        <v>6571</v>
      </c>
      <c r="K19" s="1" t="s">
        <v>6572</v>
      </c>
      <c r="L19" s="7">
        <f>VLOOKUP(C19,pesoCaminhao!C:G,5,0)</f>
        <v>1590</v>
      </c>
      <c r="M19" s="7" t="str">
        <f>VLOOKUP(D19,horarios!B:G,6,0)</f>
        <v>DIURNO ALERTA</v>
      </c>
    </row>
    <row r="20" spans="1:13">
      <c r="A20" s="4">
        <v>45785</v>
      </c>
      <c r="B20" t="s">
        <v>6746</v>
      </c>
      <c r="C20" t="s">
        <v>6431</v>
      </c>
      <c r="D20">
        <v>2365</v>
      </c>
      <c r="E20" t="s">
        <v>332</v>
      </c>
      <c r="F20" s="37">
        <v>1312.8</v>
      </c>
      <c r="G20">
        <v>52.8</v>
      </c>
      <c r="H20" t="str">
        <f>VLOOKUP(D20,COORDENADAS!A:J,10,FALSE)</f>
        <v>-3.741646</v>
      </c>
      <c r="I20" t="str">
        <f>VLOOKUP(D20,COORDENADAS!A:K,11,FALSE)</f>
        <v>-38.659527</v>
      </c>
      <c r="J20" s="1" t="s">
        <v>6571</v>
      </c>
      <c r="K20" s="1" t="s">
        <v>6572</v>
      </c>
      <c r="L20" s="7">
        <f>VLOOKUP(C20,pesoCaminhao!C:G,5,0)</f>
        <v>1590</v>
      </c>
      <c r="M20" s="7" t="str">
        <f>VLOOKUP(D20,horarios!B:G,6,0)</f>
        <v>DIURNO ALERTA</v>
      </c>
    </row>
    <row r="21" spans="1:13">
      <c r="A21" s="4">
        <v>45785</v>
      </c>
      <c r="B21" t="s">
        <v>6749</v>
      </c>
      <c r="C21" t="s">
        <v>6432</v>
      </c>
      <c r="D21">
        <v>2415</v>
      </c>
      <c r="E21" t="s">
        <v>337</v>
      </c>
      <c r="F21" s="37">
        <v>155.30000000000001</v>
      </c>
      <c r="G21">
        <v>27.7</v>
      </c>
      <c r="H21" t="str">
        <f>VLOOKUP(D21,COORDENADAS!A:J,10,FALSE)</f>
        <v>-3.8508378</v>
      </c>
      <c r="I21" t="str">
        <f>VLOOKUP(D21,COORDENADAS!A:K,11,FALSE)</f>
        <v>-38.5063457</v>
      </c>
      <c r="J21" s="1" t="s">
        <v>6571</v>
      </c>
      <c r="K21" s="1" t="s">
        <v>6572</v>
      </c>
      <c r="L21" s="7">
        <f>VLOOKUP(C21,pesoCaminhao!C:G,5,0)</f>
        <v>1590</v>
      </c>
      <c r="M21" s="7" t="str">
        <f>VLOOKUP(D21,horarios!B:G,6,0)</f>
        <v>DIURNO ALERTA</v>
      </c>
    </row>
    <row r="22" spans="1:13">
      <c r="A22" s="4">
        <v>45785</v>
      </c>
      <c r="B22" t="s">
        <v>6749</v>
      </c>
      <c r="C22" t="s">
        <v>6432</v>
      </c>
      <c r="D22">
        <v>3078</v>
      </c>
      <c r="E22" t="s">
        <v>400</v>
      </c>
      <c r="F22" s="37">
        <v>1267</v>
      </c>
      <c r="G22">
        <v>76.2</v>
      </c>
      <c r="H22" t="str">
        <f>VLOOKUP(D22,COORDENADAS!A:J,10,FALSE)</f>
        <v>-3.8169208</v>
      </c>
      <c r="I22" t="str">
        <f>VLOOKUP(D22,COORDENADAS!A:K,11,FALSE)</f>
        <v>-38.5316105</v>
      </c>
      <c r="J22" s="1" t="s">
        <v>6571</v>
      </c>
      <c r="K22" s="1" t="s">
        <v>6572</v>
      </c>
      <c r="L22" s="7">
        <f>VLOOKUP(C22,pesoCaminhao!C:G,5,0)</f>
        <v>1590</v>
      </c>
      <c r="M22" s="7" t="str">
        <f>VLOOKUP(D22,horarios!B:G,6,0)</f>
        <v>DIURNO ALERTA</v>
      </c>
    </row>
    <row r="23" spans="1:13">
      <c r="A23" s="4">
        <v>45785</v>
      </c>
      <c r="B23" t="s">
        <v>6748</v>
      </c>
      <c r="C23" t="s">
        <v>6434</v>
      </c>
      <c r="D23">
        <v>3141</v>
      </c>
      <c r="E23" t="s">
        <v>405</v>
      </c>
      <c r="F23" s="37">
        <v>248.4</v>
      </c>
      <c r="G23">
        <v>7.2</v>
      </c>
      <c r="H23" t="str">
        <f>VLOOKUP(D23,COORDENADAS!A:J,10,FALSE)</f>
        <v>-3.7881406</v>
      </c>
      <c r="I23" t="str">
        <f>VLOOKUP(D23,COORDENADAS!A:K,11,FALSE)</f>
        <v>-38.4676257</v>
      </c>
      <c r="J23" s="1" t="s">
        <v>6571</v>
      </c>
      <c r="K23" s="1" t="s">
        <v>6572</v>
      </c>
      <c r="L23" s="7">
        <f>VLOOKUP(C23,pesoCaminhao!C:G,5,0)</f>
        <v>1590</v>
      </c>
      <c r="M23" s="7" t="str">
        <f>VLOOKUP(D23,horarios!B:G,6,0)</f>
        <v>DIURNO</v>
      </c>
    </row>
    <row r="24" spans="1:13">
      <c r="A24" s="4">
        <v>45785</v>
      </c>
      <c r="B24" t="s">
        <v>6749</v>
      </c>
      <c r="C24" t="s">
        <v>6432</v>
      </c>
      <c r="D24">
        <v>3166</v>
      </c>
      <c r="E24" t="s">
        <v>409</v>
      </c>
      <c r="F24" s="37">
        <v>1120.76</v>
      </c>
      <c r="G24">
        <v>44.6</v>
      </c>
      <c r="H24" t="str">
        <f>VLOOKUP(D24,COORDENADAS!A:J,10,FALSE)</f>
        <v>-3.8071766</v>
      </c>
      <c r="I24" t="str">
        <f>VLOOKUP(D24,COORDENADAS!A:K,11,FALSE)</f>
        <v>-38.555096</v>
      </c>
      <c r="J24" s="1" t="s">
        <v>6571</v>
      </c>
      <c r="K24" s="1" t="s">
        <v>6572</v>
      </c>
      <c r="L24" s="7">
        <f>VLOOKUP(C24,pesoCaminhao!C:G,5,0)</f>
        <v>1590</v>
      </c>
      <c r="M24" s="7" t="str">
        <f>VLOOKUP(D24,horarios!B:G,6,0)</f>
        <v>MANHA</v>
      </c>
    </row>
    <row r="25" spans="1:13">
      <c r="A25" s="4">
        <v>45785</v>
      </c>
      <c r="B25" t="s">
        <v>6746</v>
      </c>
      <c r="C25" t="s">
        <v>6431</v>
      </c>
      <c r="D25">
        <v>3259</v>
      </c>
      <c r="E25" t="s">
        <v>424</v>
      </c>
      <c r="F25" s="37">
        <v>240.6</v>
      </c>
      <c r="G25">
        <v>37.9</v>
      </c>
      <c r="H25" t="str">
        <f>VLOOKUP(D25,COORDENADAS!A:J,10,FALSE)</f>
        <v>-3.759452</v>
      </c>
      <c r="I25" t="str">
        <f>VLOOKUP(D25,COORDENADAS!A:K,11,FALSE)</f>
        <v>-38.6293862</v>
      </c>
      <c r="J25" s="1" t="s">
        <v>6571</v>
      </c>
      <c r="K25" s="1" t="s">
        <v>6572</v>
      </c>
      <c r="L25" s="7">
        <f>VLOOKUP(C25,pesoCaminhao!C:G,5,0)</f>
        <v>1590</v>
      </c>
      <c r="M25" s="7" t="str">
        <f>VLOOKUP(D25,horarios!B:G,6,0)</f>
        <v>DIURNO ALERTA</v>
      </c>
    </row>
    <row r="26" spans="1:13">
      <c r="A26" s="4">
        <v>45785</v>
      </c>
      <c r="B26" t="s">
        <v>6744</v>
      </c>
      <c r="C26" t="s">
        <v>6435</v>
      </c>
      <c r="D26">
        <v>3705</v>
      </c>
      <c r="E26" t="s">
        <v>488</v>
      </c>
      <c r="F26" s="37">
        <v>218.2</v>
      </c>
      <c r="G26">
        <v>9.4</v>
      </c>
      <c r="H26" t="str">
        <f>VLOOKUP(D26,COORDENADAS!A:J,10,FALSE)</f>
        <v>-3.8754221</v>
      </c>
      <c r="I26" t="str">
        <f>VLOOKUP(D26,COORDENADAS!A:K,11,FALSE)</f>
        <v>-38.5915102</v>
      </c>
      <c r="J26" s="1" t="s">
        <v>6571</v>
      </c>
      <c r="K26" s="1" t="s">
        <v>6572</v>
      </c>
      <c r="L26" s="7">
        <f>VLOOKUP(C26,pesoCaminhao!C:G,5,0)</f>
        <v>1590</v>
      </c>
      <c r="M26" s="7" t="str">
        <f>VLOOKUP(D26,horarios!B:G,6,0)</f>
        <v>DIURNO ALERTA</v>
      </c>
    </row>
    <row r="27" spans="1:13">
      <c r="A27" s="4">
        <v>45785</v>
      </c>
      <c r="B27" t="s">
        <v>6744</v>
      </c>
      <c r="C27" t="s">
        <v>6435</v>
      </c>
      <c r="D27">
        <v>3765</v>
      </c>
      <c r="E27" t="s">
        <v>497</v>
      </c>
      <c r="F27" s="37">
        <v>550.6</v>
      </c>
      <c r="G27">
        <v>29.2</v>
      </c>
      <c r="H27" t="str">
        <f>VLOOKUP(D27,COORDENADAS!A:J,10,FALSE)</f>
        <v>-3.8548937</v>
      </c>
      <c r="I27" t="str">
        <f>VLOOKUP(D27,COORDENADAS!A:K,11,FALSE)</f>
        <v>-38.5789869</v>
      </c>
      <c r="J27" s="1" t="s">
        <v>6571</v>
      </c>
      <c r="K27" s="1" t="s">
        <v>6572</v>
      </c>
      <c r="L27" s="7">
        <f>VLOOKUP(C27,pesoCaminhao!C:G,5,0)</f>
        <v>1590</v>
      </c>
      <c r="M27" s="7" t="str">
        <f>VLOOKUP(D27,horarios!B:G,6,0)</f>
        <v>MANHA</v>
      </c>
    </row>
    <row r="28" spans="1:13">
      <c r="A28" s="4">
        <v>45785</v>
      </c>
      <c r="B28" t="s">
        <v>6748</v>
      </c>
      <c r="C28" t="s">
        <v>6434</v>
      </c>
      <c r="D28">
        <v>4754</v>
      </c>
      <c r="E28" t="s">
        <v>6753</v>
      </c>
      <c r="F28" s="37">
        <v>755.4</v>
      </c>
      <c r="G28">
        <v>73.599999999999994</v>
      </c>
      <c r="H28" t="str">
        <f>VLOOKUP(D28,COORDENADAS!A:J,10,FALSE)</f>
        <v>-3.70991440</v>
      </c>
      <c r="I28" t="str">
        <f>VLOOKUP(D28,COORDENADAS!A:K,11,FALSE)</f>
        <v>-38.46817373</v>
      </c>
      <c r="J28" s="1" t="s">
        <v>6571</v>
      </c>
      <c r="K28" s="1" t="s">
        <v>6572</v>
      </c>
      <c r="L28" s="7">
        <f>VLOOKUP(C28,pesoCaminhao!C:G,5,0)</f>
        <v>1590</v>
      </c>
      <c r="M28" s="7" t="str">
        <f>VLOOKUP(D28,horarios!B:G,6,0)</f>
        <v>DIURNO</v>
      </c>
    </row>
    <row r="29" spans="1:13">
      <c r="A29" s="4">
        <v>45785</v>
      </c>
      <c r="B29" t="s">
        <v>6746</v>
      </c>
      <c r="C29" t="s">
        <v>6431</v>
      </c>
      <c r="D29">
        <v>4760</v>
      </c>
      <c r="E29" t="s">
        <v>651</v>
      </c>
      <c r="F29" s="37">
        <v>140.4</v>
      </c>
      <c r="G29">
        <v>32.4</v>
      </c>
      <c r="H29" t="str">
        <f>VLOOKUP(D29,COORDENADAS!A:J,10,FALSE)</f>
        <v>-3.7747928</v>
      </c>
      <c r="I29" t="str">
        <f>VLOOKUP(D29,COORDENADAS!A:K,11,FALSE)</f>
        <v>-38.6226301</v>
      </c>
      <c r="J29" s="1" t="s">
        <v>6571</v>
      </c>
      <c r="K29" s="1" t="s">
        <v>6572</v>
      </c>
      <c r="L29" s="7">
        <f>VLOOKUP(C29,pesoCaminhao!C:G,5,0)</f>
        <v>1590</v>
      </c>
      <c r="M29" s="7" t="str">
        <f>VLOOKUP(D29,horarios!B:G,6,0)</f>
        <v>DIURNO ALERTA</v>
      </c>
    </row>
    <row r="30" spans="1:13">
      <c r="A30" s="4">
        <v>45785</v>
      </c>
      <c r="B30" t="s">
        <v>6744</v>
      </c>
      <c r="C30" t="s">
        <v>6435</v>
      </c>
      <c r="D30">
        <v>4965</v>
      </c>
      <c r="E30" t="s">
        <v>679</v>
      </c>
      <c r="F30" s="37">
        <v>149.80000000000001</v>
      </c>
      <c r="G30">
        <v>13.7</v>
      </c>
      <c r="H30" t="str">
        <f>VLOOKUP(D30,COORDENADAS!A:J,10,FALSE)</f>
        <v>-3.8811139</v>
      </c>
      <c r="I30" t="str">
        <f>VLOOKUP(D30,COORDENADAS!A:K,11,FALSE)</f>
        <v>-38.6756829</v>
      </c>
      <c r="J30" s="1" t="s">
        <v>6571</v>
      </c>
      <c r="K30" s="1" t="s">
        <v>6572</v>
      </c>
      <c r="L30" s="7">
        <f>VLOOKUP(C30,pesoCaminhao!C:G,5,0)</f>
        <v>1590</v>
      </c>
      <c r="M30" s="7" t="str">
        <f>VLOOKUP(D30,horarios!B:G,6,0)</f>
        <v>DIURNO ALERTA</v>
      </c>
    </row>
    <row r="31" spans="1:13">
      <c r="A31" s="4">
        <v>45785</v>
      </c>
      <c r="B31" t="s">
        <v>6749</v>
      </c>
      <c r="C31" t="s">
        <v>6432</v>
      </c>
      <c r="D31">
        <v>5158</v>
      </c>
      <c r="E31" t="s">
        <v>691</v>
      </c>
      <c r="F31" s="37">
        <v>655.1</v>
      </c>
      <c r="G31">
        <v>39</v>
      </c>
      <c r="H31" t="str">
        <f>VLOOKUP(D31,COORDENADAS!A:J,10,FALSE)</f>
        <v>-3.8090825</v>
      </c>
      <c r="I31" t="str">
        <f>VLOOKUP(D31,COORDENADAS!A:K,11,FALSE)</f>
        <v>-38.524932</v>
      </c>
      <c r="J31" s="1" t="s">
        <v>6571</v>
      </c>
      <c r="K31" s="1" t="s">
        <v>6572</v>
      </c>
      <c r="L31" s="7">
        <f>VLOOKUP(C31,pesoCaminhao!C:G,5,0)</f>
        <v>1590</v>
      </c>
      <c r="M31" s="7" t="str">
        <f>VLOOKUP(D31,horarios!B:G,6,0)</f>
        <v>DIURNO ALERTA</v>
      </c>
    </row>
    <row r="32" spans="1:13">
      <c r="A32" s="4">
        <v>45785</v>
      </c>
      <c r="B32" t="s">
        <v>6743</v>
      </c>
      <c r="C32" t="s">
        <v>6436</v>
      </c>
      <c r="D32">
        <v>9322</v>
      </c>
      <c r="E32" t="s">
        <v>712</v>
      </c>
      <c r="F32" s="37">
        <v>427.5</v>
      </c>
      <c r="G32">
        <v>26.6</v>
      </c>
      <c r="H32" t="str">
        <f>VLOOKUP(D32,COORDENADAS!A:J,10,FALSE)</f>
        <v>-3.7752939</v>
      </c>
      <c r="I32" t="str">
        <f>VLOOKUP(D32,COORDENADAS!A:K,11,FALSE)</f>
        <v>-38.6071932</v>
      </c>
      <c r="J32" s="1" t="s">
        <v>6571</v>
      </c>
      <c r="K32" s="1" t="s">
        <v>6572</v>
      </c>
      <c r="L32" s="7">
        <f>VLOOKUP(C32,pesoCaminhao!C:G,5,0)</f>
        <v>1590</v>
      </c>
      <c r="M32" s="7" t="str">
        <f>VLOOKUP(D32,horarios!B:G,6,0)</f>
        <v>DIURNO</v>
      </c>
    </row>
    <row r="33" spans="1:13">
      <c r="A33" s="4">
        <v>45785</v>
      </c>
      <c r="B33" t="s">
        <v>6748</v>
      </c>
      <c r="C33" t="s">
        <v>6434</v>
      </c>
      <c r="D33">
        <v>9597</v>
      </c>
      <c r="E33" t="s">
        <v>796</v>
      </c>
      <c r="F33" s="37">
        <v>275.7</v>
      </c>
      <c r="G33">
        <v>24.9</v>
      </c>
      <c r="H33" t="str">
        <f>VLOOKUP(D33,COORDENADAS!A:J,10,FALSE)</f>
        <v>-3.7603291</v>
      </c>
      <c r="I33" t="str">
        <f>VLOOKUP(D33,COORDENADAS!A:K,11,FALSE)</f>
        <v>-38.5423981</v>
      </c>
      <c r="J33" s="1" t="s">
        <v>6571</v>
      </c>
      <c r="K33" s="1" t="s">
        <v>6572</v>
      </c>
      <c r="L33" s="7">
        <f>VLOOKUP(C33,pesoCaminhao!C:G,5,0)</f>
        <v>1590</v>
      </c>
      <c r="M33" s="7" t="str">
        <f>VLOOKUP(D33,horarios!B:G,6,0)</f>
        <v>DIURNO</v>
      </c>
    </row>
    <row r="34" spans="1:13">
      <c r="A34" s="4">
        <v>45785</v>
      </c>
      <c r="B34" t="s">
        <v>6743</v>
      </c>
      <c r="C34" t="s">
        <v>6436</v>
      </c>
      <c r="D34">
        <v>10934</v>
      </c>
      <c r="E34" t="s">
        <v>836</v>
      </c>
      <c r="F34" s="37">
        <v>231.4</v>
      </c>
      <c r="G34">
        <v>11.6</v>
      </c>
      <c r="H34" t="str">
        <f>VLOOKUP(D34,COORDENADAS!A:J,10,FALSE)</f>
        <v>-3.7744146</v>
      </c>
      <c r="I34" t="str">
        <f>VLOOKUP(D34,COORDENADAS!A:K,11,FALSE)</f>
        <v>-38.6152931</v>
      </c>
      <c r="J34" s="1" t="s">
        <v>6571</v>
      </c>
      <c r="K34" s="1" t="s">
        <v>6572</v>
      </c>
      <c r="L34" s="7">
        <f>VLOOKUP(C34,pesoCaminhao!C:G,5,0)</f>
        <v>1590</v>
      </c>
      <c r="M34" s="7" t="str">
        <f>VLOOKUP(D34,horarios!B:G,6,0)</f>
        <v>DIURNO</v>
      </c>
    </row>
    <row r="35" spans="1:13">
      <c r="A35" s="4">
        <v>45785</v>
      </c>
      <c r="B35" t="s">
        <v>6749</v>
      </c>
      <c r="C35" t="s">
        <v>6432</v>
      </c>
      <c r="D35">
        <v>10977</v>
      </c>
      <c r="E35" t="s">
        <v>858</v>
      </c>
      <c r="F35" s="37">
        <v>784.17</v>
      </c>
      <c r="G35">
        <v>31.5</v>
      </c>
      <c r="H35" t="str">
        <f>VLOOKUP(D35,COORDENADAS!A:J,10,FALSE)</f>
        <v>-3.80290818</v>
      </c>
      <c r="I35" t="str">
        <f>VLOOKUP(D35,COORDENADAS!A:K,11,FALSE)</f>
        <v>-38.49478307</v>
      </c>
      <c r="J35" s="1" t="s">
        <v>6571</v>
      </c>
      <c r="K35" s="1" t="s">
        <v>6572</v>
      </c>
      <c r="L35" s="7">
        <f>VLOOKUP(C35,pesoCaminhao!C:G,5,0)</f>
        <v>1590</v>
      </c>
      <c r="M35" s="7" t="str">
        <f>VLOOKUP(D35,horarios!B:G,6,0)</f>
        <v>MANHA</v>
      </c>
    </row>
    <row r="36" spans="1:13">
      <c r="A36" s="4">
        <v>45785</v>
      </c>
      <c r="B36" t="s">
        <v>6746</v>
      </c>
      <c r="C36" t="s">
        <v>6431</v>
      </c>
      <c r="D36">
        <v>11163</v>
      </c>
      <c r="E36" t="s">
        <v>889</v>
      </c>
      <c r="F36" s="37">
        <v>1203.9000000000001</v>
      </c>
      <c r="G36">
        <v>37.6</v>
      </c>
      <c r="H36" t="str">
        <f>VLOOKUP(D36,COORDENADAS!A:J,10,FALSE)</f>
        <v>-3.67322246</v>
      </c>
      <c r="I36" t="str">
        <f>VLOOKUP(D36,COORDENADAS!A:K,11,FALSE)</f>
        <v>-38.67026304</v>
      </c>
      <c r="J36" s="1" t="s">
        <v>6571</v>
      </c>
      <c r="K36" s="1" t="s">
        <v>6572</v>
      </c>
      <c r="L36" s="7">
        <f>VLOOKUP(C36,pesoCaminhao!C:G,5,0)</f>
        <v>1590</v>
      </c>
      <c r="M36" s="7" t="str">
        <f>VLOOKUP(D36,horarios!B:G,6,0)</f>
        <v>DIURNO ALERTA</v>
      </c>
    </row>
    <row r="37" spans="1:13">
      <c r="A37" s="4">
        <v>45785</v>
      </c>
      <c r="B37" t="s">
        <v>6743</v>
      </c>
      <c r="C37" t="s">
        <v>6436</v>
      </c>
      <c r="D37">
        <v>11203</v>
      </c>
      <c r="E37" t="s">
        <v>897</v>
      </c>
      <c r="F37" s="37">
        <v>507</v>
      </c>
      <c r="G37">
        <v>54.3</v>
      </c>
      <c r="H37" t="str">
        <f>VLOOKUP(D37,COORDENADAS!A:J,10,FALSE)</f>
        <v>-3.78267443</v>
      </c>
      <c r="I37" t="str">
        <f>VLOOKUP(D37,COORDENADAS!A:K,11,FALSE)</f>
        <v>-38.60153491</v>
      </c>
      <c r="J37" s="1" t="s">
        <v>6571</v>
      </c>
      <c r="K37" s="1" t="s">
        <v>6572</v>
      </c>
      <c r="L37" s="7">
        <f>VLOOKUP(C37,pesoCaminhao!C:G,5,0)</f>
        <v>1590</v>
      </c>
      <c r="M37" s="7" t="str">
        <f>VLOOKUP(D37,horarios!B:G,6,0)</f>
        <v>DIURNO</v>
      </c>
    </row>
    <row r="38" spans="1:13">
      <c r="A38" s="4">
        <v>45785</v>
      </c>
      <c r="B38" t="s">
        <v>6748</v>
      </c>
      <c r="C38" t="s">
        <v>6434</v>
      </c>
      <c r="D38">
        <v>11455</v>
      </c>
      <c r="E38" t="s">
        <v>941</v>
      </c>
      <c r="F38" s="37">
        <v>2912.4</v>
      </c>
      <c r="G38">
        <v>93.7</v>
      </c>
      <c r="H38" t="str">
        <f>VLOOKUP(D38,COORDENADAS!A:J,10,FALSE)</f>
        <v>-3.7451759</v>
      </c>
      <c r="I38" t="str">
        <f>VLOOKUP(D38,COORDENADAS!A:K,11,FALSE)</f>
        <v>-38.5402234</v>
      </c>
      <c r="J38" s="1" t="s">
        <v>6571</v>
      </c>
      <c r="K38" s="1" t="s">
        <v>6572</v>
      </c>
      <c r="L38" s="7">
        <f>VLOOKUP(C38,pesoCaminhao!C:G,5,0)</f>
        <v>1590</v>
      </c>
      <c r="M38" s="7" t="str">
        <f>VLOOKUP(D38,horarios!B:G,6,0)</f>
        <v>DIURNO ALERTA</v>
      </c>
    </row>
    <row r="39" spans="1:13">
      <c r="A39" s="4">
        <v>45785</v>
      </c>
      <c r="B39" t="s">
        <v>6749</v>
      </c>
      <c r="C39" t="s">
        <v>6432</v>
      </c>
      <c r="D39">
        <v>11851</v>
      </c>
      <c r="E39" t="s">
        <v>1016</v>
      </c>
      <c r="F39" s="37">
        <v>714.75</v>
      </c>
      <c r="G39">
        <v>28.3</v>
      </c>
      <c r="H39" t="str">
        <f>VLOOKUP(D39,COORDENADAS!A:J,10,FALSE)</f>
        <v>-3.82637289</v>
      </c>
      <c r="I39" t="str">
        <f>VLOOKUP(D39,COORDENADAS!A:K,11,FALSE)</f>
        <v>-38.47433135</v>
      </c>
      <c r="J39" s="1" t="s">
        <v>6571</v>
      </c>
      <c r="K39" s="1" t="s">
        <v>6572</v>
      </c>
      <c r="L39" s="7">
        <f>VLOOKUP(C39,pesoCaminhao!C:G,5,0)</f>
        <v>1590</v>
      </c>
      <c r="M39" s="7" t="str">
        <f>VLOOKUP(D39,horarios!B:G,6,0)</f>
        <v>MANHA</v>
      </c>
    </row>
    <row r="40" spans="1:13">
      <c r="A40" s="4">
        <v>45785</v>
      </c>
      <c r="B40" t="s">
        <v>6743</v>
      </c>
      <c r="C40" t="s">
        <v>6436</v>
      </c>
      <c r="D40">
        <v>11895</v>
      </c>
      <c r="E40" t="s">
        <v>1022</v>
      </c>
      <c r="F40" s="37">
        <v>1680.06</v>
      </c>
      <c r="G40">
        <v>68.5</v>
      </c>
      <c r="H40" t="str">
        <f>VLOOKUP(D40,COORDENADAS!A:J,10,FALSE)</f>
        <v>-3.89368547</v>
      </c>
      <c r="I40" t="str">
        <f>VLOOKUP(D40,COORDENADAS!A:K,11,FALSE)</f>
        <v>-38.51477265</v>
      </c>
      <c r="J40" s="1" t="s">
        <v>6571</v>
      </c>
      <c r="K40" s="1" t="s">
        <v>6572</v>
      </c>
      <c r="L40" s="7">
        <f>VLOOKUP(C40,pesoCaminhao!C:G,5,0)</f>
        <v>1590</v>
      </c>
      <c r="M40" s="7" t="str">
        <f>VLOOKUP(D40,horarios!B:G,6,0)</f>
        <v>MANHA</v>
      </c>
    </row>
    <row r="41" spans="1:13">
      <c r="A41" s="4">
        <v>45785</v>
      </c>
      <c r="B41" t="s">
        <v>6743</v>
      </c>
      <c r="C41" t="s">
        <v>6436</v>
      </c>
      <c r="D41">
        <v>11896</v>
      </c>
      <c r="E41" t="s">
        <v>1023</v>
      </c>
      <c r="F41" s="37">
        <v>932.01</v>
      </c>
      <c r="G41">
        <v>36.5</v>
      </c>
      <c r="H41" t="str">
        <f>VLOOKUP(D41,COORDENADAS!A:J,10,FALSE)</f>
        <v>-3.90694584</v>
      </c>
      <c r="I41" t="str">
        <f>VLOOKUP(D41,COORDENADAS!A:K,11,FALSE)</f>
        <v>-38.50743777</v>
      </c>
      <c r="J41" s="1" t="s">
        <v>6571</v>
      </c>
      <c r="K41" s="1" t="s">
        <v>6572</v>
      </c>
      <c r="L41" s="7">
        <f>VLOOKUP(C41,pesoCaminhao!C:G,5,0)</f>
        <v>1590</v>
      </c>
      <c r="M41" s="7" t="str">
        <f>VLOOKUP(D41,horarios!B:G,6,0)</f>
        <v>MANHA</v>
      </c>
    </row>
    <row r="42" spans="1:13">
      <c r="A42" s="4">
        <v>45785</v>
      </c>
      <c r="B42" s="4" t="s">
        <v>6749</v>
      </c>
      <c r="C42" t="s">
        <v>6432</v>
      </c>
      <c r="D42">
        <v>11898</v>
      </c>
      <c r="E42" t="s">
        <v>1024</v>
      </c>
      <c r="F42" s="37">
        <v>2318.2800000000002</v>
      </c>
      <c r="G42">
        <v>94.2</v>
      </c>
      <c r="H42" t="str">
        <f>VLOOKUP(D42,COORDENADAS!A:J,10,FALSE)</f>
        <v>-3.8489518</v>
      </c>
      <c r="I42" t="str">
        <f>VLOOKUP(D42,COORDENADAS!A:K,11,FALSE)</f>
        <v>-38.51200331</v>
      </c>
      <c r="J42" s="1" t="s">
        <v>6571</v>
      </c>
      <c r="K42" s="1" t="s">
        <v>6572</v>
      </c>
      <c r="L42" s="7">
        <f>VLOOKUP(C42,pesoCaminhao!C:G,5,0)</f>
        <v>1590</v>
      </c>
      <c r="M42" s="7" t="str">
        <f>VLOOKUP(D42,horarios!B:G,6,0)</f>
        <v>MANHA</v>
      </c>
    </row>
    <row r="43" spans="1:13">
      <c r="A43" s="4">
        <v>45785</v>
      </c>
      <c r="B43" s="4" t="s">
        <v>6749</v>
      </c>
      <c r="C43" t="s">
        <v>6432</v>
      </c>
      <c r="D43">
        <v>11899</v>
      </c>
      <c r="E43" t="s">
        <v>1025</v>
      </c>
      <c r="F43" s="37">
        <v>690.11</v>
      </c>
      <c r="G43">
        <v>27.1</v>
      </c>
      <c r="H43" t="str">
        <f>VLOOKUP(D43,COORDENADAS!A:J,10,FALSE)</f>
        <v>-3.82635425</v>
      </c>
      <c r="I43" t="str">
        <f>VLOOKUP(D43,COORDENADAS!A:K,11,FALSE)</f>
        <v>-38.47426069</v>
      </c>
      <c r="J43" s="1" t="s">
        <v>6571</v>
      </c>
      <c r="K43" s="1" t="s">
        <v>6572</v>
      </c>
      <c r="L43" s="7">
        <f>VLOOKUP(C43,pesoCaminhao!C:G,5,0)</f>
        <v>1590</v>
      </c>
      <c r="M43" s="7" t="str">
        <f>VLOOKUP(D43,horarios!B:G,6,0)</f>
        <v>MANHA</v>
      </c>
    </row>
    <row r="44" spans="1:13">
      <c r="A44" s="4">
        <v>45785</v>
      </c>
      <c r="B44" s="4" t="s">
        <v>6746</v>
      </c>
      <c r="C44" t="s">
        <v>6431</v>
      </c>
      <c r="D44">
        <v>12119</v>
      </c>
      <c r="E44" t="s">
        <v>6754</v>
      </c>
      <c r="F44" s="37">
        <v>231.6</v>
      </c>
      <c r="G44">
        <v>25.2</v>
      </c>
      <c r="H44" t="str">
        <f>VLOOKUP(D44,COORDENADAS!A:J,10,FALSE)</f>
        <v>-3.79165080</v>
      </c>
      <c r="I44" t="str">
        <f>VLOOKUP(D44,COORDENADAS!A:K,11,FALSE)</f>
        <v>-38.61465125</v>
      </c>
      <c r="J44" s="1" t="s">
        <v>6571</v>
      </c>
      <c r="K44" s="1" t="s">
        <v>6572</v>
      </c>
      <c r="L44" s="7">
        <f>VLOOKUP(C44,pesoCaminhao!C:G,5,0)</f>
        <v>1590</v>
      </c>
      <c r="M44" s="7" t="str">
        <f>VLOOKUP(D44,horarios!B:G,6,0)</f>
        <v>DIURNO</v>
      </c>
    </row>
    <row r="45" spans="1:13">
      <c r="A45" s="4"/>
      <c r="B45" s="4"/>
      <c r="F45" s="37"/>
      <c r="G45"/>
      <c r="J45" s="1"/>
      <c r="K45" s="1"/>
    </row>
    <row r="46" spans="1:13">
      <c r="A46" s="4"/>
      <c r="B46" s="4"/>
      <c r="J46" s="3"/>
      <c r="K46" s="2"/>
    </row>
    <row r="47" spans="1:13">
      <c r="A47" s="4"/>
      <c r="B47" s="4"/>
      <c r="J47" s="3"/>
      <c r="K47" s="2"/>
    </row>
  </sheetData>
  <autoFilter ref="A1:M36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71"/>
  <sheetViews>
    <sheetView workbookViewId="0">
      <selection activeCell="A10" sqref="A10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6759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6759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6759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6759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6759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6759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6759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6759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6759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6759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6759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6759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6759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6759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6759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6759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6759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6759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6759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6759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6759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6759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6759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6759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6759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6759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6759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6759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6759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6759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6759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6759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6759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6759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6759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6759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7" t="s">
        <v>6759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7" t="s">
        <v>6759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7" t="s">
        <v>6759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7" t="s">
        <v>6759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7" t="s">
        <v>6759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7" t="s">
        <v>6759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7" t="s">
        <v>6759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7" t="s">
        <v>6759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7" t="s">
        <v>6759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7" t="s">
        <v>6759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7" t="s">
        <v>6759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7" t="s">
        <v>6759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7" t="s">
        <v>6759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7" t="s">
        <v>6759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7" t="s">
        <v>6759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7" t="s">
        <v>6759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7" t="s">
        <v>6759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7" t="s">
        <v>6759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7" t="s">
        <v>6759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7" t="s">
        <v>6759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7" t="s">
        <v>6759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7" t="s">
        <v>6759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7" t="s">
        <v>6759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7" t="s">
        <v>6759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7" t="s">
        <v>6759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7" t="s">
        <v>6759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7" t="s">
        <v>6759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7" t="s">
        <v>6759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7" t="s">
        <v>6759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7" t="s">
        <v>6759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7" t="s">
        <v>6759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7" t="s">
        <v>6759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7" t="s">
        <v>6759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7" t="s">
        <v>6759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7" t="s">
        <v>6759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7" t="s">
        <v>6759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7" t="s">
        <v>6759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7" t="s">
        <v>6759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7" t="s">
        <v>6759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7" t="s">
        <v>6759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7" t="s">
        <v>6759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7" t="s">
        <v>6759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7" t="s">
        <v>6759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7" t="s">
        <v>6759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7" t="s">
        <v>6759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7" t="s">
        <v>6759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7" t="s">
        <v>6759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7" t="s">
        <v>6759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7" t="s">
        <v>6759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7" t="s">
        <v>6759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7" t="s">
        <v>6759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7" t="s">
        <v>6759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7" t="s">
        <v>6759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7" t="s">
        <v>6759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7" t="s">
        <v>6759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7" t="s">
        <v>6759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7" t="s">
        <v>6759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7" t="s">
        <v>6759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7" t="s">
        <v>6759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7" t="s">
        <v>6759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7" t="s">
        <v>6759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7" t="s">
        <v>6759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7" t="s">
        <v>6759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7" t="s">
        <v>6759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7" t="s">
        <v>6759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7" t="s">
        <v>6759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7" t="s">
        <v>6759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7" t="s">
        <v>6759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7" t="s">
        <v>6759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7" t="s">
        <v>6759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7" t="s">
        <v>6759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7" t="s">
        <v>6759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7" t="s">
        <v>6759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7" t="s">
        <v>6759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7" t="s">
        <v>6759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7" t="s">
        <v>6759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7" t="s">
        <v>6759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7" t="s">
        <v>6759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7" t="s">
        <v>6759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7" t="s">
        <v>6759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7" t="s">
        <v>6759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7" t="s">
        <v>6759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7" t="s">
        <v>6759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7" t="s">
        <v>6759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7" t="s">
        <v>6759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7" t="s">
        <v>6759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7" t="s">
        <v>6759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7" t="s">
        <v>6759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7" t="s">
        <v>6759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7" t="s">
        <v>6759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7" t="s">
        <v>6759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7" t="s">
        <v>6759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7" t="s">
        <v>6759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7" t="s">
        <v>6759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7" t="s">
        <v>6759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7" t="s">
        <v>6759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7" t="s">
        <v>6759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7" t="s">
        <v>6759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7" t="s">
        <v>6759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7" t="s">
        <v>6759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7" t="s">
        <v>6759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7" t="s">
        <v>6759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7" t="s">
        <v>6759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7" t="s">
        <v>6759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7" t="s">
        <v>6759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7" t="s">
        <v>6759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7" t="s">
        <v>6759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7" t="s">
        <v>6759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  <row r="370" spans="2:7">
      <c r="B370">
        <v>4754</v>
      </c>
      <c r="C370" t="s">
        <v>6753</v>
      </c>
      <c r="G370" s="7" t="s">
        <v>6727</v>
      </c>
    </row>
    <row r="371" spans="2:7">
      <c r="B371">
        <v>12119</v>
      </c>
      <c r="C371" t="s">
        <v>6754</v>
      </c>
      <c r="G371" s="7" t="s">
        <v>6727</v>
      </c>
    </row>
  </sheetData>
  <autoFilter ref="A1:G371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2025-05-07T18:30:43Z</dcterms:modified>
</cp:coreProperties>
</file>