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EB441DEE-DABA-4DC1-B8B5-1024D7C0430A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6" l="1"/>
  <c r="M35" i="6"/>
  <c r="M36" i="6"/>
  <c r="M37" i="6"/>
  <c r="M38" i="6"/>
  <c r="M39" i="6"/>
  <c r="M40" i="6"/>
  <c r="M41" i="6"/>
  <c r="L34" i="6"/>
  <c r="L35" i="6"/>
  <c r="L36" i="6"/>
  <c r="L37" i="6"/>
  <c r="L38" i="6"/>
  <c r="L39" i="6"/>
  <c r="L40" i="6"/>
  <c r="L41" i="6"/>
  <c r="I34" i="6"/>
  <c r="I35" i="6"/>
  <c r="I36" i="6"/>
  <c r="I37" i="6"/>
  <c r="I38" i="6"/>
  <c r="I39" i="6"/>
  <c r="I40" i="6"/>
  <c r="I41" i="6"/>
  <c r="H34" i="6"/>
  <c r="H35" i="6"/>
  <c r="H36" i="6"/>
  <c r="H37" i="6"/>
  <c r="H38" i="6"/>
  <c r="H39" i="6"/>
  <c r="H40" i="6"/>
  <c r="H41" i="6"/>
  <c r="M3" i="6"/>
  <c r="M4" i="6"/>
  <c r="M5" i="6"/>
  <c r="M6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<sst xmlns="http://schemas.openxmlformats.org/spreadsheetml/2006/main" count="13504" uniqueCount="6753">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</sst>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9" workbookViewId="0">
      <selection activeCell="M36" sqref="M36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45779</v>
      </c>
      <c r="B2" t="s">
        <v>6746</v>
      </c>
      <c r="C2" t="s">
        <v>6431</v>
      </c>
      <c r="D2">
        <v>317</v>
      </c>
      <c r="E2" t="s">
        <v>35</v>
      </c>
      <c r="F2" s="37">
        <v>1006</v>
      </c>
      <c r="G2">
        <v>78.8</v>
      </c>
      <c r="H2" t="str">
        <f>VLOOKUP(D2,COORDENADAS!A:J,10,FALSE)</f>
        <v>-3.7688869</v>
      </c>
      <c r="I2" t="str">
        <f>VLOOKUP(D2,COORDENADAS!A:K,11,FALSE)</f>
        <v>-38.6231497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45779</v>
      </c>
      <c r="B3" t="s">
        <v>6746</v>
      </c>
      <c r="C3" t="s">
        <v>6431</v>
      </c>
      <c r="D3">
        <v>715</v>
      </c>
      <c r="E3" t="s">
        <v>90</v>
      </c>
      <c r="F3" s="37">
        <v>360</v>
      </c>
      <c r="G3">
        <v>43.2</v>
      </c>
      <c r="H3" t="str">
        <f>VLOOKUP(D3,COORDENADAS!A:J,10,FALSE)</f>
        <v>-3.767533</v>
      </c>
      <c r="I3" t="str">
        <f>VLOOKUP(D3,COORDENADAS!A:K,11,FALSE)</f>
        <v>-38.6248232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45779</v>
      </c>
      <c r="B4" t="s">
        <v>6746</v>
      </c>
      <c r="C4" t="s">
        <v>6431</v>
      </c>
      <c r="D4">
        <v>719</v>
      </c>
      <c r="E4" t="s">
        <v>92</v>
      </c>
      <c r="F4" s="37">
        <v>445</v>
      </c>
      <c r="G4">
        <v>64.599999999999994</v>
      </c>
      <c r="H4" t="str">
        <f>VLOOKUP(D4,COORDENADAS!A:J,10,FALSE)</f>
        <v>-3.7594355</v>
      </c>
      <c r="I4" t="str">
        <f>VLOOKUP(D4,COORDENADAS!A:K,11,FALSE)</f>
        <v>-38.6163545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4">
        <v>45779</v>
      </c>
      <c r="B5" t="s">
        <v>6746</v>
      </c>
      <c r="C5" t="s">
        <v>6431</v>
      </c>
      <c r="D5">
        <v>931</v>
      </c>
      <c r="E5" t="s">
        <v>142</v>
      </c>
      <c r="F5" s="37">
        <v>1363.4</v>
      </c>
      <c r="G5">
        <v>142.69999999999999</v>
      </c>
      <c r="H5" t="str">
        <f>VLOOKUP(D5,COORDENADAS!A:J,10,FALSE)</f>
        <v>-3.766361</v>
      </c>
      <c r="I5" t="str">
        <f>VLOOKUP(D5,COORDENADAS!A:K,11,FALSE)</f>
        <v>-38.6211393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45779</v>
      </c>
      <c r="B6" t="s">
        <v>6749</v>
      </c>
      <c r="C6" t="s">
        <v>6436</v>
      </c>
      <c r="D6">
        <v>954</v>
      </c>
      <c r="E6" t="s">
        <v>147</v>
      </c>
      <c r="F6" s="37">
        <v>2444.48</v>
      </c>
      <c r="G6">
        <v>145.1</v>
      </c>
      <c r="H6" t="str">
        <f>VLOOKUP(D6,COORDENADAS!A:J,10,FALSE)</f>
        <v>-3.8301305</v>
      </c>
      <c r="I6" t="str">
        <f>VLOOKUP(D6,COORDENADAS!A:K,11,FALSE)</f>
        <v>-38.4875383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45779</v>
      </c>
      <c r="B7" t="s">
        <v>6752</v>
      </c>
      <c r="C7" t="s">
        <v>6732</v>
      </c>
      <c r="D7">
        <v>989</v>
      </c>
      <c r="E7" t="s">
        <v>155</v>
      </c>
      <c r="F7" s="37">
        <v>6504.89</v>
      </c>
      <c r="G7">
        <v>332.5</v>
      </c>
      <c r="H7" t="str">
        <f>VLOOKUP(D7,COORDENADAS!A:J,10,FALSE)</f>
        <v>-3.7049139</v>
      </c>
      <c r="I7" t="str">
        <f>VLOOKUP(D7,COORDENADAS!A:K,11,FALSE)</f>
        <v>-38.5780082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6727</v>
      </c>
    </row>
    <row r="8" spans="1:13">
      <c r="A8" s="4">
        <v>45779</v>
      </c>
      <c r="B8" t="s">
        <v>6749</v>
      </c>
      <c r="C8" t="s">
        <v>6436</v>
      </c>
      <c r="D8">
        <v>1006</v>
      </c>
      <c r="E8" t="s">
        <v>160</v>
      </c>
      <c r="F8" s="37">
        <v>2394.9299999999998</v>
      </c>
      <c r="G8">
        <v>114.5</v>
      </c>
      <c r="H8" t="str">
        <f>VLOOKUP(D8,COORDENADAS!A:J,10,FALSE)</f>
        <v>-3.8194034</v>
      </c>
      <c r="I8" t="str">
        <f>VLOOKUP(D8,COORDENADAS!A:K,11,FALSE)</f>
        <v>-38.4963739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45779</v>
      </c>
      <c r="B9" t="s">
        <v>6743</v>
      </c>
      <c r="C9" t="s">
        <v>6516</v>
      </c>
      <c r="D9">
        <v>1025</v>
      </c>
      <c r="E9" t="s">
        <v>164</v>
      </c>
      <c r="F9" s="37">
        <v>3133.94</v>
      </c>
      <c r="G9">
        <v>167.8</v>
      </c>
      <c r="H9" t="str">
        <f>VLOOKUP(D9,COORDENADAS!A:J,10,FALSE)</f>
        <v>-3.7960364</v>
      </c>
      <c r="I9" t="str">
        <f>VLOOKUP(D9,COORDENADAS!A:K,11,FALSE)</f>
        <v>-38.4990562</v>
      </c>
      <c r="J9" s="1" t="s">
        <v>6571</v>
      </c>
      <c r="K9" s="1" t="s">
        <v>6572</v>
      </c>
      <c r="L9" s="7">
        <f>VLOOKUP(C9,pesoCaminhao!C:G,5,0)</f>
        <v>900</v>
      </c>
      <c r="M9" s="7" t="str">
        <f>VLOOKUP(D9,horarios!B:G,6,0)</f>
        <v>DIURNO</v>
      </c>
    </row>
    <row r="10" spans="1:13">
      <c r="A10" s="4">
        <v>45779</v>
      </c>
      <c r="B10" t="s">
        <v>6744</v>
      </c>
      <c r="C10" t="s">
        <v>6435</v>
      </c>
      <c r="D10">
        <v>1142</v>
      </c>
      <c r="E10" t="s">
        <v>186</v>
      </c>
      <c r="F10" s="37">
        <v>612.6</v>
      </c>
      <c r="G10">
        <v>19.3</v>
      </c>
      <c r="H10" t="str">
        <f>VLOOKUP(D10,COORDENADAS!A:J,10,FALSE)</f>
        <v>-3.846401</v>
      </c>
      <c r="I10" t="str">
        <f>VLOOKUP(D10,COORDENADAS!A:K,11,FALSE)</f>
        <v>-38.656205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45779</v>
      </c>
      <c r="B11" t="s">
        <v>6743</v>
      </c>
      <c r="C11" t="s">
        <v>6516</v>
      </c>
      <c r="D11">
        <v>1482</v>
      </c>
      <c r="E11" t="s">
        <v>229</v>
      </c>
      <c r="F11" s="37">
        <v>1410.43</v>
      </c>
      <c r="G11">
        <v>77.099999999999994</v>
      </c>
      <c r="H11" t="str">
        <f>VLOOKUP(D11,COORDENADAS!A:J,10,FALSE)</f>
        <v>-3.7882169</v>
      </c>
      <c r="I11" t="str">
        <f>VLOOKUP(D11,COORDENADAS!A:K,11,FALSE)</f>
        <v>-38.50204381</v>
      </c>
      <c r="J11" s="1" t="s">
        <v>6571</v>
      </c>
      <c r="K11" s="1" t="s">
        <v>6572</v>
      </c>
      <c r="L11" s="7">
        <f>VLOOKUP(C11,pesoCaminhao!C:G,5,0)</f>
        <v>900</v>
      </c>
      <c r="M11" s="7" t="str">
        <f>VLOOKUP(D11,horarios!B:G,6,0)</f>
        <v>DIURNO</v>
      </c>
    </row>
    <row r="12" spans="1:13">
      <c r="A12" s="4">
        <v>45779</v>
      </c>
      <c r="B12" t="s">
        <v>6744</v>
      </c>
      <c r="C12" t="s">
        <v>6435</v>
      </c>
      <c r="D12">
        <v>1873</v>
      </c>
      <c r="E12" t="s">
        <v>281</v>
      </c>
      <c r="F12" s="37">
        <v>176.05</v>
      </c>
      <c r="G12">
        <v>17</v>
      </c>
      <c r="H12" t="str">
        <f>VLOOKUP(D12,COORDENADAS!A:J,10,FALSE)</f>
        <v>-3.8219527</v>
      </c>
      <c r="I12" t="str">
        <f>VLOOKUP(D12,COORDENADAS!A:K,11,FALSE)</f>
        <v>-38.6279053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45779</v>
      </c>
      <c r="B13" t="s">
        <v>6746</v>
      </c>
      <c r="C13" t="s">
        <v>6431</v>
      </c>
      <c r="D13">
        <v>2140</v>
      </c>
      <c r="E13" t="s">
        <v>311</v>
      </c>
      <c r="F13" s="37">
        <v>167.3</v>
      </c>
      <c r="G13">
        <v>31</v>
      </c>
      <c r="H13" t="str">
        <f>VLOOKUP(D13,COORDENADAS!A:J,10,FALSE)</f>
        <v>-3.7271072</v>
      </c>
      <c r="I13" t="str">
        <f>VLOOKUP(D13,COORDENADAS!A:K,11,FALSE)</f>
        <v>-38.7011604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45779</v>
      </c>
      <c r="B14" t="s">
        <v>6746</v>
      </c>
      <c r="C14" t="s">
        <v>6431</v>
      </c>
      <c r="D14">
        <v>2279</v>
      </c>
      <c r="E14" t="s">
        <v>320</v>
      </c>
      <c r="F14" s="37">
        <v>1182</v>
      </c>
      <c r="G14">
        <v>86.7</v>
      </c>
      <c r="H14" t="str">
        <f>VLOOKUP(D14,COORDENADAS!A:J,10,FALSE)</f>
        <v>-3.758694</v>
      </c>
      <c r="I14" t="str">
        <f>VLOOKUP(D14,COORDENADAS!A:K,11,FALSE)</f>
        <v>-38.625415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4">
        <v>45779</v>
      </c>
      <c r="B15" t="s">
        <v>6744</v>
      </c>
      <c r="C15" t="s">
        <v>6435</v>
      </c>
      <c r="D15">
        <v>3249</v>
      </c>
      <c r="E15" t="s">
        <v>421</v>
      </c>
      <c r="F15" s="37">
        <v>219.6</v>
      </c>
      <c r="G15">
        <v>20.2</v>
      </c>
      <c r="H15" t="str">
        <f>VLOOKUP(D15,COORDENADAS!A:J,10,FALSE)</f>
        <v>-3.8496108</v>
      </c>
      <c r="I15" t="str">
        <f>VLOOKUP(D15,COORDENADAS!A:K,11,FALSE)</f>
        <v>-38.5809081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4">
        <v>45779</v>
      </c>
      <c r="B16" t="s">
        <v>6749</v>
      </c>
      <c r="C16" t="s">
        <v>6436</v>
      </c>
      <c r="D16">
        <v>3486</v>
      </c>
      <c r="E16" t="s">
        <v>456</v>
      </c>
      <c r="F16" s="37">
        <v>1587.68</v>
      </c>
      <c r="G16">
        <v>88.1</v>
      </c>
      <c r="H16" t="str">
        <f>VLOOKUP(D16,COORDENADAS!A:J,10,FALSE)</f>
        <v>-3.830081</v>
      </c>
      <c r="I16" t="str">
        <f>VLOOKUP(D16,COORDENADAS!A:K,11,FALSE)</f>
        <v>-38.509759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45779</v>
      </c>
      <c r="B17" t="s">
        <v>6748</v>
      </c>
      <c r="C17" t="s">
        <v>6434</v>
      </c>
      <c r="D17">
        <v>3508</v>
      </c>
      <c r="E17" t="s">
        <v>461</v>
      </c>
      <c r="F17" s="37">
        <v>2087.4</v>
      </c>
      <c r="G17">
        <v>53.4</v>
      </c>
      <c r="H17" t="str">
        <f>VLOOKUP(D17,COORDENADAS!A:J,10,FALSE)</f>
        <v>-3.748629</v>
      </c>
      <c r="I17" t="str">
        <f>VLOOKUP(D17,COORDENADAS!A:K,11,FALSE)</f>
        <v>-38.5229264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MANHA</v>
      </c>
    </row>
    <row r="18" spans="1:13">
      <c r="A18" s="4">
        <v>45779</v>
      </c>
      <c r="B18" t="s">
        <v>6743</v>
      </c>
      <c r="C18" t="s">
        <v>6516</v>
      </c>
      <c r="D18">
        <v>3533</v>
      </c>
      <c r="E18" t="s">
        <v>464</v>
      </c>
      <c r="F18" s="37">
        <v>1118.4000000000001</v>
      </c>
      <c r="G18">
        <v>27.6</v>
      </c>
      <c r="H18" t="str">
        <f>VLOOKUP(D18,COORDENADAS!A:J,10,FALSE)</f>
        <v>-3.75451369</v>
      </c>
      <c r="I18" t="str">
        <f>VLOOKUP(D18,COORDENADAS!A:K,11,FALSE)</f>
        <v>-38.48921518</v>
      </c>
      <c r="J18" s="1" t="s">
        <v>6571</v>
      </c>
      <c r="K18" s="1" t="s">
        <v>6572</v>
      </c>
      <c r="L18" s="7">
        <f>VLOOKUP(C18,pesoCaminhao!C:G,5,0)</f>
        <v>900</v>
      </c>
      <c r="M18" s="7" t="str">
        <f>VLOOKUP(D18,horarios!B:G,6,0)</f>
        <v>MANHA</v>
      </c>
    </row>
    <row r="19" spans="1:13">
      <c r="A19" s="4">
        <v>45779</v>
      </c>
      <c r="B19" t="s">
        <v>6746</v>
      </c>
      <c r="C19" t="s">
        <v>6431</v>
      </c>
      <c r="D19">
        <v>3542</v>
      </c>
      <c r="E19" t="s">
        <v>467</v>
      </c>
      <c r="F19" s="37">
        <v>175.2</v>
      </c>
      <c r="G19">
        <v>13.8</v>
      </c>
      <c r="H19" t="str">
        <f>VLOOKUP(D19,COORDENADAS!A:J,10,FALSE)</f>
        <v>-3.7591887</v>
      </c>
      <c r="I19" t="str">
        <f>VLOOKUP(D19,COORDENADAS!A:K,11,FALSE)</f>
        <v>-38.6294438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45779</v>
      </c>
      <c r="B20" t="s">
        <v>6744</v>
      </c>
      <c r="C20" t="s">
        <v>6435</v>
      </c>
      <c r="D20">
        <v>3705</v>
      </c>
      <c r="E20" t="s">
        <v>488</v>
      </c>
      <c r="F20" s="37">
        <v>202.7</v>
      </c>
      <c r="G20">
        <v>14.7</v>
      </c>
      <c r="H20" t="str">
        <f>VLOOKUP(D20,COORDENADAS!A:J,10,FALSE)</f>
        <v>-3.8754221</v>
      </c>
      <c r="I20" t="str">
        <f>VLOOKUP(D20,COORDENADAS!A:K,11,FALSE)</f>
        <v>-38.5915102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45779</v>
      </c>
      <c r="B21" t="s">
        <v>6744</v>
      </c>
      <c r="C21" t="s">
        <v>6435</v>
      </c>
      <c r="D21">
        <v>3765</v>
      </c>
      <c r="E21" t="s">
        <v>497</v>
      </c>
      <c r="F21" s="37">
        <v>1255.5999999999999</v>
      </c>
      <c r="G21">
        <v>65.7</v>
      </c>
      <c r="H21" t="str">
        <f>VLOOKUP(D21,COORDENADAS!A:J,10,FALSE)</f>
        <v>-3.8548937</v>
      </c>
      <c r="I21" t="str">
        <f>VLOOKUP(D21,COORDENADAS!A:K,11,FALSE)</f>
        <v>-38.5789869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MANHA</v>
      </c>
    </row>
    <row r="22" spans="1:13">
      <c r="A22" s="4">
        <v>45779</v>
      </c>
      <c r="B22" t="s">
        <v>6748</v>
      </c>
      <c r="C22" t="s">
        <v>6434</v>
      </c>
      <c r="D22">
        <v>3784</v>
      </c>
      <c r="E22" t="s">
        <v>503</v>
      </c>
      <c r="F22" s="37">
        <v>1205.28</v>
      </c>
      <c r="G22">
        <v>43.8</v>
      </c>
      <c r="H22" t="str">
        <f>VLOOKUP(D22,COORDENADAS!A:J,10,FALSE)</f>
        <v>-3.7555418</v>
      </c>
      <c r="I22" t="str">
        <f>VLOOKUP(D22,COORDENADAS!A:K,11,FALSE)</f>
        <v>-38.5303956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MANHA</v>
      </c>
    </row>
    <row r="23" spans="1:13">
      <c r="A23" s="4">
        <v>45779</v>
      </c>
      <c r="B23" t="s">
        <v>6748</v>
      </c>
      <c r="C23" t="s">
        <v>6434</v>
      </c>
      <c r="D23">
        <v>3815</v>
      </c>
      <c r="E23" t="s">
        <v>507</v>
      </c>
      <c r="F23" s="37">
        <v>2235</v>
      </c>
      <c r="G23">
        <v>57</v>
      </c>
      <c r="H23" t="str">
        <f>VLOOKUP(D23,COORDENADAS!A:J,10,FALSE)</f>
        <v>-3.7277865</v>
      </c>
      <c r="I23" t="str">
        <f>VLOOKUP(D23,COORDENADAS!A:K,11,FALSE)</f>
        <v>-38.4862037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MANHA</v>
      </c>
    </row>
    <row r="24" spans="1:13">
      <c r="A24" s="4">
        <v>45779</v>
      </c>
      <c r="B24" t="s">
        <v>6748</v>
      </c>
      <c r="C24" t="s">
        <v>6434</v>
      </c>
      <c r="D24">
        <v>3944</v>
      </c>
      <c r="E24" t="s">
        <v>527</v>
      </c>
      <c r="F24" s="37">
        <v>282</v>
      </c>
      <c r="G24">
        <v>6</v>
      </c>
      <c r="H24" t="str">
        <f>VLOOKUP(D24,COORDENADAS!A:J,10,FALSE)</f>
        <v>-3.7399659</v>
      </c>
      <c r="I24" t="str">
        <f>VLOOKUP(D24,COORDENADAS!A:K,11,FALSE)</f>
        <v>-38.5075747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45779</v>
      </c>
      <c r="B25" t="s">
        <v>6748</v>
      </c>
      <c r="C25" t="s">
        <v>6434</v>
      </c>
      <c r="D25">
        <v>4009</v>
      </c>
      <c r="E25" t="s">
        <v>538</v>
      </c>
      <c r="F25" s="37">
        <v>2147.2800000000002</v>
      </c>
      <c r="G25">
        <v>66.599999999999994</v>
      </c>
      <c r="H25" t="str">
        <f>VLOOKUP(D25,COORDENADAS!A:J,10,FALSE)</f>
        <v>-3.7373679</v>
      </c>
      <c r="I25" t="str">
        <f>VLOOKUP(D25,COORDENADAS!A:K,11,FALSE)</f>
        <v>-38.4974441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4">
        <v>45779</v>
      </c>
      <c r="B26" t="s">
        <v>6748</v>
      </c>
      <c r="C26" t="s">
        <v>6434</v>
      </c>
      <c r="D26">
        <v>4111</v>
      </c>
      <c r="E26" t="s">
        <v>554</v>
      </c>
      <c r="F26" s="37">
        <v>1757.4</v>
      </c>
      <c r="G26">
        <v>47.4</v>
      </c>
      <c r="H26" t="str">
        <f>VLOOKUP(D26,COORDENADAS!A:J,10,FALSE)</f>
        <v>-3.746476</v>
      </c>
      <c r="I26" t="str">
        <f>VLOOKUP(D26,COORDENADAS!A:K,11,FALSE)</f>
        <v>-38.5313805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4">
        <v>45779</v>
      </c>
      <c r="B27" t="s">
        <v>6748</v>
      </c>
      <c r="C27" t="s">
        <v>6434</v>
      </c>
      <c r="D27">
        <v>4141</v>
      </c>
      <c r="E27" t="s">
        <v>561</v>
      </c>
      <c r="F27" s="37">
        <v>3395.52</v>
      </c>
      <c r="G27">
        <v>129.6</v>
      </c>
      <c r="H27" t="str">
        <f>VLOOKUP(D27,COORDENADAS!A:J,10,FALSE)</f>
        <v>-3.7274751</v>
      </c>
      <c r="I27" t="str">
        <f>VLOOKUP(D27,COORDENADAS!A:K,11,FALSE)</f>
        <v>-38.4937798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4">
        <v>45779</v>
      </c>
      <c r="B28" t="s">
        <v>6748</v>
      </c>
      <c r="C28" t="s">
        <v>6434</v>
      </c>
      <c r="D28">
        <v>4197</v>
      </c>
      <c r="E28" t="s">
        <v>568</v>
      </c>
      <c r="F28" s="37">
        <v>1906.8</v>
      </c>
      <c r="G28">
        <v>43.2</v>
      </c>
      <c r="H28" t="str">
        <f>VLOOKUP(D28,COORDENADAS!A:J,10,FALSE)</f>
        <v>-3.7306636</v>
      </c>
      <c r="I28" t="str">
        <f>VLOOKUP(D28,COORDENADAS!A:K,11,FALSE)</f>
        <v>-38.5131575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4">
        <v>45779</v>
      </c>
      <c r="B29" t="s">
        <v>6752</v>
      </c>
      <c r="C29" t="s">
        <v>6732</v>
      </c>
      <c r="D29">
        <v>4221</v>
      </c>
      <c r="E29" t="s">
        <v>573</v>
      </c>
      <c r="F29" s="37">
        <v>2397.4</v>
      </c>
      <c r="G29">
        <v>143.4</v>
      </c>
      <c r="H29" t="str">
        <f>VLOOKUP(D29,COORDENADAS!A:J,10,FALSE)</f>
        <v>-3.7335995</v>
      </c>
      <c r="I29" t="str">
        <f>VLOOKUP(D29,COORDENADAS!A:K,11,FALSE)</f>
        <v>-38.5586262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4">
        <v>45779</v>
      </c>
      <c r="B30" t="s">
        <v>6743</v>
      </c>
      <c r="C30" t="s">
        <v>6516</v>
      </c>
      <c r="D30">
        <v>4284</v>
      </c>
      <c r="E30" t="s">
        <v>588</v>
      </c>
      <c r="F30" s="37">
        <v>848.28</v>
      </c>
      <c r="G30">
        <v>28.8</v>
      </c>
      <c r="H30" t="str">
        <f>VLOOKUP(D30,COORDENADAS!A:J,10,FALSE)</f>
        <v>-3.772043</v>
      </c>
      <c r="I30" t="str">
        <f>VLOOKUP(D30,COORDENADAS!A:K,11,FALSE)</f>
        <v>-38.4828363</v>
      </c>
      <c r="J30" s="1" t="s">
        <v>6571</v>
      </c>
      <c r="K30" s="1" t="s">
        <v>6572</v>
      </c>
      <c r="L30" s="7">
        <f>VLOOKUP(C30,pesoCaminhao!C:G,5,0)</f>
        <v>900</v>
      </c>
      <c r="M30" s="7" t="str">
        <f>VLOOKUP(D30,horarios!B:G,6,0)</f>
        <v>MANHA</v>
      </c>
    </row>
    <row r="31" spans="1:13">
      <c r="A31" s="4">
        <v>45779</v>
      </c>
      <c r="B31" t="s">
        <v>6752</v>
      </c>
      <c r="C31" t="s">
        <v>6732</v>
      </c>
      <c r="D31">
        <v>4803</v>
      </c>
      <c r="E31" t="s">
        <v>660</v>
      </c>
      <c r="F31" s="37">
        <v>2610.64</v>
      </c>
      <c r="G31">
        <v>130.30000000000001</v>
      </c>
      <c r="H31" t="str">
        <f>VLOOKUP(D31,COORDENADAS!A:J,10,FALSE)</f>
        <v>-3.7403104</v>
      </c>
      <c r="I31" t="str">
        <f>VLOOKUP(D31,COORDENADAS!A:K,11,FALSE)</f>
        <v>-38.5603054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4">
        <v>45779</v>
      </c>
      <c r="B32" t="s">
        <v>6744</v>
      </c>
      <c r="C32" t="s">
        <v>6435</v>
      </c>
      <c r="D32">
        <v>9332</v>
      </c>
      <c r="E32" t="s">
        <v>716</v>
      </c>
      <c r="F32" s="37">
        <v>654.6</v>
      </c>
      <c r="G32">
        <v>48.4</v>
      </c>
      <c r="H32" t="str">
        <f>VLOOKUP(D32,COORDENADAS!A:J,10,FALSE)</f>
        <v>-3.8486247</v>
      </c>
      <c r="I32" t="str">
        <f>VLOOKUP(D32,COORDENADAS!A:K,11,FALSE)</f>
        <v>-38.614286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4">
        <v>45779</v>
      </c>
      <c r="B33" t="s">
        <v>6746</v>
      </c>
      <c r="C33" t="s">
        <v>6431</v>
      </c>
      <c r="D33">
        <v>9586</v>
      </c>
      <c r="E33" t="s">
        <v>791</v>
      </c>
      <c r="F33" s="37">
        <v>2053.48</v>
      </c>
      <c r="G33">
        <v>192.9</v>
      </c>
      <c r="H33" t="str">
        <f>VLOOKUP(D33,COORDENADAS!A:J,10,FALSE)</f>
        <v>-3.7807157</v>
      </c>
      <c r="I33" t="str">
        <f>VLOOKUP(D33,COORDENADAS!A:K,11,FALSE)</f>
        <v>-38.6223482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MANHA</v>
      </c>
    </row>
    <row r="34" spans="1:13">
      <c r="A34" s="4">
        <v>45779</v>
      </c>
      <c r="B34" t="s">
        <v>6752</v>
      </c>
      <c r="C34" t="s">
        <v>6732</v>
      </c>
      <c r="D34">
        <v>9631</v>
      </c>
      <c r="E34" t="s">
        <v>813</v>
      </c>
      <c r="F34" s="37">
        <v>1787.78</v>
      </c>
      <c r="G34">
        <v>79.099999999999994</v>
      </c>
      <c r="H34" t="str">
        <f>VLOOKUP(D34,COORDENADAS!A:J,10,FALSE)</f>
        <v>-3.7302312</v>
      </c>
      <c r="I34" t="str">
        <f>VLOOKUP(D34,COORDENADAS!A:K,11,FALSE)</f>
        <v>-38.568373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45779</v>
      </c>
      <c r="B35" t="s">
        <v>6749</v>
      </c>
      <c r="C35" t="s">
        <v>6436</v>
      </c>
      <c r="D35">
        <v>10948</v>
      </c>
      <c r="E35" t="s">
        <v>843</v>
      </c>
      <c r="F35" s="37">
        <v>1306.08</v>
      </c>
      <c r="G35">
        <v>59.3</v>
      </c>
      <c r="H35" t="str">
        <f>VLOOKUP(D35,COORDENADAS!A:J,10,FALSE)</f>
        <v>-3.81050075</v>
      </c>
      <c r="I35" t="str">
        <f>VLOOKUP(D35,COORDENADAS!A:K,11,FALSE)</f>
        <v>-38.57394099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4">
        <v>45779</v>
      </c>
      <c r="B36" t="s">
        <v>6749</v>
      </c>
      <c r="C36" t="s">
        <v>6436</v>
      </c>
      <c r="D36">
        <v>10977</v>
      </c>
      <c r="E36" t="s">
        <v>858</v>
      </c>
      <c r="F36" s="37">
        <v>1924.66</v>
      </c>
      <c r="G36">
        <v>61.8</v>
      </c>
      <c r="H36" t="str">
        <f>VLOOKUP(D36,COORDENADAS!A:J,10,FALSE)</f>
        <v>-3.80290818</v>
      </c>
      <c r="I36" t="str">
        <f>VLOOKUP(D36,COORDENADAS!A:K,11,FALSE)</f>
        <v>-38.49478307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MANHA</v>
      </c>
    </row>
    <row r="37" spans="1:13">
      <c r="A37" s="4">
        <v>45779</v>
      </c>
      <c r="B37" t="s">
        <v>6746</v>
      </c>
      <c r="C37" t="s">
        <v>6431</v>
      </c>
      <c r="D37">
        <v>11412</v>
      </c>
      <c r="E37" t="s">
        <v>936</v>
      </c>
      <c r="F37" s="37">
        <v>963.52</v>
      </c>
      <c r="G37">
        <v>61.1</v>
      </c>
      <c r="H37" t="str">
        <f>VLOOKUP(D37,COORDENADAS!A:J,10,FALSE)</f>
        <v>-3.75761186</v>
      </c>
      <c r="I37" t="str">
        <f>VLOOKUP(D37,COORDENADAS!A:K,11,FALSE)</f>
        <v>-38.61031199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45779</v>
      </c>
      <c r="B38" t="s">
        <v>6746</v>
      </c>
      <c r="C38" t="s">
        <v>6431</v>
      </c>
      <c r="D38">
        <v>11651</v>
      </c>
      <c r="E38" t="s">
        <v>970</v>
      </c>
      <c r="F38" s="37">
        <v>153.1</v>
      </c>
      <c r="G38">
        <v>15.1</v>
      </c>
      <c r="H38" t="str">
        <f>VLOOKUP(D38,COORDENADAS!A:J,10,FALSE)</f>
        <v>-3.76348683</v>
      </c>
      <c r="I38" t="str">
        <f>VLOOKUP(D38,COORDENADAS!A:K,11,FALSE)</f>
        <v>-38.6404932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</v>
      </c>
    </row>
    <row r="39" spans="1:13">
      <c r="A39" s="4">
        <v>45779</v>
      </c>
      <c r="B39" t="s">
        <v>6746</v>
      </c>
      <c r="C39" t="s">
        <v>6431</v>
      </c>
      <c r="D39">
        <v>11736</v>
      </c>
      <c r="E39" t="s">
        <v>987</v>
      </c>
      <c r="F39" s="37">
        <v>224.1</v>
      </c>
      <c r="G39">
        <v>9.8000000000000007</v>
      </c>
      <c r="H39" t="str">
        <f>VLOOKUP(D39,COORDENADAS!A:J,10,FALSE)</f>
        <v>-3.7619405</v>
      </c>
      <c r="I39" t="str">
        <f>VLOOKUP(D39,COORDENADAS!A:K,11,FALSE)</f>
        <v>-38.6195665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DIURNO</v>
      </c>
    </row>
    <row r="40" spans="1:13">
      <c r="A40" s="4">
        <v>45779</v>
      </c>
      <c r="B40" t="s">
        <v>6743</v>
      </c>
      <c r="C40" t="s">
        <v>6516</v>
      </c>
      <c r="D40">
        <v>11879</v>
      </c>
      <c r="E40" t="s">
        <v>1021</v>
      </c>
      <c r="F40" s="37">
        <v>735.22</v>
      </c>
      <c r="G40">
        <v>46.9</v>
      </c>
      <c r="H40" t="str">
        <f>VLOOKUP(D40,COORDENADAS!A:J,10,FALSE)</f>
        <v>-3.79612714</v>
      </c>
      <c r="I40" t="str">
        <f>VLOOKUP(D40,COORDENADAS!A:K,11,FALSE)</f>
        <v>-38.49383649</v>
      </c>
      <c r="J40" s="1" t="s">
        <v>6571</v>
      </c>
      <c r="K40" s="1" t="s">
        <v>6572</v>
      </c>
      <c r="L40" s="7">
        <f>VLOOKUP(C40,pesoCaminhao!C:G,5,0)</f>
        <v>900</v>
      </c>
      <c r="M40" s="7" t="str">
        <f>VLOOKUP(D40,horarios!B:G,6,0)</f>
        <v>DIURNO</v>
      </c>
    </row>
    <row r="41" spans="1:13">
      <c r="A41" s="4">
        <v>45779</v>
      </c>
      <c r="B41" t="s">
        <v>6749</v>
      </c>
      <c r="C41" t="s">
        <v>6436</v>
      </c>
      <c r="D41">
        <v>11946</v>
      </c>
      <c r="E41" t="s">
        <v>1051</v>
      </c>
      <c r="F41" s="37">
        <v>1442.72</v>
      </c>
      <c r="G41">
        <v>118.1</v>
      </c>
      <c r="H41" t="str">
        <f>VLOOKUP(D41,COORDENADAS!A:J,10,FALSE)</f>
        <v>-3.8573702</v>
      </c>
      <c r="I41" t="str">
        <f>VLOOKUP(D41,COORDENADAS!A:K,11,FALSE)</f>
        <v>-38.50257130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MANHA</v>
      </c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2025-04-30T18:25:21Z</dcterms:modified>
</cp:coreProperties>
</file>