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4F6E7DE6-D91D-4391-B877-C2CC61B9BAE8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dbcaminhoesTESTE!$A$1:$M$12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6" l="1"/>
  <c r="M29" i="6"/>
  <c r="M30" i="6"/>
  <c r="M31" i="6"/>
  <c r="M32" i="6"/>
  <c r="M33" i="6"/>
  <c r="M34" i="6"/>
  <c r="L28" i="6"/>
  <c r="L29" i="6"/>
  <c r="L30" i="6"/>
  <c r="L31" i="6"/>
  <c r="L32" i="6"/>
  <c r="L33" i="6"/>
  <c r="L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3" i="6"/>
  <c r="M4" i="6"/>
  <c r="M5" i="6"/>
  <c r="M6" i="6"/>
  <c r="M7" i="6"/>
  <c r="M8" i="6"/>
  <c r="M9" i="6"/>
  <c r="M10" i="6"/>
  <c r="M11" i="6"/>
  <c r="M12" i="6"/>
  <c r="M2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I3" i="6"/>
  <c r="I4" i="6"/>
  <c r="I5" i="6"/>
  <c r="I6" i="6"/>
  <c r="I7" i="6"/>
  <c r="I8" i="6"/>
  <c r="I9" i="6"/>
  <c r="I10" i="6"/>
  <c r="I11" i="6"/>
  <c r="I12" i="6"/>
  <c r="I2" i="6"/>
  <c r="H3" i="6"/>
  <c r="H4" i="6"/>
  <c r="H5" i="6"/>
  <c r="H6" i="6"/>
  <c r="H7" i="6"/>
  <c r="H8" i="6"/>
  <c r="H9" i="6"/>
  <c r="H10" i="6"/>
  <c r="H11" i="6"/>
  <c r="H12" i="6"/>
  <c r="H2" i="6"/>
  <c r="L3" i="6" l="1"/>
  <c r="L4" i="6"/>
  <c r="L5" i="6"/>
  <c r="L6" i="6"/>
  <c r="L7" i="6"/>
  <c r="L8" i="6"/>
  <c r="L9" i="6"/>
  <c r="L10" i="6"/>
  <c r="L11" i="6"/>
  <c r="L12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<sst xmlns="http://schemas.openxmlformats.org/spreadsheetml/2006/main" count="9262" uniqueCount="3672">
  <si>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</si>
  <si>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</si>
  <si>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</si>
  <si>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</si>
  <si>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</si>
  <si>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</si>
  <si>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</si>
  <si>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</si>
  <si>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</si>
  <si>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</si>
  <si>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</si>
  <si>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</si>
  <si>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</si>
  <si>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</si>
  <si>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</si>
  <si>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</si>
  <si>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</si>
  <si>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</si>
  <si>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</si>
  <si>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</si>
  <si>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</si>
  <si>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</si>
  <si>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</si>
  <si>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</si>
  <si>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</si>
  <si>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</si>
  <si>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</si>
  <si>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</si>
  <si>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</si>
  <si>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</si>
  <si>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</si>
  <si>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</si>
  <si>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</si>
  <si>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</si>
  <si>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</si>
  <si>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</si>
  <si>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</si>
  <si>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</si>
  <si>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</si>
  <si>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</si>
  <si>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</si>
  <si>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</si>
  <si>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</si>
  <si>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</si>
  <si>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</si>
  <si>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</si>
  <si>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</si>
  <si>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</si>
  <si>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</si>
  <si>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</si>
  <si>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</si>
  <si>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</si>
  <si>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</si>
  <si>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</si>
  <si>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</si>
  <si>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</si>
  <si>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</si>
  <si>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</si>
  <si>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</si>
  <si>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</si>
  <si>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</si>
  <si>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</si>
  <si>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</si>
  <si>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</si>
  <si>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</si>
  <si>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</si>
  <si>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</si>
  <si>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</si>
  <si>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</si>
  <si>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</si>
  <si>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</si>
  <si>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</si>
  <si>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</si>
  <si>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</si>
  <si>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</si>
  <si>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</si>
  <si>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</si>
  <si>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</si>
  <si>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</si>
  <si>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</si>
  <si>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</si>
  <si>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</si>
  <si>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</si>
  <si>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</si>
  <si>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</si>
  <si>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</si>
  <si>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</si>
  <si>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</si>
  <si>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</si>
  <si>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</si>
  <si>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</si>
  <si>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</si>
  <si>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</si>
  <si>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</si>
  <si>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</si>
  <si>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</si>
  <si>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</si>
  <si>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</si>
  <si>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</si>
  <si>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</si>
  <si>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</si>
  <si>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</si>
  <si>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</si>
  <si>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</si>
  <si>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</si>
  <si>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</si>
  <si>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</si>
  <si>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</si>
  <si>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</si>
  <si>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</si>
  <si>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</si>
  <si>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</si>
  <si>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</si>
  <si>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</si>
  <si>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</si>
  <si>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</si>
  <si>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</si>
  <si>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</si>
  <si>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</si>
  <si>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</si>
  <si>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</si>
  <si>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</si>
  <si>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</si>
  <si>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</si>
  <si>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</si>
  <si>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</si>
  <si>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</si>
  <si>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</si>
  <si>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</si>
  <si>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</si>
  <si>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</si>
  <si>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</si>
  <si>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</si>
  <si>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</si>
  <si>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</si>
  <si>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</si>
  <si>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</si>
  <si>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</si>
  <si>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</si>
  <si>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</si>
  <si>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</si>
  <si>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</si>
  <si>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</si>
  <si>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</si>
  <si>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</si>
  <si>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</si>
  <si>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</si>
  <si>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</si>
  <si>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</si>
  <si>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</si>
  <si>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</si>
  <si>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</si>
  <si>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</si>
  <si>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</si>
  <si>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</si>
  <si>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</si>
  <si>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</si>
  <si>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</si>
  <si>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</si>
  <si>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</si>
  <si>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</si>
  <si>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</si>
  <si>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</si>
  <si>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</si>
  <si>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</si>
  <si>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</si>
  <si>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</si>
  <si>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</si>
  <si>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</si>
  <si>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</si>
  <si>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</si>
  <si>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</si>
  <si>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</si>
  <si>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</si>
  <si>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</si>
  <si>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</si>
  <si>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</si>
  <si>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</si>
  <si>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</si>
  <si>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</si>
  <si>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</si>
  <si>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</si>
  <si>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</si>
  <si>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</si>
  <si>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</si>
  <si>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</si>
  <si>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</si>
  <si>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</si>
  <si>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</si>
  <si>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</si>
  <si>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</si>
  <si>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</si>
  <si>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</si>
  <si>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</si>
  <si>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</si>
  <si>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</si>
  <si>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</si>
  <si>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</si>
  <si>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</si>
  <si>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</si>
  <si>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</si>
  <si>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</si>
  <si>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</si>
  <si>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</si>
  <si>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</si>
  <si>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</si>
  <si>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</si>
  <si>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</si>
  <si>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</si>
  <si>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</si>
  <si>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</si>
  <si>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</si>
  <si>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</si>
  <si>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</si>
  <si>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</si>
  <si>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</si>
  <si>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</si>
  <si>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</si>
  <si>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</si>
  <si>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</si>
  <si>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</si>
  <si>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</si>
  <si>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</si>
  <si>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</si>
  <si>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</si>
  <si>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</si>
  <si>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</si>
  <si>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</si>
  <si>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</si>
  <si>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</si>
  <si>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</si>
  <si>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</si>
  <si>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</si>
  <si>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</si>
  <si>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</si>
  <si>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</si>
  <si>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</si>
  <si>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</si>
  <si>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</si>
  <si>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</si>
  <si>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</si>
  <si>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</si>
  <si>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</si>
  <si>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</si>
  <si>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</si>
  <si>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</si>
  <si>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</si>
  <si>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</si>
  <si>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</si>
  <si>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</si>
  <si>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</si>
  <si>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</si>
  <si>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</si>
  <si>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</si>
  <si>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</si>
  <si>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</si>
  <si>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</si>
  <si>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</si>
  <si>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</si>
  <si>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</si>
  <si>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</si>
  <si>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</si>
  <si>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</si>
  <si>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</si>
  <si>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</si>
  <si>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</si>
  <si>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</si>
  <si>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</si>
  <si>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</si>
  <si>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</si>
  <si>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</si>
  <si>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</si>
  <si>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</si>
  <si>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</si>
  <si>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</si>
  <si>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</si>
  <si>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</si>
  <si>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</si>
  <si>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</si>
  <si>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</si>
  <si>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</si>
  <si>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</si>
  <si>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</si>
  <si>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</si>
  <si>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</si>
  <si>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</si>
  <si>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</si>
  <si>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</si>
  <si>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</si>
  <si>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</si>
  <si>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</si>
  <si>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</si>
  <si>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</si>
  <si>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</si>
  <si>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</si>
  <si>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</si>
  <si>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</si>
  <si>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</si>
  <si>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</si>
  <si>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</si>
  <si>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</si>
  <si>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</si>
  <si>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</si>
  <si>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</si>
  <si>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</si>
  <si>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</si>
  <si>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</si>
  <si>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</si>
  <si>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</si>
  <si>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</si>
  <si>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</si>
  <si>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</si>
  <si>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</si>
  <si>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</si>
  <si>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</si>
  <si>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</si>
  <si>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</si>
  <si>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</si>
  <si>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</si>
  <si>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</si>
  <si>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</si>
  <si>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</si>
  <si>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</si>
  <si>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</si>
  <si>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</si>
  <si>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</si>
  <si>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</si>
  <si>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</si>
  <si>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</si>
  <si>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</si>
  <si>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</si>
  <si>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</si>
  <si>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</si>
  <si>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</si>
  <si>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</si>
  <si>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</si>
  <si>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</si>
  <si>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</si>
  <si>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</si>
  <si>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</si>
  <si>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</si>
  <si>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</si>
  <si>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</si>
  <si>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</si>
  <si>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</si>
  <si>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</si>
  <si>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</si>
  <si>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</si>
  <si>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</si>
  <si>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</si>
  <si>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</si>
  <si>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</si>
  <si>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</si>
  <si>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</si>
  <si>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</si>
  <si>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</si>
  <si>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</si>
  <si>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</si>
  <si>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</si>
  <si>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</si>
  <si>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</si>
  <si>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</si>
  <si>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</si>
  <si>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</si>
  <si>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</si>
  <si>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</si>
  <si>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</si>
  <si>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</si>
  <si>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</si>
  <si>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</si>
  <si>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</si>
  <si>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</si>
  <si>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</si>
  <si>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</si>
  <si>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</si>
  <si>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</si>
  <si>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</si>
  <si>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</si>
  <si>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</si>
  <si>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</si>
  <si>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</si>
  <si>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</si>
  <si>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</si>
  <si>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</si>
  <si>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</si>
  <si>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</si>
  <si>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</si>
  <si>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</si>
  <si>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</si>
  <si>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</si>
  <si>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</si>
  <si>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</si>
  <si>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</si>
  <si>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</si>
  <si>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</si>
  <si>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</si>
  <si>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</si>
  <si>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</si>
  <si>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</si>
  <si>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</si>
  <si>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</si>
  <si>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</si>
  <si>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</si>
  <si>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</si>
  <si>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</si>
  <si>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</si>
  <si>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</si>
  <si>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</si>
  <si>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</si>
  <si>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</si>
  <si>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</si>
  <si>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</si>
  <si>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</si>
  <si>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</si>
  <si>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</si>
  <si>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</si>
  <si>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</si>
  <si>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</si>
  <si>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</si>
  <si>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</si>
  <si>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</si>
  <si>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</si>
  <si>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</si>
  <si>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</si>
  <si>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</si>
  <si>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</si>
  <si>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</si>
  <si>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</si>
  <si>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</si>
  <si>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</si>
  <si>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</si>
  <si>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</si>
  <si>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</si>
  <si>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</si>
  <si>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</si>
  <si>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</si>
  <si>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</si>
  <si>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</si>
  <si>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</si>
  <si>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</si>
  <si>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</si>
  <si>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</si>
  <si>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</si>
  <si>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</si>
  <si>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</si>
  <si>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</si>
  <si>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</si>
  <si>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</si>
  <si>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</si>
  <si>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</si>
  <si>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</si>
  <si>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</si>
  <si>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</si>
  <si>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</si>
  <si>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</si>
  <si>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</si>
  <si>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</si>
  <si>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</si>
  <si>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</si>
  <si>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</si>
  <si>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</si>
  <si>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</si>
  <si>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</si>
  <si>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</si>
  <si>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</si>
  <si>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</si>
  <si>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</si>
  <si>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</si>
  <si>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</si>
  <si>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</si>
  <si>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</si>
  <si>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</si>
  <si>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</si>
  <si>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</si>
  <si>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</si>
  <si>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</si>
  <si>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</si>
  <si>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</si>
  <si>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</si>
  <si>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</si>
  <si>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</si>
  <si>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</si>
  <si>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</si>
  <si>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</si>
  <si>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</si>
  <si>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</si>
  <si>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</si>
  <si>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</si>
  <si>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</si>
  <si>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</si>
  <si>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</si>
  <si>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</si>
  <si>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</si>
  <si>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</si>
  <si>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</si>
  <si>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</si>
  <si>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</si>
  <si>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</si>
  <si>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</si>
  <si>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</si>
  <si>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</si>
  <si>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</si>
  <si>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</si>
  <si>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</si>
  <si>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</si>
  <si>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</si>
  <si>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</si>
  <si>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</si>
  <si>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</si>
  <si>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</si>
  <si>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</si>
  <si>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</si>
  <si>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</si>
  <si>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</si>
  <si>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</si>
  <si>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</si>
  <si>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</si>
  <si>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</si>
  <si>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</si>
  <si>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</si>
  <si>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</si>
  <si>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</si>
  <si>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</si>
  <si>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</si>
  <si>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</si>
  <si>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</si>
  <si>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</si>
  <si>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</si>
  <si>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</si>
  <si>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</si>
  <si>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</si>
  <si>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</si>
  <si>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</si>
  <si>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</si>
  <si>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</si>
  <si>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</si>
  <si>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</si>
  <si>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</si>
  <si>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</si>
  <si>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</si>
  <si>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</si>
  <si>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</si>
  <si>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</si>
  <si>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</si>
  <si>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</si>
  <si>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</si>
  <si>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</si>
  <si>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</si>
  <si>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</si>
  <si>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</si>
  <si>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</si>
  <si>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</si>
  <si>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</si>
  <si>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</si>
  <si>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</si>
  <si>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</si>
  <si>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</si>
  <si>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</si>
  <si>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</si>
  <si>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</si>
  <si>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</si>
  <si>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</si>
  <si>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</si>
  <si>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</si>
  <si>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</si>
  <si>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</si>
  <si>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</si>
  <si>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</si>
  <si>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</si>
  <si>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</si>
  <si>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</si>
  <si>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</si>
  <si>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</si>
  <si>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</si>
  <si>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</si>
  <si>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</si>
  <si>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</si>
  <si>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</si>
  <si>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</si>
  <si>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</si>
  <si>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</si>
  <si>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</si>
  <si>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</si>
  <si>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</si>
  <si>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</si>
  <si>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</si>
  <si>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</si>
  <si>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</si>
  <si>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</si>
  <si>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</si>
  <si>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</si>
  <si>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</si>
  <si>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</si>
  <si>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</si>
  <si>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</si>
  <si>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</si>
  <si>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</si>
  <si>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</si>
  <si>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</si>
  <si>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</si>
  <si>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</si>
  <si>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</si>
  <si>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</si>
  <si>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</si>
  <si>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</si>
  <si>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</si>
  <si>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</si>
  <si>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</si>
  <si>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</si>
  <si>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</si>
  <si>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</si>
  <si>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</si>
  <si>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</si>
  <si>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</si>
  <si>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</si>
  <si>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</si>
  <si>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</si>
  <si>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</si>
  <si>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</si>
  <si>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</si>
  <si>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</si>
  <si>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</si>
  <si>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</si>
  <si>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</si>
  <si>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</si>
  <si>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</si>
  <si>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</si>
  <si>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</si>
  <si>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</si>
  <si>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</si>
  <si>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</si>
  <si>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</si>
  <si>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</si>
  <si>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</si>
  <si>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</si>
  <si>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</si>
  <si>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</si>
  <si>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</si>
  <si>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</si>
  <si>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</si>
  <si>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</si>
  <si>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</si>
  <si>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</si>
  <si>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</si>
  <si>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</si>
  <si>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</si>
  <si>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</si>
  <si>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</si>
  <si>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</si>
  <si>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</si>
  <si>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</si>
  <si>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</si>
  <si>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</si>
  <si>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</si>
  <si>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</si>
  <si>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</si>
  <si>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</si>
  <si>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</si>
  <si>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</si>
  <si>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</si>
  <si>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</si>
  <si>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</si>
  <si>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</si>
  <si>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</si>
  <si>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</si>
  <si>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</si>
  <si>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</si>
  <si>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</si>
  <si>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</si>
  <si>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</si>
  <si>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</si>
  <si>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</si>
  <si>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</si>
  <si>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</si>
  <si>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</si>
  <si>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</si>
  <si>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</si>
  <si>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</si>
  <si>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</si>
  <si>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</si>
  <si>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</si>
  <si>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</si>
  <si>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</si>
  <si>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</si>
  <si>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</si>
  <si>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</si>
  <si>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</si>
  <si>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</si>
  <si>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</si>
  <si>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</si>
  <si>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</si>
  <si>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</si>
  <si>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</si>
  <si>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</si>
  <si>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</si>
  <si>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</si>
  <si>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</si>
  <si>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</si>
  <si>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</si>
  <si>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</si>
  <si>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</si>
  <si>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</si>
  <si>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</si>
  <si>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</si>
  <si>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</si>
  <si>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</si>
  <si>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</si>
  <si>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</si>
  <si>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</si>
  <si>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</si>
  <si>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</si>
  <si>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</si>
  <si>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</si>
  <si>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</si>
  <si>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</si>
  <si>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</si>
  <si>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</si>
  <si>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</si>
  <si>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</si>
  <si>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</si>
  <si>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</si>
  <si>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</si>
  <si>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</si>
  <si>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</si>
  <si>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</si>
  <si>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</si>
  <si>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</si>
  <si>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</si>
  <si>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</si>
  <si>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</si>
  <si>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</si>
  <si>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</si>
  <si>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</si>
  <si>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</si>
  <si>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</si>
  <si>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</si>
  <si>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</si>
  <si>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</si>
  <si>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</si>
  <si>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</si>
  <si>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</si>
  <si>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</si>
  <si>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</si>
  <si>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</si>
  <si>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</si>
  <si>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</si>
  <si>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</si>
  <si>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</si>
  <si>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</si>
  <si>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</si>
  <si>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</si>
  <si>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</si>
  <si>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</si>
  <si>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</si>
  <si>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</si>
  <si>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</si>
  <si>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</si>
  <si>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</si>
  <si>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</si>
  <si>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</si>
  <si>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</si>
  <si>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</si>
  <si>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</si>
  <si>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</si>
  <si>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</si>
  <si>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</si>
  <si>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</si>
  <si>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</si>
  <si>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</si>
  <si>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</si>
  <si>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</si>
  <si>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</si>
  <si>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</si>
  <si>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</si>
  <si>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</si>
  <si>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</si>
  <si>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</si>
  <si>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</si>
  <si>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</si>
  <si>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</si>
  <si>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</si>
  <si>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</si>
  <si>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</si>
  <si>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</si>
  <si>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</si>
  <si>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</si>
  <si>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</si>
  <si>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</si>
  <si>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</si>
  <si>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</si>
  <si>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</si>
  <si>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</si>
  <si>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</si>
  <si>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</si>
  <si>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</si>
  <si>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</si>
  <si>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</si>
  <si>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</si>
  <si>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</si>
  <si>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</si>
  <si>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</si>
  <si>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</si>
  <si>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</si>
  <si>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</si>
  <si>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</si>
  <si>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</si>
  <si>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</si>
  <si>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</si>
  <si>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</si>
  <si>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</si>
  <si>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</si>
  <si>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</si>
  <si>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</si>
  <si>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</si>
  <si>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</si>
  <si>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</si>
  <si>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</si>
  <si>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</si>
  <si>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</si>
  <si>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</si>
  <si>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</si>
  <si>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</si>
  <si>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</si>
  <si>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</si>
  <si>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</si>
  <si>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</si>
  <si>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</si>
  <si>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</si>
  <si>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</si>
  <si>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</si>
  <si>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</si>
  <si>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</si>
  <si>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</si>
  <si>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</si>
  <si>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</si>
  <si>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</si>
  <si>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</si>
  <si>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</si>
  <si>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</si>
  <si>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</si>
  <si>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</si>
  <si>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</si>
  <si>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</si>
  <si>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</si>
  <si>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</si>
  <si>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</si>
  <si>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</si>
  <si>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</si>
  <si>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</si>
  <si>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</si>
  <si>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</si>
  <si>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</si>
  <si>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</si>
  <si>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</si>
  <si>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</si>
  <si>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</si>
  <si>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</si>
  <si>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</si>
  <si>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</si>
  <si>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</si>
  <si>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</si>
  <si>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</si>
  <si>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</si>
  <si>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</si>
  <si>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</si>
  <si>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</si>
  <si>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</si>
  <si>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</si>
  <si>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</si>
  <si>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</si>
  <si>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</si>
  <si>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</si>
  <si>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</si>
  <si>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</si>
  <si>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</si>
  <si>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</si>
  <si>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</si>
  <si>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</si>
  <si>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</si>
  <si>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</si>
  <si>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</si>
  <si>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</si>
  <si>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</si>
  <si>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</si>
  <si>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</si>
  <si>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</si>
  <si>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</si>
  <si>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</si>
  <si>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</si>
  <si>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</si>
  <si>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</si>
  <si>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</si>
  <si>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</si>
  <si>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</si>
  <si>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</si>
  <si>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</si>
  <si>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</si>
  <si>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</si>
  <si>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</si>
  <si>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</si>
  <si>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</si>
  <si>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</si>
  <si>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</si>
  <si>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</si>
  <si>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</si>
  <si>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</si>
  <si>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</si>
  <si>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</si>
  <si>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</si>
  <si>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</si>
  <si>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</si>
  <si>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</si>
  <si>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</si>
  <si>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</si>
  <si>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</si>
  <si>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</si>
  <si>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</si>
  <si>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</si>
  <si>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</si>
  <si>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</si>
  <si>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</si>
  <si>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</si>
  <si>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</si>
  <si>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</si>
  <si>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</si>
  <si>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</si>
  <si>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</si>
  <si>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</si>
  <si>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</si>
  <si>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</si>
  <si>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</si>
  <si>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</si>
  <si>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</si>
  <si>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</si>
  <si>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</si>
  <si>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</si>
  <si>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</si>
  <si>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</si>
  <si>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</si>
  <si>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</si>
  <si>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</si>
  <si>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</si>
  <si>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</si>
  <si>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</si>
  <si>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</si>
  <si>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</si>
  <si>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</si>
  <si>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</si>
  <si>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</si>
  <si>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</si>
  <si>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</si>
  <si>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</si>
  <si>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</si>
  <si>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</si>
  <si>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</si>
  <si>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</si>
  <si>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</si>
  <si>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</si>
  <si>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</si>
  <si>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</si>
  <si>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</si>
  <si>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</si>
  <si>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</si>
  <si>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</si>
  <si>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</si>
  <si>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</si>
  <si>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</si>
  <si>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</si>
  <si>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</si>
  <si>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</si>
  <si>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</si>
  <si>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</si>
  <si>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</si>
  <si>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</si>
  <si>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</si>
  <si>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</si>
  <si>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</si>
  <si>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</si>
  <si>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</si>
  <si>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</si>
  <si>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</si>
  <si>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</si>
  <si>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</si>
  <si>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</si>
  <si>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</si>
  <si>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</si>
  <si>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</si>
  <si>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</si>
  <si>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</si>
  <si>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</si>
  <si>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</si>
  <si>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</si>
  <si>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</si>
  <si>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</si>
  <si>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</si>
  <si>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</si>
  <si>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</si>
  <si>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</si>
  <si>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</si>
  <si>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</si>
  <si>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</si>
  <si>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</si>
  <si>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</si>
  <si>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</si>
  <si>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</si>
  <si>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</si>
  <si>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</si>
  <si>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</si>
  <si>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</si>
  <si>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</si>
  <si>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</si>
  <si>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</si>
  <si>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</si>
  <si>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</si>
  <si>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</si>
  <si>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</si>
  <si>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</si>
  <si>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</si>
  <si>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</si>
  <si>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</si>
  <si>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</si>
  <si>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</si>
  <si>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</si>
  <si>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</si>
  <si>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</si>
  <si>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</si>
  <si>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</si>
  <si>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</si>
  <si>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</si>
  <si>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</si>
  <si>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</si>
  <si>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</si>
  <si>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</si>
  <si>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</si>
  <si>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</si>
  <si>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</si>
  <si>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</si>
  <si>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</si>
  <si>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</si>
  <si>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</si>
  <si>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</si>
  <si>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</si>
  <si>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</si>
  <si>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</si>
  <si>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</si>
  <si>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</si>
  <si>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</si>
  <si>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</si>
  <si>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</si>
  <si>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</si>
  <si>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</si>
  <si>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</si>
  <si>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</si>
  <si>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</si>
  <si>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</si>
  <si>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</si>
  <si>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</si>
  <si>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</si>
  <si>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</si>
  <si>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</si>
  <si>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</si>
  <si>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</si>
  <si>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</si>
  <si>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</si>
  <si>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</si>
  <si>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</si>
  <si>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</si>
  <si>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</si>
  <si>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</si>
  <si>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</si>
  <si>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</si>
  <si>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</si>
  <si>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</si>
  <si>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</si>
  <si>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</si>
  <si>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</si>
  <si>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</si>
  <si>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</si>
  <si>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</si>
  <si>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</si>
  <si>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</si>
  <si>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</si>
  <si>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</si>
  <si>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</si>
  <si>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</si>
  <si>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</si>
  <si>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</si>
  <si>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</si>
  <si>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</si>
  <si>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</si>
  <si>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</si>
  <si>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</si>
  <si>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</si>
  <si>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</si>
  <si>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</si>
  <si>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</si>
  <si>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</si>
  <si>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</si>
  <si>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</si>
  <si>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</si>
  <si>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</si>
  <si>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</si>
  <si>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</si>
  <si>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</si>
  <si>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</si>
  <si>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</si>
  <si>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</si>
  <si>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</si>
  <si>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</si>
  <si>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</si>
  <si>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</si>
  <si>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</si>
  <si>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</si>
  <si>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</si>
  <si>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</si>
  <si>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</si>
  <si>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</si>
  <si>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</si>
  <si>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</si>
  <si>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</si>
  <si>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</si>
  <si>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</si>
  <si>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</si>
  <si>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</si>
  <si>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</si>
  <si>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</si>
  <si>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</si>
  <si>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</si>
  <si>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</si>
  <si>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</si>
  <si>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</si>
  <si>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</si>
  <si>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</si>
  <si>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</si>
  <si>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</si>
  <si>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</si>
  <si>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</si>
  <si>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</si>
  <si>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</si>
  <si>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</si>
  <si>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</si>
  <si>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</si>
  <si>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</si>
  <si>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</si>
  <si>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</si>
  <si>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</si>
  <si>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</si>
  <si>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</si>
  <si>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</si>
  <si>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</si>
  <si>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</si>
  <si>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</si>
  <si>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</si>
  <si>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</si>
  <si>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</si>
  <si>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</si>
  <si>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</si>
  <si>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</si>
  <si>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</si>
  <si>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</si>
  <si>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</si>
  <si>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</si>
  <si>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</si>
  <si>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</si>
  <si>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</si>
  <si>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</si>
  <si>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</si>
  <si>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</si>
  <si>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</si>
  <si>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</si>
  <si>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</si>
  <si>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</si>
  <si>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</si>
  <si>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</si>
  <si>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</si>
  <si>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</si>
  <si>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</si>
  <si>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</si>
  <si>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</si>
  <si>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</si>
  <si>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</si>
  <si>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</si>
  <si>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</si>
  <si>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</si>
  <si>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</si>
  <si>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</si>
  <si>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</si>
  <si>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</si>
  <si>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</si>
  <si>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</si>
  <si>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</si>
  <si>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</si>
  <si>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</si>
  <si>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</si>
  <si>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</si>
  <si>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</si>
  <si>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</si>
  <si>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</si>
  <si>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</si>
  <si>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</si>
  <si>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</si>
  <si>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</si>
  <si>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</si>
  <si>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</si>
  <si>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</si>
  <si>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</si>
  <si>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</si>
  <si>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</si>
  <si>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</si>
  <si>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</si>
  <si>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</si>
  <si>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</si>
  <si>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</si>
  <si>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</si>
  <si>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</si>
  <si>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</si>
  <si>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</si>
  <si>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</si>
  <si>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</si>
  <si>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</si>
  <si>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</si>
  <si>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</si>
  <si>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</si>
  <si>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</si>
  <si>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</si>
  <si>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</si>
  <si>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</si>
  <si>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</si>
  <si>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</si>
  <si>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</si>
  <si>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</si>
  <si>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</si>
  <si>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</si>
  <si>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</si>
  <si>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</si>
  <si>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</si>
  <si>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</si>
  <si>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</si>
  <si>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</si>
  <si>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</si>
  <si>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</si>
  <si>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</si>
  <si>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</si>
  <si>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</si>
  <si>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</si>
  <si>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</si>
  <si>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</si>
  <si>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</si>
  <si>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</si>
  <si>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</si>
  <si>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</si>
  <si>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</si>
  <si>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</si>
  <si>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</si>
  <si>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</si>
  <si>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</si>
  <si>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</si>
  <si>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</si>
  <si>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</si>
  <si>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</si>
  <si>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</si>
  <si>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</si>
  <si>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</si>
  <si>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</si>
  <si>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</si>
  <si>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</si>
  <si>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</si>
  <si>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</si>
  <si>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</si>
  <si>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</si>
  <si>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</si>
  <si>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</si>
  <si>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</si>
  <si>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</si>
  <si>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</si>
  <si>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</si>
  <si>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</si>
  <si>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</si>
  <si>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</si>
  <si>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</si>
  <si>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</si>
  <si>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</si>
  <si>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</si>
  <si>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</si>
  <si>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</si>
  <si>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</si>
  <si>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</si>
  <si>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</si>
  <si>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</si>
  <si>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</si>
  <si>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</si>
  <si>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</si>
  <si>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</si>
  <si>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</si>
  <si>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</si>
  <si>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</si>
  <si>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</si>
  <si>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</si>
  <si>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</si>
  <si>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</si>
  <si>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</si>
  <si>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</si>
  <si>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</si>
  <si>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</si>
  <si>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</si>
  <si>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</si>
  <si>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</si>
  <si>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</si>
  <si>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</si>
  <si>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</si>
  <si>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</si>
  <si>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</si>
  <si>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</si>
  <si>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</si>
  <si>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</si>
  <si>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</si>
  <si>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</si>
  <si>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</si>
  <si>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</si>
  <si>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</si>
  <si>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</si>
  <si>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</si>
  <si>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</si>
  <si>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</si>
  <si>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</si>
  <si>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</si>
  <si>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</si>
  <si>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</si>
  <si>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</si>
  <si>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</si>
  <si>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</si>
  <si>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</si>
  <si>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</si>
  <si>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</si>
  <si>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</si>
  <si>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</si>
  <si>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</si>
  <si>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</si>
  <si>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</si>
  <si>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</si>
  <si>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</si>
  <si>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</si>
  <si>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</si>
  <si>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</si>
  <si>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</si>
  <si>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</si>
  <si>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</si>
  <si>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</si>
  <si>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</si>
  <si>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</si>
  <si>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</si>
  <si>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</si>
  <si>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</si>
  <si>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</si>
  <si>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</si>
  <si>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</si>
  <si>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</si>
  <si>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</si>
  <si>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</si>
  <si>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</si>
  <si>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</si>
  <si>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</si>
  <si>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</si>
  <si>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</si>
  <si>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</si>
  <si>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</si>
  <si>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</si>
  <si>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</si>
  <si>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</si>
  <si>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</si>
  <si>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</si>
  <si>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</si>
  <si>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</si>
  <si>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</si>
  <si>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</si>
  <si>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</si>
  <si>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</si>
  <si>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</si>
  <si>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</si>
  <si>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</si>
  <si>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</si>
  <si>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</si>
  <si>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</si>
  <si>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</si>
  <si>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</si>
  <si>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</si>
  <si>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</si>
  <si>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</si>
  <si>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</si>
  <si>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</si>
  <si>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</si>
  <si>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</si>
  <si>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</si>
  <si>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</si>
  <si>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</si>
  <si>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</si>
  <si>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</si>
  <si>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</si>
  <si>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</si>
  <si>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</si>
  <si>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</si>
  <si>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</si>
  <si>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</si>
  <si>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</si>
  <si>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</si>
  <si>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</si>
  <si>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</si>
  <si>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</si>
  <si>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</si>
  <si>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</si>
  <si>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</si>
  <si>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</si>
  <si>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</si>
  <si>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</si>
  <si>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</si>
  <si>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</si>
  <si>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</si>
  <si>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</si>
  <si>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</si>
  <si>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</si>
  <si>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</si>
  <si>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</si>
  <si>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</si>
  <si>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</si>
  <si>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</si>
  <si>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</si>
  <si>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</si>
  <si>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</si>
  <si>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</si>
  <si>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</si>
  <si>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</si>
  <si>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</si>
  <si>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</si>
  <si>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</si>
  <si>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</si>
  <si>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</si>
  <si>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</si>
  <si>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</si>
  <si>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</si>
  <si>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</si>
  <si>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</si>
  <si>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</si>
  <si>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</si>
  <si>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</si>
  <si>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</si>
  <si>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</si>
  <si>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</si>
  <si>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</si>
  <si>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</si>
  <si>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</si>
  <si>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</si>
  <si>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</si>
  <si>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</si>
  <si>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</si>
  <si>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</si>
  <si>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</si>
  <si>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</si>
  <si>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</si>
  <si>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</si>
  <si>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</si>
  <si>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</si>
  <si>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</si>
  <si>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</si>
  <si>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</si>
  <si>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</si>
  <si>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</si>
  <si>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</si>
  <si>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</si>
  <si>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</si>
  <si>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</si>
  <si>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</si>
  <si>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</si>
  <si>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</si>
  <si>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</si>
  <si>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</si>
  <si>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</si>
  <si>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</si>
  <si>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</si>
  <si>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</si>
  <si>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</si>
  <si>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</si>
  <si>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</si>
  <si>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</si>
  <si>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</si>
  <si>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</si>
  <si>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</si>
  <si>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</si>
  <si>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</si>
  <si>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</si>
  <si>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</si>
  <si>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</si>
  <si>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</si>
  <si>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</si>
  <si>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</si>
  <si>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</si>
  <si>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</si>
  <si>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</si>
  <si>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</si>
  <si>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</si>
  <si>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</si>
  <si>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</si>
  <si>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</si>
  <si>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</si>
  <si>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</si>
  <si>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</si>
  <si>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</si>
  <si>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</si>
  <si>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</si>
  <si>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</si>
  <si>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</si>
  <si>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</si>
  <si>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</si>
  <si>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</si>
  <si>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</si>
  <si>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</si>
  <si>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</si>
  <si>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</si>
  <si>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</si>
  <si>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</si>
  <si>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</si>
  <si>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</si>
  <si>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</si>
  <si>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</si>
  <si>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</si>
  <si>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</si>
  <si>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</si>
  <si>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</si>
  <si>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</si>
  <si>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</si>
  <si>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</si>
  <si>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</si>
  <si>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</si>
  <si>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</si>
  <si>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</si>
  <si>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</si>
  <si>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</si>
  <si>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</si>
  <si>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</si>
  <si>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</si>
  <si>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</si>
  <si>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</si>
  <si>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</si>
  <si>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</si>
  <si>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</si>
  <si>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</si>
  <si>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</si>
  <si>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</si>
  <si>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</si>
  <si>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</si>
  <si>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</si>
  <si>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</si>
  <si>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</si>
  <si>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</si>
  <si>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</si>
  <si>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</si>
  <si>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</si>
  <si>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</si>
  <si>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</si>
  <si>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</si>
  <si>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</si>
  <si>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</si>
  <si>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</si>
  <si>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</si>
  <si>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</si>
  <si>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</si>
  <si>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</si>
  <si>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</si>
  <si>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</si>
  <si>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</si>
  <si>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</si>
  <si>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</si>
  <si>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</si>
  <si>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</si>
  <si>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</si>
  <si>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</si>
  <si>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</si>
  <si>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</si>
  <si>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</si>
  <si>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</si>
  <si>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</si>
  <si>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</si>
  <si>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</si>
  <si>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</si>
  <si>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</si>
  <si>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</si>
  <si>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</si>
  <si>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</si>
  <si>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</si>
  <si>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</si>
  <si>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</si>
  <si>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</si>
  <si>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</si>
  <si>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</si>
  <si>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</si>
  <si>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</si>
  <si>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</si>
  <si>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</si>
  <si>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</si>
  <si>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</si>
  <si>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</si>
  <si>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</si>
  <si>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</si>
  <si>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</si>
  <si>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</si>
  <si>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</si>
  <si>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</si>
  <si>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</si>
  <si>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</si>
  <si>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</si>
  <si>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</si>
  <si>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</si>
  <si>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</si>
  <si>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</si>
  <si>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</si>
  <si>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</si>
  <si>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</si>
  <si>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</si>
  <si>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</si>
  <si>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</si>
  <si>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</si>
  <si>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</si>
  <si>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</si>
  <si>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</si>
  <si>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</si>
  <si>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</si>
  <si>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</si>
  <si>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</si>
  <si>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</si>
  <si>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</si>
  <si>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</si>
  <si>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</si>
  <si>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</si>
  <si>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</si>
  <si>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</si>
  <si>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</si>
  <si>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</si>
  <si>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</si>
  <si>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</si>
  <si>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</si>
  <si>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</si>
  <si>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</si>
  <si>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</si>
  <si>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</si>
  <si>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</si>
  <si>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</si>
  <si>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</si>
  <si>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</si>
  <si>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</si>
  <si>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</si>
  <si>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</si>
  <si>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</si>
  <si>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</si>
  <si>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</si>
  <si>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</si>
  <si>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</si>
  <si>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</si>
  <si>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</si>
  <si>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</si>
  <si>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</si>
  <si>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</si>
  <si>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</si>
  <si>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</si>
  <si>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</si>
  <si>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</si>
  <si>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</si>
  <si>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</si>
  <si>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</si>
  <si>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</si>
  <si>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</si>
  <si>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</si>
  <si>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</si>
  <si>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</si>
  <si>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</si>
  <si>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</si>
  <si>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</si>
  <si>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</si>
  <si>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</si>
  <si>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</si>
  <si>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</si>
  <si>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</si>
  <si>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</si>
  <si>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</si>
  <si>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</si>
  <si>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</si>
  <si>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</si>
  <si>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</si>
  <si>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</si>
  <si>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</si>
  <si>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</si>
  <si>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</si>
  <si>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</si>
  <si>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</si>
  <si>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</si>
  <si>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</si>
  <si>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</si>
  <si>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</si>
  <si>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</si>
  <si>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</si>
  <si>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</si>
  <si>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</si>
  <si>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</si>
  <si>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</si>
  <si>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</si>
  <si>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</si>
  <si>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</si>
  <si>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</si>
  <si>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</si>
  <si>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</si>
  <si>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</si>
  <si>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</si>
  <si>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</si>
  <si>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</si>
  <si>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</si>
  <si>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</si>
  <si>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</si>
  <si>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</si>
  <si>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</si>
  <si>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</si>
  <si>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</si>
  <si>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</si>
  <si>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</si>
  <si>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</si>
  <si>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</si>
  <si>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</si>
  <si>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</si>
  <si>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</si>
  <si>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</si>
  <si>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</si>
  <si>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</si>
  <si>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</si>
  <si>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</si>
  <si>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</si>
  <si>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</si>
  <si>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</si>
  <si>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</si>
  <si>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</si>
  <si>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</si>
  <si>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</si>
  <si>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</si>
  <si>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</si>
  <si>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</si>
  <si>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</si>
  <si>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</si>
  <si>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</si>
  <si>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</si>
  <si>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</si>
  <si>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</si>
  <si>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</si>
  <si>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</si>
  <si>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</si>
  <si>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</si>
  <si>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</si>
  <si>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</si>
  <si>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</si>
  <si>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</si>
  <si>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</si>
  <si>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</si>
  <si>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</si>
  <si>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</si>
  <si>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</si>
  <si>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</si>
  <si>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</si>
  <si>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</si>
  <si>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</si>
  <si>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</si>
  <si>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</si>
  <si>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</si>
  <si>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</si>
  <si>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</si>
  <si>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</si>
  <si>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</si>
  <si>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</si>
  <si>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</si>
  <si>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</si>
  <si>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</si>
  <si>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</si>
  <si>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</si>
  <si>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</si>
  <si>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</si>
  <si>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</si>
  <si>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</si>
  <si>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</si>
  <si>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</si>
  <si>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</si>
  <si>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</si>
  <si>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</si>
  <si>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</si>
  <si>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</si>
  <si>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</si>
  <si>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</si>
  <si>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</si>
  <si>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</si>
  <si>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</si>
  <si>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</si>
  <si>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</si>
  <si>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</si>
  <si>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</si>
  <si>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</si>
  <si>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</si>
  <si>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</si>
  <si>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</si>
  <si>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</si>
  <si>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</si>
  <si>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</si>
  <si>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</si>
  <si>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</si>
  <si>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</si>
  <si>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</si>
  <si>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</si>
  <si>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</si>
  <si>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</si>
  <si>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</si>
  <si>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</si>
  <si>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</si>
  <si>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</si>
  <si>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</si>
  <si>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</si>
  <si>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</si>
  <si>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</si>
  <si>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</si>
  <si>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</si>
  <si>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</si>
  <si>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</si>
  <si>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</si>
  <si>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</si>
  <si>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</si>
  <si>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</si>
  <si>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</si>
  <si>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</si>
  <si>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</si>
  <si>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</si>
  <si>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</si>
  <si>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</si>
  <si>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</si>
  <si>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</si>
  <si>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</si>
  <si>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</si>
  <si>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</si>
  <si>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</si>
  <si>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</si>
  <si>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</si>
  <si>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</si>
  <si>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</si>
  <si>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</si>
  <si>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</si>
  <si>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</si>
  <si>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</si>
  <si>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</si>
  <si>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</si>
  <si>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</si>
  <si>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</si>
  <si>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</si>
  <si>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</si>
  <si>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</si>
  <si>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</si>
  <si>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</si>
  <si>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</si>
  <si>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</si>
  <si>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</si>
  <si>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</si>
  <si>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</si>
  <si>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</si>
  <si>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</si>
  <si>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</si>
  <si>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</si>
  <si>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</si>
  <si>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</si>
  <si>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</si>
  <si>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</si>
  <si>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</si>
  <si>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</si>
  <si>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</si>
  <si>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</si>
  <si>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</si>
  <si>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</si>
  <si>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</si>
  <si>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</si>
  <si>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</si>
  <si>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</si>
  <si>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</si>
  <si>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</si>
  <si>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</si>
  <si>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</si>
  <si>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</si>
  <si>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</si>
  <si>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</si>
  <si>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</si>
  <si>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</si>
  <si>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</si>
  <si>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</si>
  <si>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</si>
  <si>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</si>
  <si>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</si>
  <si>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</si>
  <si>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</si>
  <si>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</si>
  <si>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</si>
  <si>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</si>
  <si>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</si>
  <si>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</si>
  <si>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</si>
  <si>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</si>
  <si>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</si>
  <si>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</si>
  <si>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</si>
  <si>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</si>
  <si>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</si>
  <si>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</si>
  <si>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</si>
  <si>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</si>
  <si>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</si>
  <si>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</si>
  <si>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</si>
  <si>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</si>
  <si>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</si>
  <si>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</si>
  <si>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</si>
  <si>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</si>
  <si>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</si>
  <si>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</si>
  <si>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</si>
  <si>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</si>
  <si>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</si>
  <si>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</si>
  <si>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</si>
  <si>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</si>
  <si>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</si>
  <si>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</si>
  <si>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</si>
  <si>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</si>
  <si>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</si>
  <si>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</si>
  <si>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</si>
  <si>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</si>
  <si>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</si>
  <si>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</si>
  <si>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</si>
  <si>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</si>
  <si>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</si>
  <si>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</si>
  <si>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</si>
  <si>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</si>
  <si>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</si>
  <si>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</si>
  <si>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</si>
  <si>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</si>
  <si>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</si>
  <si>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</si>
  <si>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</si>
  <si>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</si>
  <si>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</si>
  <si>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</si>
  <si>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</si>
  <si>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</si>
  <si>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</si>
  <si>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</si>
  <si>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</si>
  <si>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</si>
  <si>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</si>
  <si>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</si>
  <si>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</si>
  <si>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</si>
  <si>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</si>
  <si>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</si>
  <si>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</si>
  <si>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</si>
  <si>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</si>
  <si>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</si>
  <si>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</si>
  <si>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</si>
  <si>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</si>
  <si>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</si>
  <si>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</si>
  <si>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</si>
  <si>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</si>
  <si>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</si>
  <si>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</si>
  <si>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</si>
  <si>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</si>
  <si>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</si>
  <si>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</si>
  <si>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</si>
  <si>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</si>
  <si>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</si>
  <si>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</si>
  <si>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</si>
  <si>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</si>
  <si>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</si>
  <si>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</si>
  <si>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</si>
  <si>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</si>
  <si>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</si>
  <si>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</si>
  <si>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</si>
  <si>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</si>
  <si>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</si>
  <si>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</si>
  <si>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</si>
  <si>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</si>
  <si>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</si>
  <si>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</si>
  <si>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</si>
  <si>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</si>
  <si>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</si>
  <si>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</si>
  <si>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</si>
  <si>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</si>
  <si>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</si>
  <si>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</si>
  <si>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</si>
  <si>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</si>
  <si>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</si>
  <si>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</si>
  <si>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</si>
  <si>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</si>
  <si>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</si>
  <si>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</si>
  <si>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</si>
  <si>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</si>
  <si>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</si>
  <si>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</si>
  <si>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</si>
  <si>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</si>
  <si>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</si>
  <si>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</si>
  <si>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</si>
  <si>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</si>
  <si>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</si>
  <si>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</si>
  <si>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</si>
  <si>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</si>
  <si>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</si>
  <si>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</si>
  <si>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</si>
  <si>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</si>
  <si>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</si>
  <si>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</si>
  <si>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</si>
  <si>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</si>
  <si>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</si>
  <si>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</si>
  <si>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</si>
  <si>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</si>
  <si>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</si>
  <si>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</si>
  <si>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</si>
  <si>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</si>
  <si>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</si>
  <si>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</si>
  <si>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</si>
  <si>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</si>
  <si>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</si>
  <si>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</si>
  <si>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</si>
  <si>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</si>
  <si>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</si>
  <si>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</si>
  <si>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</si>
  <si>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</si>
  <si>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</si>
  <si>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</si>
  <si>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</si>
  <si>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</si>
  <si>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</si>
  <si>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</si>
  <si>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</si>
  <si>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</si>
  <si>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</si>
  <si>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</si>
  <si>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</si>
  <si>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</si>
  <si>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</si>
  <si>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</si>
  <si>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</si>
  <si>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</si>
  <si>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</si>
  <si>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</si>
  <si>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</si>
  <si>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</si>
  <si>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</si>
  <si>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</si>
  <si>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</si>
  <si>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</si>
  <si>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</si>
  <si>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</si>
  <si>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</si>
  <si>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</si>
  <si>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</si>
  <si>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</si>
  <si>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</si>
  <si>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</si>
  <si>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</si>
  <si>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</si>
  <si>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</si>
  <si>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</si>
  <si>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</si>
  <si>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</si>
  <si>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</si>
  <si>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</si>
  <si>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</si>
  <si>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</si>
  <si>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</si>
  <si>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</si>
  <si>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</si>
  <si>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</si>
  <si>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</si>
  <si>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</si>
  <si>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</si>
  <si>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</si>
  <si>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</si>
  <si>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</si>
  <si>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</si>
  <si>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</si>
  <si>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</si>
  <si>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</si>
  <si>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</si>
  <si>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</si>
  <si>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</si>
  <si>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</si>
  <si>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</si>
  <si>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</si>
  <si>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</si>
  <si>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</si>
  <si>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</si>
  <si>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</si>
  <si>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</si>
  <si>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</si>
  <si>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</si>
  <si>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</si>
  <si>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</si>
  <si>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</si>
  <si>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</si>
  <si>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</si>
  <si>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</si>
  <si>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</si>
  <si>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</si>
  <si>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</si>
  <si>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</si>
  <si>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</si>
  <si>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</si>
  <si>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</si>
  <si>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</si>
  <si>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</si>
  <si>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</si>
  <si>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</si>
  <si>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</si>
  <si>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</si>
  <si>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</si>
  <si>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</si>
  <si>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</si>
  <si>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</si>
  <si>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</si>
  <si>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</si>
  <si>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</si>
  <si>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</si>
  <si>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</si>
  <si>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</si>
  <si>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</si>
  <si>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</si>
  <si>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</si>
  <si>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</si>
  <si>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</si>
  <si>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</si>
  <si>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</si>
  <si>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</si>
  <si>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</si>
  <si>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</si>
  <si>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</si>
  <si>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</si>
  <si>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</si>
  <si>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</si>
  <si>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</si>
  <si>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</si>
  <si>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</si>
  <si>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</si>
  <si>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</si>
  <si>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</si>
  <si>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</si>
  <si>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</si>
  <si>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</si>
  <si>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</si>
  <si>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</si>
  <si>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</si>
  <si>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</si>
  <si>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</si>
  <si>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</si>
  <si>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</si>
  <si>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</si>
  <si>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</si>
  <si>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</si>
  <si>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</si>
  <si>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</si>
  <si>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</si>
  <si>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</si>
  <si>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</si>
  <si>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</si>
  <si>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</si>
  <si>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</si>
  <si>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</si>
  <si>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</si>
  <si>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</si>
  <si>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</si>
  <si>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</si>
  <si>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</si>
  <si>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</si>
  <si>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</si>
  <si>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</si>
  <si>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</si>
  <si>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</si>
  <si>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</si>
  <si>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</si>
  <si>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</si>
  <si>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</si>
  <si>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</si>
  <si>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</si>
  <si>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</si>
  <si>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</si>
  <si>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</si>
  <si>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</si>
  <si>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</si>
  <si>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</si>
  <si>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</si>
  <si>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</si>
  <si>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</si>
  <si>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</si>
  <si>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</si>
  <si>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</si>
  <si>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</si>
  <si>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</si>
  <si>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</si>
  <si>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</si>
  <si>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</si>
  <si>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</si>
  <si>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</si>
  <si>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</si>
  <si>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</si>
  <si>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</si>
  <si>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</si>
  <si>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</si>
  <si>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</si>
  <si>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</si>
  <si>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</si>
  <si>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</si>
  <si>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</si>
  <si>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</si>
  <si>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</si>
  <si>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</si>
  <si>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</si>
  <si>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</si>
  <si>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</si>
  <si>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</si>
  <si>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</si>
  <si>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</si>
  <si>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</si>
  <si>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</si>
  <si>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</si>
  <si>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</si>
  <si>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</si>
  <si>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</si>
  <si>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</si>
  <si>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</si>
  <si>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</si>
  <si>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</si>
  <si>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</si>
  <si>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</si>
  <si>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</si>
  <si>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</si>
  <si>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</si>
  <si>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</si>
  <si>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</si>
  <si>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</si>
  <si>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</si>
  <si>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</si>
  <si>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</si>
  <si>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</si>
  <si>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</si>
  <si>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</si>
  <si>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</si>
  <si>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</si>
  <si>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</si>
  <si>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</si>
  <si>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</si>
  <si>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</si>
  <si>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</si>
  <si>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</si>
  <si>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</si>
  <si>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</si>
  <si>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</si>
  <si>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</si>
  <si>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</si>
  <si>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</si>
  <si>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</si>
  <si>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</si>
  <si>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</si>
  <si>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</si>
  <si>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</si>
  <si>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</si>
  <si>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</si>
  <si>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</si>
  <si>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</si>
  <si>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</si>
  <si>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</si>
  <si>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</si>
  <si>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</si>
  <si>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</si>
  <si>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</si>
  <si>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</si>
  <si>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</si>
  <si>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</si>
  <si>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</si>
  <si>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</si>
  <si>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</si>
  <si>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</si>
  <si>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</si>
  <si>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</si>
  <si>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</si>
  <si>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</si>
  <si>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</si>
  <si>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</si>
  <si>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</si>
  <si>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</si>
  <si>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</si>
  <si>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</si>
  <si>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</si>
  <si>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</si>
  <si>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</si>
  <si>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</si>
  <si>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</si>
  <si>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</si>
  <si>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</si>
  <si>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</si>
  <si>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</si>
  <si>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</si>
  <si>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</si>
  <si>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</si>
  <si>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</si>
  <si>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</si>
  <si>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</si>
  <si>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</si>
  <si>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</si>
  <si>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</si>
  <si>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</si>
  <si>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</si>
  <si>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</si>
  <si>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</si>
  <si>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</si>
  <si>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</si>
  <si>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</si>
  <si>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</si>
  <si>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</si>
  <si>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</si>
  <si>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</si>
  <si>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</si>
  <si>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</si>
  <si>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</si>
  <si>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</si>
  <si>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</si>
  <si>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</si>
  <si>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</si>
  <si>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</si>
  <si>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</si>
  <si>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</si>
  <si>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</si>
  <si>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</si>
  <si>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</si>
  <si>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</si>
  <si>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</si>
  <si>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</si>
  <si>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</si>
  <si>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</si>
  <si>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</si>
  <si>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</si>
  <si>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</si>
  <si>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</si>
  <si>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</si>
  <si>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</si>
  <si>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</si>
  <si>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</si>
  <si>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</si>
  <si>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</si>
  <si>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</si>
  <si>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</si>
  <si>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</si>
  <si>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</si>
  <si>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</si>
  <si>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</si>
  <si>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</si>
  <si>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</si>
  <si>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</si>
  <si>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</si>
  <si>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</si>
  <si>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</si>
  <si>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</si>
  <si>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</si>
  <si>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</si>
  <si>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</si>
  <si>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</si>
  <si>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</si>
  <si>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</si>
  <si>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</si>
  <si>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</si>
  <si>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</si>
  <si>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</si>
  <si>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</si>
  <si>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</si>
  <si>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</si>
  <si>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</si>
  <si>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</si>
  <si>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</si>
  <si>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</si>
  <si>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</si>
  <si>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</si>
  <si>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</si>
  <si>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</si>
  <si>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</si>
  <si>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</si>
  <si>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</si>
  <si>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</si>
  <si>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</si>
  <si>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</si>
  <si>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</si>
  <si>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</si>
  <si>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</si>
  <si>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</si>
  <si>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</si>
  <si>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</si>
  <si>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</si>
  <si>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</si>
  <si>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</si>
  <si>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</si>
  <si>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</si>
  <si>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</si>
  <si>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</si>
  <si>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</si>
  <si>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</si>
  <si>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</si>
  <si>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</si>
  <si>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</si>
  <si>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</si>
  <si>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</si>
  <si>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</si>
  <si>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</si>
  <si>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</si>
  <si>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</si>
  <si>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</si>
  <si>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</si>
  <si>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</si>
  <si>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</si>
  <si>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</si>
  <si>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</si>
  <si>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</si>
  <si>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</si>
  <si>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</si>
  <si>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</si>
  <si>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</si>
  <si>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</si>
  <si>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</si>
  <si>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</si>
  <si>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</si>
  <si>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</si>
  <si>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</si>
  <si>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</si>
  <si>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</si>
  <si>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</si>
  <si>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</si>
  <si>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</si>
  <si>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</si>
  <si>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</si>
  <si>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</si>
  <si>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</si>
  <si>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</si>
  <si>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</si>
  <si>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</si>
  <si>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</si>
  <si>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</si>
  <si>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</si>
  <si>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</si>
  <si>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</si>
  <si>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</si>
  <si>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</si>
  <si>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</si>
  <si>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</si>
  <si>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</si>
  <si>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</si>
  <si>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</si>
  <si>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</si>
  <si>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</si>
  <si>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</si>
  <si>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</si>
  <si>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</si>
  <si>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</si>
  <si>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</si>
  <si>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</si>
  <si>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</si>
  <si>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</si>
  <si>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</si>
  <si>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</si>
  <si>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</si>
  <si>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</si>
  <si>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</si>
  <si>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</si>
  <si>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</si>
  <si>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</si>
  <si>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</si>
  <si>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</si>
  <si>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</si>
  <si>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</si>
  <si>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</si>
  <si>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</si>
  <si>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</si>
  <si>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</si>
  <si>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</si>
  <si>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</si>
  <si>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</si>
  <si>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</si>
  <si>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</si>
  <si>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</si>
  <si>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</si>
  <si>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</si>
  <si>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</si>
  <si>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</si>
  <si>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</si>
  <si>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</si>
  <si>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</si>
  <si>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</si>
  <si>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</si>
  <si>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</si>
  <si>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</si>
  <si>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</si>
  <si>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</si>
  <si>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</si>
  <si>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</si>
  <si>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</si>
  <si>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</si>
  <si>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</si>
  <si>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</si>
  <si>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</si>
  <si>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</si>
  <si>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</si>
  <si>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</si>
  <si>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</si>
  <si>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</si>
  <si>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</si>
  <si>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</si>
  <si>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</si>
  <si>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</si>
  <si>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</si>
  <si>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</si>
  <si>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</si>
  <si>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</si>
  <si>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</si>
  <si>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</si>
  <si>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</si>
  <si>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</si>
  <si>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</si>
  <si>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</si>
  <si>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</si>
  <si>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</si>
  <si>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</si>
  <si>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</si>
  <si>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</si>
  <si>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</si>
  <si>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</si>
  <si>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</si>
  <si>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</si>
  <si>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</si>
  <si>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</si>
  <si>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</si>
  <si>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</si>
  <si>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</si>
  <si>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</si>
  <si>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</si>
  <si>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</si>
  <si>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</si>
  <si>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</si>
  <si>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</si>
  <si>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</si>
  <si>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</si>
  <si>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</si>
  <si>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</si>
  <si>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</si>
  <si>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</si>
  <si>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</si>
  <si>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</si>
  <si>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</si>
  <si>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</si>
  <si>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</si>
  <si>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</si>
  <si>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</si>
  <si>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</si>
  <si>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</si>
  <si>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</si>
  <si>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</si>
  <si>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</si>
  <si>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</si>
  <si>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</si>
  <si>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</si>
  <si>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</si>
  <si>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</si>
  <si>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</si>
  <si>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</si>
  <si>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</si>
  <si>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</si>
  <si>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</si>
  <si>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</si>
  <si>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</si>
  <si>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</si>
  <si>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</si>
  <si>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</si>
  <si>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</si>
  <si>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</si>
  <si>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</si>
  <si>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</si>
  <si>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</si>
  <si>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</si>
  <si>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</si>
  <si>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</si>
  <si>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</si>
  <si>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</si>
  <si>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</si>
  <si>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</si>
  <si>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</si>
  <si>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</si>
  <si>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</si>
  <si>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</si>
  <si>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</si>
  <si>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</si>
  <si>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</si>
  <si>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</si>
  <si>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</si>
  <si>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</si>
  <si>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</si>
  <si>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</si>
  <si>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</si>
  <si>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</si>
  <si>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</si>
  <si>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</si>
  <si>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</si>
  <si>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</si>
  <si>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</si>
  <si>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</si>
  <si>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</si>
  <si>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</si>
  <si>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</si>
  <si>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</si>
  <si>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</si>
  <si>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</si>
  <si>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</si>
  <si>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</si>
  <si>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</si>
  <si>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</si>
  <si>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</si>
  <si>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</si>
  <si>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</si>
  <si>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</si>
  <si>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</si>
  <si>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</si>
  <si>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</si>
  <si>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</si>
  <si>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</si>
  <si>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</si>
  <si>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</si>
  <si>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</si>
  <si>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</si>
  <si>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</si>
  <si>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</si>
  <si>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</si>
  <si>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</si>
  <si>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</si>
  <si>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</si>
  <si>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</si>
  <si>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</si>
  <si>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</si>
  <si>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</si>
  <si>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</si>
  <si>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</si>
  <si>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</si>
  <si>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</si>
  <si>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</si>
  <si>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</si>
  <si>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</si>
  <si>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</si>
  <si>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</si>
  <si>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</si>
  <si>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</si>
  <si>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</si>
  <si>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</si>
  <si>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</si>
  <si>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</si>
  <si>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</si>
  <si>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</si>
  <si>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</si>
  <si>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</si>
  <si>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</si>
  <si>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</si>
  <si>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</si>
  <si>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</si>
  <si>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</si>
  <si>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</si>
  <si>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</si>
  <si>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</si>
  <si>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</si>
  <si>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</si>
  <si>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</si>
  <si>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</si>
  <si>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</si>
  <si>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</si>
  <si>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</si>
  <si>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</si>
  <si>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</si>
  <si>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</si>
  <si>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</si>
  <si>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</si>
  <si>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</si>
  <si>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</si>
  <si>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</si>
  <si>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</si>
  <si>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</si>
  <si>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</si>
  <si>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</si>
  <si>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</si>
  <si>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</si>
  <si>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</si>
  <si>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</si>
  <si>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</si>
  <si>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</si>
  <si>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</si>
  <si>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</si>
  <si>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</si>
  <si>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</si>
  <si>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</si>
  <si>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</si>
  <si>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</si>
  <si>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</si>
  <si>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</si>
  <si>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</si>
  <si>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</si>
  <si>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</si>
  <si>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</si>
  <si>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</si>
  <si>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</si>
  <si>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</si>
  <si>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</si>
  <si>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</si>
  <si>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</si>
  <si>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</si>
  <si>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</si>
  <si>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</si>
  <si>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</si>
  <si>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</si>
  <si>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</si>
  <si>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</si>
  <si>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</si>
  <si>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</si>
  <si>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</si>
  <si>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</si>
  <si>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</si>
  <si>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</si>
  <si>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</si>
  <si>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</si>
  <si>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</si>
  <si>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</si>
  <si>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</si>
  <si>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</si>
  <si>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</si>
  <si>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</si>
  <si>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</si>
  <si>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</si>
  <si>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</si>
  <si>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</si>
  <si>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</si>
  <si>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</si>
  <si>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</si>
  <si>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</si>
  <si>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</si>
  <si>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</si>
  <si>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</si>
  <si>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</si>
  <si>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</si>
  <si>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</si>
  <si>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</si>
  <si>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</si>
  <si>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</si>
  <si>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</si>
  <si>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</si>
  <si>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</si>
  <si>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</si>
  <si>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</si>
  <si>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</si>
  <si>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</si>
  <si>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</si>
  <si>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</si>
  <si>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</si>
  <si>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</si>
  <si>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</si>
  <si>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</si>
  <si>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</si>
  <si>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</si>
  <si>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</si>
  <si>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</si>
  <si>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</si>
  <si>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</si>
  <si>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</si>
  <si>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</si>
  <si>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</si>
  <si>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</si>
  <si>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</si>
  <si>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</si>
  <si>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</si>
  <si>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</si>
  <si>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</si>
  <si>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</si>
  <si>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</si>
  <si>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</si>
  <si>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</si>
  <si>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</si>
  <si>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</si>
  <si>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</si>
  <si>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</si>
  <si>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</si>
  <si>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</si>
  <si>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</si>
  <si>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</si>
  <si>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</si>
  <si>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</si>
  <si>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</si>
  <si>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</si>
  <si>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</si>
  <si>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</si>
  <si>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</si>
  <si>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</si>
  <si>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</si>
  <si>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</si>
  <si>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</si>
  <si>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</si>
  <si>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</si>
  <si>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</si>
  <si>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</si>
  <si>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</si>
  <si>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</si>
  <si>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</si>
  <si>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</si>
  <si>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</si>
  <si>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</si>
  <si>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</si>
  <si>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</si>
  <si>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</si>
  <si>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</si>
  <si>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</si>
  <si>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</si>
  <si>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</si>
  <si>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</si>
  <si>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</si>
  <si>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</si>
  <si>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</si>
  <si>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</si>
  <si>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</si>
  <si>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</si>
  <si>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</si>
  <si>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</si>
  <si>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</si>
  <si>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</si>
  <si>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</si>
  <si>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</si>
  <si>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</si>
  <si>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</si>
  <si>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</si>
  <si>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</si>
  <si>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</si>
  <si>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</si>
  <si>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</si>
  <si>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</si>
  <si>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</si>
  <si>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</si>
  <si>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</si>
  <si>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</si>
  <si>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</si>
  <si>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</si>
  <si>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</si>
  <si>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</si>
  <si>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</si>
  <si>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</si>
  <si>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</si>
  <si>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</si>
  <si>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</si>
  <si>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</si>
  <si>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</si>
  <si>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</si>
  <si>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</si>
  <si>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</si>
  <si>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</si>
  <si>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</si>
  <si>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</si>
  <si>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</si>
  <si>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</si>
  <si>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</si>
  <si>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</si>
  <si>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</si>
  <si>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</si>
  <si>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</si>
  <si>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</si>
  <si>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</si>
  <si>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</si>
  <si>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</si>
  <si>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</si>
  <si>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</si>
  <si>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</si>
  <si>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</si>
  <si>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</si>
  <si>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</si>
  <si>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</si>
  <si>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</si>
  <si>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</si>
  <si>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</si>
  <si>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</si>
  <si>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</si>
  <si>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</si>
  <si>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</si>
  <si>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</si>
  <si>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</si>
  <si>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</si>
  <si>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</si>
  <si>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</si>
  <si>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</si>
  <si>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</si>
  <si>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</si>
  <si>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</si>
  <si>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</si>
  <si>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</si>
  <si>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</si>
  <si>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</si>
  <si>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</si>
  <si>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</si>
  <si>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</si>
  <si>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</si>
  <si>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</si>
  <si>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</si>
  <si>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</si>
  <si>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</si>
  <si>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</si>
  <si>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</si>
  <si>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</si>
  <si>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</si>
  <si>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</si>
  <si>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</si>
  <si>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</si>
  <si>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</si>
  <si>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</si>
  <si>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</si>
  <si>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</si>
  <si>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</si>
  <si>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</si>
  <si>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</si>
  <si>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</si>
  <si>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</si>
  <si>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</si>
  <si>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</si>
  <si>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</si>
  <si>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</si>
  <si>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</si>
  <si>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</si>
  <si>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</si>
  <si>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</si>
  <si>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</si>
  <si>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</si>
  <si>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</si>
  <si>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</si>
  <si>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</si>
  <si>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</si>
  <si>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</si>
  <si>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</si>
  <si>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</si>
  <si>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</si>
  <si>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</si>
  <si>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</si>
  <si>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</si>
  <si>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</si>
  <si>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</si>
  <si>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</si>
  <si>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</si>
  <si>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</si>
  <si>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</si>
  <si>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</si>
  <si>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</si>
  <si>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</si>
  <si>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</si>
  <si>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</si>
  <si>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</si>
  <si>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</si>
  <si>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</si>
  <si>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</si>
  <si>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</si>
  <si>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</si>
  <si>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</si>
  <si>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</si>
  <si>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</si>
  <si>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</si>
  <si>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</si>
  <si>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</si>
  <si>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</si>
  <si>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</si>
  <si>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</si>
  <si>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</si>
  <si>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</si>
  <si>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</si>
  <si>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</si>
  <si>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</si>
  <si>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</si>
  <si>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</si>
  <si>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</si>
  <si>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</si>
  <si>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</si>
  <si>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</si>
  <si>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</si>
  <si>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</si>
  <si>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</si>
  <si>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</si>
  <si>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</si>
  <si>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</si>
  <si>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</si>
  <si>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</si>
  <si>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</si>
  <si>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</si>
  <si>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</si>
  <si>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</si>
  <si>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</si>
  <si>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</si>
  <si>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</si>
  <si>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</si>
  <si>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</si>
  <si>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</si>
  <si>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</si>
  <si>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</si>
  <si>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</si>
  <si>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</si>
  <si>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</si>
  <si>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</si>
  <si>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</si>
  <si>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</si>
  <si>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</si>
  <si>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</si>
  <si>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</si>
  <si>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</si>
  <si>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</si>
  <si>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</si>
  <si>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</si>
  <si>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</si>
  <si>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</si>
  <si>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</si>
  <si>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</si>
  <si>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</si>
  <si>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</si>
  <si>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</si>
  <si>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</si>
  <si>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</si>
  <si>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</si>
  <si>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</si>
  <si>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</si>
  <si>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</si>
  <si>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</si>
  <si>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</si>
  <si>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</si>
  <si>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</si>
  <si>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</si>
  <si>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</si>
  <si>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</si>
  <si>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</si>
  <si>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</si>
  <si>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</si>
  <si>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</si>
  <si>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</si>
  <si>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</si>
  <si>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</si>
  <si>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</si>
  <si>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</si>
  <si>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</si>
  <si>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</si>
  <si>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</si>
  <si>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</si>
  <si>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</si>
  <si>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</si>
  <si>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</si>
  <si>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</si>
  <si>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</si>
  <si>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</si>
  <si>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</si>
  <si>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</si>
  <si>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</si>
  <si>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</si>
  <si>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</si>
  <si>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</si>
  <si>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</si>
  <si>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</si>
  <si>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</si>
  <si>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</si>
  <si>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</si>
  <si>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</si>
  <si>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</si>
  <si>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</si>
  <si>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</si>
  <si>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</si>
  <si>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</si>
  <si>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</si>
  <si>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</si>
  <si>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</si>
  <si>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</si>
  <si>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</si>
  <si>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</si>
  <si>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</si>
  <si>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</si>
  <si>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</si>
  <si>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</si>
  <si>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</si>
  <si>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</si>
  <si>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</si>
  <si>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</si>
  <si>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</si>
  <si>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</si>
  <si>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</si>
  <si>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</si>
  <si>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</si>
  <si>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</si>
  <si>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</si>
  <si>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</si>
  <si>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</si>
  <si>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</si>
  <si>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</si>
  <si>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</si>
  <si>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</si>
  <si>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</si>
  <si>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</si>
  <si>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</si>
  <si>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</si>
  <si>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</si>
  <si>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</si>
  <si>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</si>
  <si>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</si>
  <si>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</si>
  <si>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</si>
  <si>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</si>
  <si>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</si>
  <si>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</si>
  <si>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</si>
  <si>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</si>
  <si>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</si>
  <si>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</si>
  <si>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</si>
  <si>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</si>
  <si>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</si>
  <si>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</si>
  <si>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</si>
  <si>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</si>
  <si>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</si>
  <si>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</si>
  <si>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</si>
  <si>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</si>
  <si>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</si>
  <si>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</si>
  <si>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</si>
  <si>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</si>
  <si>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</si>
  <si>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</si>
  <si>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</si>
  <si>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</si>
  <si>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</si>
  <si>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</si>
  <si>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</si>
  <si>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</si>
  <si>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</si>
  <si>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</si>
  <si>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</si>
  <si>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</si>
  <si>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</si>
  <si>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</si>
  <si>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</si>
  <si>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</si>
  <si>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</si>
  <si>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</si>
  <si>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</si>
  <si>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</si>
  <si>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</si>
  <si>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</si>
  <si>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</si>
  <si>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</si>
  <si>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</si>
  <si>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</si>
  <si>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</si>
  <si>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</si>
  <si>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</si>
  <si>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</si>
  <si>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</si>
  <si>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</si>
  <si>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</si>
  <si>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</si>
  <si>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</si>
  <si>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</si>
  <si>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</si>
  <si>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</si>
  <si>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</si>
  <si>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</si>
  <si>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</si>
  <si>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</si>
  <si>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</si>
  <si>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</si>
  <si>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</si>
  <si>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</si>
  <si>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</si>
  <si>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</si>
  <si>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</si>
  <si>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</si>
  <si>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</si>
  <si>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</si>
  <si>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</si>
  <si>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</si>
  <si>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</si>
  <si>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</si>
  <si>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</si>
  <si>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</si>
  <si>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</si>
  <si>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</si>
  <si>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</si>
  <si>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</si>
  <si>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</si>
  <si>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</si>
  <si>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</si>
  <si>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</si>
  <si>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</si>
  <si>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</si>
  <si>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</si>
  <si>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</si>
  <si>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</si>
  <si>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</si>
  <si>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</si>
  <si>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</si>
  <si>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</si>
  <si>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</si>
  <si>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</si>
  <si>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</si>
  <si>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</si>
  <si>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</si>
  <si>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</si>
  <si>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</si>
  <si>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</si>
  <si>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</si>
  <si>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</si>
  <si>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</si>
  <si>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</si>
  <si>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</si>
  <si>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</si>
  <si>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</si>
  <si>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</si>
  <si>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</si>
  <si>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</si>
  <si>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</si>
  <si>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</si>
  <si>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</si>
  <si>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</si>
  <si>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</si>
  <si>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</si>
  <si>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</si>
  <si>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</si>
  <si>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</si>
  <si>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</si>
  <si>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</si>
  <si>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</si>
  <si>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</si>
  <si>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</si>
  <si>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</si>
  <si>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</si>
  <si>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</si>
  <si>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</si>
  <si>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</si>
  <si>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</si>
  <si>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</si>
  <si>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</si>
  <si>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</si>
  <si>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</si>
  <si>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</si>
  <si>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</si>
  <si>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</si>
  <si>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</si>
  <si>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</si>
  <si>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</si>
  <si>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</si>
  <si>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</si>
  <si>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</si>
  <si>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</si>
  <si>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</si>
  <si>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</si>
  <si>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</si>
  <si>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</si>
  <si>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</si>
  <si>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</si>
  <si>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</si>
  <si>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</si>
  <si>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</si>
  <si>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</si>
  <si>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</si>
  <si>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</si>
  <si>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</si>
  <si>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</si>
  <si>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</si>
  <si>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</si>
  <si>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</si>
  <si>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</si>
  <si>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</si>
  <si>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</si>
  <si>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</si>
  <si>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</si>
  <si>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</si>
  <si>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</si>
  <si>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</si>
  <si>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</si>
  <si>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</si>
  <si>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</si>
  <si>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</si>
  <si>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</si>
  <si>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</si>
  <si>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</si>
  <si>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</si>
  <si>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</si>
  <si>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</si>
  <si>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</si>
  <si>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</si>
  <si>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</si>
  <si>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</si>
  <si>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</si>
  <si>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</si>
  <si>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</si>
  <si>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</si>
  <si>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</si>
  <si>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</si>
  <si>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</si>
  <si>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</si>
  <si>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</si>
  <si>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</si>
  <si>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</si>
  <si>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</si>
  <si>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</si>
  <si>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</si>
  <si>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</si>
  <si>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</si>
  <si>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</si>
  <si>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</si>
  <si>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</si>
  <si>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</si>
  <si>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</si>
  <si>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</si>
  <si>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</si>
  <si>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</si>
  <si>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</si>
  <si>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</si>
  <si>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</si>
  <si>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</si>
  <si>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</si>
  <si>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</si>
  <si>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</si>
  <si>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</si>
  <si>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</si>
  <si>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</si>
  <si>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</si>
  <si>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</si>
  <si>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</si>
  <si>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</si>
  <si>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</si>
  <si>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</si>
  <si>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</si>
  <si>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</si>
  <si>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</si>
  <si>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</si>
  <si>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</si>
  <si>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</si>
  <si>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</si>
  <si>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</si>
  <si>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</si>
  <si>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</si>
  <si>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</si>
  <si>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</si>
  <si>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</si>
  <si>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</si>
  <si>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</si>
  <si>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</si>
  <si>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</si>
  <si>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</si>
  <si>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</si>
  <si>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</si>
  <si>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</si>
  <si>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</si>
  <si>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</si>
  <si>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</si>
  <si>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</si>
  <si>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</si>
  <si>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</si>
  <si>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</si>
  <si>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</si>
  <si>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</si>
  <si>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</si>
  <si>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</si>
  <si>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</si>
  <si>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</si>
  <si>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</si>
  <si>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</si>
  <si>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</si>
  <si>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</si>
  <si>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</si>
  <si>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</si>
  <si>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</si>
  <si>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</si>
  <si>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</si>
  <si>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</si>
  <si>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</si>
  <si>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</si>
  <si>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</si>
  <si>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</si>
  <si>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</si>
  <si>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</si>
  <si>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</si>
  <si>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</si>
  <si>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</si>
  <si>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</si>
  <si>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</si>
  <si>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</si>
  <si>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</si>
  <si>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</si>
  <si>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</si>
  <si>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</si>
  <si>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</si>
  <si>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</si>
  <si>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</si>
  <si>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</si>
  <si>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</si>
  <si>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</si>
  <si>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</si>
  <si>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</si>
  <si>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</si>
  <si>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</si>
  <si>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</si>
  <si>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</si>
  <si>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</si>
  <si>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</si>
  <si>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</si>
  <si>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</si>
  <si>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</si>
  <si>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</si>
  <si>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</si>
  <si>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</si>
  <si>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</si>
  <si>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</si>
  <si>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</si>
  <si>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</si>
  <si>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</si>
  <si>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</si>
  <si>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</si>
  <si>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</si>
  <si>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</si>
  <si>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</si>
  <si>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</si>
  <si>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</si>
  <si>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</si>
  <si>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</si>
  <si>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</si>
  <si>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</si>
  <si>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</si>
  <si>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</si>
  <si>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</si>
  <si>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</si>
  <si>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</si>
  <si>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</si>
  <si>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</si>
  <si>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</si>
  <si>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</si>
  <si>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</si>
  <si>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</si>
  <si>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</si>
  <si>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</si>
  <si>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</si>
  <si>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</si>
  <si>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</si>
  <si>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</si>
  <si>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</si>
  <si>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</si>
  <si>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</si>
  <si>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</si>
  <si>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</si>
  <si>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</si>
  <si>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</si>
  <si>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</si>
  <si>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</si>
  <si>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</si>
  <si>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</si>
  <si>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</si>
  <si>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</si>
  <si>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</si>
  <si>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</si>
  <si>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</si>
  <si>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</si>
  <si>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</si>
  <si>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</si>
  <si>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</si>
  <si>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</si>
  <si>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</si>
  <si>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</si>
  <si>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</si>
  <si>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</si>
  <si>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</si>
  <si>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</si>
  <si>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</si>
  <si>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</si>
  <si>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</si>
  <si>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</si>
  <si>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</si>
  <si>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</si>
  <si>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</si>
  <si>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</si>
  <si>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</si>
  <si>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</si>
  <si>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</si>
  <si>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</si>
  <si>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</si>
  <si>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</si>
  <si>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</si>
  <si>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</si>
  <si>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</si>
  <si>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</si>
  <si>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</si>
  <si>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</si>
  <si>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</si>
  <si>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</si>
  <si>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</si>
  <si>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</si>
  <si>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</si>
  <si>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</si>
  <si>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</si>
  <si>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</si>
  <si>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</si>
  <si>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</si>
  <si>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</si>
  <si>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</si>
  <si>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</si>
  <si>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</si>
  <si>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</si>
  <si>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</si>
  <si>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</si>
  <si>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</si>
  <si>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</si>
  <si>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</si>
  <si>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</si>
  <si>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</si>
  <si>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</si>
  <si>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</si>
  <si>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</si>
  <si>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</si>
  <si>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</si>
  <si>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</si>
  <si>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</si>
  <si>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</si>
  <si>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</si>
  <si>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</si>
  <si>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</si>
  <si>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</si>
  <si>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</si>
  <si>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</si>
  <si>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</si>
  <si>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</si>
  <si>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</si>
  <si>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</si>
  <si>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</si>
  <si>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</si>
  <si>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</si>
  <si>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</si>
  <si>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</si>
  <si>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</si>
  <si>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</si>
  <si>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</si>
  <si>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</si>
  <si>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</si>
  <si>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</si>
  <si>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</si>
  <si>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</si>
  <si>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</si>
  <si>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</si>
  <si>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</si>
  <si>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</si>
  <si>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</si>
  <si>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</si>
  <si>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</si>
  <si>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</si>
  <si>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</si>
  <si>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</si>
  <si>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</si>
  <si>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</si>
  <si>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</si>
  <si>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</si>
  <si>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</si>
  <si>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</si>
  <si>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</si>
  <si>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</si>
  <si>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</si>
  <si>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</si>
  <si>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</si>
  <si>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</si>
  <si>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</si>
  <si>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</si>
  <si>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</si>
  <si>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</si>
  <si>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</si>
  <si>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</si>
  <si>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</si>
  <si>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</si>
  <si>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</si>
  <si>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</si>
  <si>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</si>
  <si>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</si>
  <si>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</si>
  <si>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</si>
  <si>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</si>
  <si>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</si>
  <si>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</si>
  <si>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</si>
  <si>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</si>
  <si>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</si>
  <si>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</si>
  <si>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</si>
  <si>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</si>
  <si>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</si>
  <si>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</si>
  <si>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</si>
  <si>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</si>
  <si>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</si>
  <si>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</si>
  <si>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</si>
  <si>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</si>
  <si>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</si>
  <si>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</si>
  <si>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</si>
  <si>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</si>
  <si>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</si>
  <si>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</si>
  <si>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</si>
  <si>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</si>
  <si>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</si>
  <si>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</si>
  <si>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</si>
  <si>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</si>
  <si>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</si>
  <si>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</si>
  <si>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</si>
  <si>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</si>
  <si>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</si>
  <si>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</si>
  <si>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</si>
  <si>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</si>
  <si>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</si>
  <si>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</si>
  <si>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</si>
  <si>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WEMINSON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</si>
  <si>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</si>
  <si>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</si>
  <si>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</si>
  <si>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</si>
  <si>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</si>
  <si>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</si>
  <si>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</si>
  <si>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LUAN</t>
  </si>
  <si>
    <t>ROBERTO</t>
  </si>
  <si>
    <t>EDSON</t>
  </si>
  <si>
    <t>MERCADINHO E FRIGORIFICO J. AGUIAR</t>
  </si>
  <si>
    <t>-3.84862470</t>
  </si>
  <si>
    <t>-38.61428600</t>
  </si>
  <si>
    <t>AILTON</t>
  </si>
  <si>
    <t>FELIX</t>
  </si>
  <si>
    <t>CARGA ANCORA FRIOS 28/05/25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</si>
</sst>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3657</v>
      </c>
      <c r="C2251" s="1" t="s">
        <v>3659</v>
      </c>
      <c r="D2251" s="1" t="s">
        <v>3660</v>
      </c>
    </row>
    <row r="2252" spans="1:4">
      <c r="A2252">
        <v>12173</v>
      </c>
      <c r="B2252" t="s">
        <v>3658</v>
      </c>
      <c r="C2252" s="1" t="s">
        <v>3661</v>
      </c>
      <c r="D2252" s="1" t="s">
        <v>3662</v>
      </c>
    </row>
    <row r="2253" spans="1:4">
      <c r="A2253">
        <v>12170</v>
      </c>
      <c r="B2253" t="s">
        <v>3666</v>
      </c>
      <c r="C2253" s="1" t="s">
        <v>3667</v>
      </c>
      <c r="D2253" s="1" t="s">
        <v>3668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4"/>
  <sheetViews>
    <sheetView tabSelected="1" workbookViewId="0">
      <selection activeCell="M27" sqref="M27:M3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45805</v>
      </c>
      <c r="B2" t="s">
        <v>3669</v>
      </c>
      <c r="C2" t="s">
        <v>3194</v>
      </c>
      <c r="D2">
        <v>172</v>
      </c>
      <c r="E2" t="s">
        <v>16</v>
      </c>
      <c r="F2" s="32">
        <v>984.72</v>
      </c>
      <c r="G2">
        <v>95.5</v>
      </c>
      <c r="H2" t="str">
        <f>VLOOKUP(D2,coordenadas!A:C,3,0)</f>
        <v>-3.8003218</v>
      </c>
      <c r="I2" t="str">
        <f>VLOOKUP(D2,coordenadas!A:D,4,0)</f>
        <v>-38.5880765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MANHA</v>
      </c>
    </row>
    <row r="3" spans="1:13">
      <c r="A3" s="2">
        <v>45805</v>
      </c>
      <c r="B3" t="s">
        <v>3665</v>
      </c>
      <c r="C3" t="s">
        <v>3193</v>
      </c>
      <c r="D3">
        <v>181</v>
      </c>
      <c r="E3" t="s">
        <v>17</v>
      </c>
      <c r="F3" s="32">
        <v>357.9</v>
      </c>
      <c r="G3">
        <v>29.1</v>
      </c>
      <c r="H3" t="str">
        <f>VLOOKUP(D3,coordenadas!A:C,3,0)</f>
        <v>-3.73546304</v>
      </c>
      <c r="I3" t="str">
        <f>VLOOKUP(D3,coordenadas!A:D,4,0)</f>
        <v>-38.65846975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DIURNO ALERTA</v>
      </c>
    </row>
    <row r="4" spans="1:13">
      <c r="A4" s="2">
        <v>45805</v>
      </c>
      <c r="B4" t="s">
        <v>3670</v>
      </c>
      <c r="C4" t="s">
        <v>3494</v>
      </c>
      <c r="D4">
        <v>182</v>
      </c>
      <c r="E4" t="s">
        <v>18</v>
      </c>
      <c r="F4" s="32">
        <v>1602.96</v>
      </c>
      <c r="G4">
        <v>112.5</v>
      </c>
      <c r="H4" t="str">
        <f>VLOOKUP(D4,coordenadas!A:C,3,0)</f>
        <v>-3.7429477</v>
      </c>
      <c r="I4" t="str">
        <f>VLOOKUP(D4,coordenadas!A:D,4,0)</f>
        <v>-38.5599157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MANHA</v>
      </c>
    </row>
    <row r="5" spans="1:13">
      <c r="A5" s="2">
        <v>45805</v>
      </c>
      <c r="B5" t="s">
        <v>3663</v>
      </c>
      <c r="C5" t="s">
        <v>3198</v>
      </c>
      <c r="D5">
        <v>196</v>
      </c>
      <c r="E5" t="s">
        <v>20</v>
      </c>
      <c r="F5" s="32">
        <v>1518.32</v>
      </c>
      <c r="G5">
        <v>112.6</v>
      </c>
      <c r="H5" t="str">
        <f>VLOOKUP(D5,coordenadas!A:C,3,0)</f>
        <v>-3.7548351</v>
      </c>
      <c r="I5" t="str">
        <f>VLOOKUP(D5,coordenadas!A:D,4,0)</f>
        <v>-38.5561623</v>
      </c>
      <c r="J5" s="1" t="s">
        <v>3333</v>
      </c>
      <c r="K5" s="1" t="s">
        <v>3334</v>
      </c>
      <c r="L5" s="3">
        <f>VLOOKUP(C5,pesoCaminhao!C:G,5,0)</f>
        <v>1590</v>
      </c>
      <c r="M5" t="str">
        <f>VLOOKUP(D5,horarios!B:G,6,0)</f>
        <v>MANHA</v>
      </c>
    </row>
    <row r="6" spans="1:13">
      <c r="A6" s="2">
        <v>45805</v>
      </c>
      <c r="B6" t="s">
        <v>3669</v>
      </c>
      <c r="C6" t="s">
        <v>3194</v>
      </c>
      <c r="D6">
        <v>212</v>
      </c>
      <c r="E6" t="s">
        <v>21</v>
      </c>
      <c r="F6" s="32">
        <v>3125.24</v>
      </c>
      <c r="G6">
        <v>215.5</v>
      </c>
      <c r="H6" t="str">
        <f>VLOOKUP(D6,coordenadas!A:C,3,0)</f>
        <v>-3.8185168</v>
      </c>
      <c r="I6" t="str">
        <f>VLOOKUP(D6,coordenadas!A:D,4,0)</f>
        <v>-38.4971878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MANHA</v>
      </c>
    </row>
    <row r="7" spans="1:13">
      <c r="A7" s="2">
        <v>45805</v>
      </c>
      <c r="B7" t="s">
        <v>3663</v>
      </c>
      <c r="C7" t="s">
        <v>3198</v>
      </c>
      <c r="D7">
        <v>224</v>
      </c>
      <c r="E7" t="s">
        <v>22</v>
      </c>
      <c r="F7" s="32">
        <v>1229.8399999999999</v>
      </c>
      <c r="G7">
        <v>70.7</v>
      </c>
      <c r="H7" t="str">
        <f>VLOOKUP(D7,coordenadas!A:C,3,0)</f>
        <v>-3.7440842</v>
      </c>
      <c r="I7" t="str">
        <f>VLOOKUP(D7,coordenadas!A:D,4,0)</f>
        <v>-38.4749343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MANHA</v>
      </c>
    </row>
    <row r="8" spans="1:13">
      <c r="A8" s="2">
        <v>45805</v>
      </c>
      <c r="B8" t="s">
        <v>3665</v>
      </c>
      <c r="C8" t="s">
        <v>3193</v>
      </c>
      <c r="D8">
        <v>239</v>
      </c>
      <c r="E8" t="s">
        <v>24</v>
      </c>
      <c r="F8" s="32">
        <v>2149</v>
      </c>
      <c r="G8">
        <v>90.6</v>
      </c>
      <c r="H8" t="str">
        <f>VLOOKUP(D8,coordenadas!A:C,3,0)</f>
        <v>-3.7342526</v>
      </c>
      <c r="I8" t="str">
        <f>VLOOKUP(D8,coordenadas!A:D,4,0)</f>
        <v>-38.65836087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DIURNO ALERTA</v>
      </c>
    </row>
    <row r="9" spans="1:13">
      <c r="A9" s="2">
        <v>45805</v>
      </c>
      <c r="B9" t="s">
        <v>3655</v>
      </c>
      <c r="C9" t="s">
        <v>3278</v>
      </c>
      <c r="D9">
        <v>284</v>
      </c>
      <c r="E9" t="s">
        <v>28</v>
      </c>
      <c r="F9" s="32">
        <v>1715.4</v>
      </c>
      <c r="G9">
        <v>131.5</v>
      </c>
      <c r="H9" t="str">
        <f>VLOOKUP(D9,coordenadas!A:C,3,0)</f>
        <v>-3.7966519</v>
      </c>
      <c r="I9" t="str">
        <f>VLOOKUP(D9,coordenadas!A:D,4,0)</f>
        <v>-38.6007377</v>
      </c>
      <c r="J9" s="1" t="s">
        <v>3333</v>
      </c>
      <c r="K9" s="1" t="s">
        <v>3334</v>
      </c>
      <c r="L9" s="3">
        <f>VLOOKUP(C9,pesoCaminhao!C:G,5,0)</f>
        <v>900</v>
      </c>
      <c r="M9" t="str">
        <f>VLOOKUP(D9,horarios!B:G,6,0)</f>
        <v>DIURNO ALERTA</v>
      </c>
    </row>
    <row r="10" spans="1:13">
      <c r="A10" s="2">
        <v>45805</v>
      </c>
      <c r="B10" t="s">
        <v>3670</v>
      </c>
      <c r="C10" t="s">
        <v>3494</v>
      </c>
      <c r="D10">
        <v>465</v>
      </c>
      <c r="E10" t="s">
        <v>51</v>
      </c>
      <c r="F10" s="32">
        <v>1344</v>
      </c>
      <c r="G10">
        <v>103.1</v>
      </c>
      <c r="H10" t="str">
        <f>VLOOKUP(D10,coordenadas!A:C,3,0)</f>
        <v>-3.7135362</v>
      </c>
      <c r="I10" t="str">
        <f>VLOOKUP(D10,coordenadas!A:D,4,0)</f>
        <v>-38.5885703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MANHA</v>
      </c>
    </row>
    <row r="11" spans="1:13">
      <c r="A11" s="2">
        <v>45805</v>
      </c>
      <c r="B11" t="s">
        <v>3655</v>
      </c>
      <c r="C11" t="s">
        <v>3278</v>
      </c>
      <c r="D11">
        <v>663</v>
      </c>
      <c r="E11" t="s">
        <v>77</v>
      </c>
      <c r="F11" s="32">
        <v>1300.44</v>
      </c>
      <c r="G11">
        <v>92.3</v>
      </c>
      <c r="H11" t="str">
        <f>VLOOKUP(D11,coordenadas!A:C,3,0)</f>
        <v>-3.77289</v>
      </c>
      <c r="I11" t="str">
        <f>VLOOKUP(D11,coordenadas!A:D,4,0)</f>
        <v>-38.5882422</v>
      </c>
      <c r="J11" s="1" t="s">
        <v>3333</v>
      </c>
      <c r="K11" s="1" t="s">
        <v>3334</v>
      </c>
      <c r="L11" s="3">
        <f>VLOOKUP(C11,pesoCaminhao!C:G,5,0)</f>
        <v>900</v>
      </c>
      <c r="M11" t="str">
        <f>VLOOKUP(D11,horarios!B:G,6,0)</f>
        <v>MANHA</v>
      </c>
    </row>
    <row r="12" spans="1:13">
      <c r="A12" s="2">
        <v>45805</v>
      </c>
      <c r="B12" t="s">
        <v>3665</v>
      </c>
      <c r="C12" t="s">
        <v>3193</v>
      </c>
      <c r="D12">
        <v>862</v>
      </c>
      <c r="E12" t="s">
        <v>123</v>
      </c>
      <c r="F12" s="32">
        <v>1118.1199999999999</v>
      </c>
      <c r="G12">
        <v>95.1</v>
      </c>
      <c r="H12" t="str">
        <f>VLOOKUP(D12,coordenadas!A:C,3,0)</f>
        <v>-3.7566112</v>
      </c>
      <c r="I12" t="str">
        <f>VLOOKUP(D12,coordenadas!A:D,4,0)</f>
        <v>-38.6024185</v>
      </c>
      <c r="J12" s="1" t="s">
        <v>3333</v>
      </c>
      <c r="K12" s="1" t="s">
        <v>3334</v>
      </c>
      <c r="L12" s="3">
        <f>VLOOKUP(C12,pesoCaminhao!C:G,5,0)</f>
        <v>1590</v>
      </c>
      <c r="M12" t="str">
        <f>VLOOKUP(D12,horarios!B:G,6,0)</f>
        <v>MANHA</v>
      </c>
    </row>
    <row r="13" spans="1:13">
      <c r="A13" s="2">
        <v>45805</v>
      </c>
      <c r="B13" t="s">
        <v>3663</v>
      </c>
      <c r="C13" t="s">
        <v>3198</v>
      </c>
      <c r="D13">
        <v>972</v>
      </c>
      <c r="E13" t="s">
        <v>147</v>
      </c>
      <c r="F13" s="32">
        <v>1058.92</v>
      </c>
      <c r="G13">
        <v>48.5</v>
      </c>
      <c r="H13" t="str">
        <f>VLOOKUP(D13,coordenadas!A:C,3,0)</f>
        <v>-3.7424091</v>
      </c>
      <c r="I13" t="str">
        <f>VLOOKUP(D13,coordenadas!A:D,4,0)</f>
        <v>-38.4867581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MANHA</v>
      </c>
    </row>
    <row r="14" spans="1:13">
      <c r="A14" s="2">
        <v>45805</v>
      </c>
      <c r="B14" t="s">
        <v>3655</v>
      </c>
      <c r="C14" t="s">
        <v>3278</v>
      </c>
      <c r="D14">
        <v>1967</v>
      </c>
      <c r="E14" t="s">
        <v>284</v>
      </c>
      <c r="F14" s="32">
        <v>908.4</v>
      </c>
      <c r="G14">
        <v>44.7</v>
      </c>
      <c r="H14" t="str">
        <f>VLOOKUP(D14,coordenadas!A:C,3,0)</f>
        <v>-3.7865804</v>
      </c>
      <c r="I14" t="str">
        <f>VLOOKUP(D14,coordenadas!A:D,4,0)</f>
        <v>-38.5979579</v>
      </c>
      <c r="J14" s="1" t="s">
        <v>3333</v>
      </c>
      <c r="K14" s="1" t="s">
        <v>3334</v>
      </c>
      <c r="L14" s="3">
        <f>VLOOKUP(C14,pesoCaminhao!C:G,5,0)</f>
        <v>900</v>
      </c>
      <c r="M14" t="str">
        <f>VLOOKUP(D14,horarios!B:G,6,0)</f>
        <v>DIURNO</v>
      </c>
    </row>
    <row r="15" spans="1:13">
      <c r="A15" s="2">
        <v>45805</v>
      </c>
      <c r="B15" t="s">
        <v>3665</v>
      </c>
      <c r="C15" t="s">
        <v>3193</v>
      </c>
      <c r="D15">
        <v>2240</v>
      </c>
      <c r="E15" t="s">
        <v>313</v>
      </c>
      <c r="F15" s="32">
        <v>529.16</v>
      </c>
      <c r="G15">
        <v>58.5</v>
      </c>
      <c r="H15" t="str">
        <f>VLOOKUP(D15,coordenadas!A:C,3,0)</f>
        <v>-3.625908</v>
      </c>
      <c r="I15" t="str">
        <f>VLOOKUP(D15,coordenadas!A:D,4,0)</f>
        <v>-38.7283622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 ALERTA</v>
      </c>
    </row>
    <row r="16" spans="1:13">
      <c r="A16" s="2">
        <v>45805</v>
      </c>
      <c r="B16" t="s">
        <v>3671</v>
      </c>
      <c r="C16" t="s">
        <v>3251</v>
      </c>
      <c r="D16">
        <v>2909</v>
      </c>
      <c r="E16" t="s">
        <v>384</v>
      </c>
      <c r="F16" s="32">
        <v>71716.08</v>
      </c>
      <c r="G16">
        <v>3245.8</v>
      </c>
      <c r="H16" t="str">
        <f>VLOOKUP(D16,coordenadas!A:C,3,0)</f>
        <v>-3.8546626</v>
      </c>
      <c r="I16" t="str">
        <f>VLOOKUP(D16,coordenadas!A:D,4,0)</f>
        <v>-38.6021541</v>
      </c>
      <c r="J16" s="1" t="s">
        <v>3333</v>
      </c>
      <c r="K16" s="1" t="s">
        <v>3334</v>
      </c>
      <c r="L16" s="3">
        <f>VLOOKUP(C16,pesoCaminhao!C:G,5,0)</f>
        <v>10000</v>
      </c>
      <c r="M16" t="str">
        <f>VLOOKUP(D16,horarios!B:G,6,0)</f>
        <v>DIURNO ALERTA</v>
      </c>
    </row>
    <row r="17" spans="1:13">
      <c r="A17" s="2">
        <v>45805</v>
      </c>
      <c r="B17" t="s">
        <v>3664</v>
      </c>
      <c r="C17" t="s">
        <v>3197</v>
      </c>
      <c r="D17">
        <v>3166</v>
      </c>
      <c r="E17" t="s">
        <v>405</v>
      </c>
      <c r="F17" s="32">
        <v>2264.66</v>
      </c>
      <c r="G17">
        <v>131.19999999999999</v>
      </c>
      <c r="H17" t="str">
        <f>VLOOKUP(D17,coordenadas!A:C,3,0)</f>
        <v>-3.8071766</v>
      </c>
      <c r="I17" t="str">
        <f>VLOOKUP(D17,coordenadas!A:D,4,0)</f>
        <v>-38.555096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MANHA</v>
      </c>
    </row>
    <row r="18" spans="1:13">
      <c r="A18" s="2">
        <v>45805</v>
      </c>
      <c r="B18" t="s">
        <v>3669</v>
      </c>
      <c r="C18" t="s">
        <v>3194</v>
      </c>
      <c r="D18">
        <v>3486</v>
      </c>
      <c r="E18" t="s">
        <v>452</v>
      </c>
      <c r="F18" s="32">
        <v>5295.22</v>
      </c>
      <c r="G18">
        <v>279.39999999999998</v>
      </c>
      <c r="H18" t="str">
        <f>VLOOKUP(D18,coordenadas!A:C,3,0)</f>
        <v>-3.830081</v>
      </c>
      <c r="I18" t="str">
        <f>VLOOKUP(D18,coordenadas!A:D,4,0)</f>
        <v>-38.509759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MANHA</v>
      </c>
    </row>
    <row r="19" spans="1:13">
      <c r="A19" s="2">
        <v>45805</v>
      </c>
      <c r="B19" t="s">
        <v>3669</v>
      </c>
      <c r="C19" t="s">
        <v>3194</v>
      </c>
      <c r="D19">
        <v>4028</v>
      </c>
      <c r="E19" t="s">
        <v>537</v>
      </c>
      <c r="F19" s="32">
        <v>1425.6</v>
      </c>
      <c r="G19">
        <v>88.8</v>
      </c>
      <c r="H19" t="str">
        <f>VLOOKUP(D19,coordenadas!A:C,3,0)</f>
        <v>-3.8298139</v>
      </c>
      <c r="I19" t="str">
        <f>VLOOKUP(D19,coordenadas!A:D,4,0)</f>
        <v>-38.4907932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 ALERTA</v>
      </c>
    </row>
    <row r="20" spans="1:13">
      <c r="A20" s="2">
        <v>45805</v>
      </c>
      <c r="B20" t="s">
        <v>3670</v>
      </c>
      <c r="C20" t="s">
        <v>3494</v>
      </c>
      <c r="D20">
        <v>4202</v>
      </c>
      <c r="E20" t="s">
        <v>565</v>
      </c>
      <c r="F20" s="32">
        <v>991.2</v>
      </c>
      <c r="G20">
        <v>92.3</v>
      </c>
      <c r="H20" t="str">
        <f>VLOOKUP(D20,coordenadas!A:C,3,0)</f>
        <v>-3.71767679</v>
      </c>
      <c r="I20" t="str">
        <f>VLOOKUP(D20,coordenadas!A:D,4,0)</f>
        <v>-38.57899347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MANHA</v>
      </c>
    </row>
    <row r="21" spans="1:13">
      <c r="A21" s="2">
        <v>45805</v>
      </c>
      <c r="B21" t="s">
        <v>3665</v>
      </c>
      <c r="C21" t="s">
        <v>3193</v>
      </c>
      <c r="D21">
        <v>4293</v>
      </c>
      <c r="E21" t="s">
        <v>586</v>
      </c>
      <c r="F21" s="32">
        <v>1139.68</v>
      </c>
      <c r="G21">
        <v>100.7</v>
      </c>
      <c r="H21" t="str">
        <f>VLOOKUP(D21,coordenadas!A:C,3,0)</f>
        <v>-3.7347353</v>
      </c>
      <c r="I21" t="str">
        <f>VLOOKUP(D21,coordenadas!A:D,4,0)</f>
        <v>-38.6595839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MANHA</v>
      </c>
    </row>
    <row r="22" spans="1:13">
      <c r="A22" s="2">
        <v>45805</v>
      </c>
      <c r="B22" t="s">
        <v>3670</v>
      </c>
      <c r="C22" t="s">
        <v>3494</v>
      </c>
      <c r="D22">
        <v>4458</v>
      </c>
      <c r="E22" t="s">
        <v>606</v>
      </c>
      <c r="F22" s="32">
        <v>1483.92</v>
      </c>
      <c r="G22">
        <v>105.9</v>
      </c>
      <c r="H22" t="str">
        <f>VLOOKUP(D22,coordenadas!A:C,3,0)</f>
        <v>-3.7100856</v>
      </c>
      <c r="I22" t="str">
        <f>VLOOKUP(D22,coordenadas!A:D,4,0)</f>
        <v>-38.5897058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MANHA</v>
      </c>
    </row>
    <row r="23" spans="1:13">
      <c r="A23" s="2">
        <v>45805</v>
      </c>
      <c r="B23" t="s">
        <v>3665</v>
      </c>
      <c r="C23" t="s">
        <v>3193</v>
      </c>
      <c r="D23">
        <v>9296</v>
      </c>
      <c r="E23" t="s">
        <v>697</v>
      </c>
      <c r="F23" s="32">
        <v>598.62</v>
      </c>
      <c r="G23">
        <v>68.099999999999994</v>
      </c>
      <c r="H23" t="str">
        <f>VLOOKUP(D23,coordenadas!A:C,3,0)</f>
        <v>-3.64063684</v>
      </c>
      <c r="I23" t="str">
        <f>VLOOKUP(D23,coordenadas!A:D,4,0)</f>
        <v>-38.70421562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DIURNO ALERTA</v>
      </c>
    </row>
    <row r="24" spans="1:13">
      <c r="A24" s="2">
        <v>45805</v>
      </c>
      <c r="B24" t="s">
        <v>3655</v>
      </c>
      <c r="C24" t="s">
        <v>3278</v>
      </c>
      <c r="D24">
        <v>9318</v>
      </c>
      <c r="E24" t="s">
        <v>705</v>
      </c>
      <c r="F24" s="32">
        <v>1336</v>
      </c>
      <c r="G24">
        <v>57.2</v>
      </c>
      <c r="H24" t="str">
        <f>VLOOKUP(D24,coordenadas!A:C,3,0)</f>
        <v>-3.7881221</v>
      </c>
      <c r="I24" t="str">
        <f>VLOOKUP(D24,coordenadas!A:D,4,0)</f>
        <v>-38.6107546</v>
      </c>
      <c r="J24" s="1" t="s">
        <v>3333</v>
      </c>
      <c r="K24" s="1" t="s">
        <v>3334</v>
      </c>
      <c r="L24" s="3">
        <f>VLOOKUP(C24,pesoCaminhao!C:G,5,0)</f>
        <v>900</v>
      </c>
      <c r="M24" t="str">
        <f>VLOOKUP(D24,horarios!B:G,6,0)</f>
        <v>DIURNO</v>
      </c>
    </row>
    <row r="25" spans="1:13">
      <c r="A25" s="2">
        <v>45805</v>
      </c>
      <c r="B25" t="s">
        <v>3665</v>
      </c>
      <c r="C25" t="s">
        <v>3193</v>
      </c>
      <c r="D25">
        <v>9322</v>
      </c>
      <c r="E25" t="s">
        <v>708</v>
      </c>
      <c r="F25" s="32">
        <v>326.3</v>
      </c>
      <c r="G25">
        <v>31.3</v>
      </c>
      <c r="H25" t="str">
        <f>VLOOKUP(D25,coordenadas!A:C,3,0)</f>
        <v>-3.7752939</v>
      </c>
      <c r="I25" t="str">
        <f>VLOOKUP(D25,coordenadas!A:D,4,0)</f>
        <v>-38.6071932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DIURNO</v>
      </c>
    </row>
    <row r="26" spans="1:13">
      <c r="A26" s="2">
        <v>45805</v>
      </c>
      <c r="B26" t="s">
        <v>3665</v>
      </c>
      <c r="C26" t="s">
        <v>3193</v>
      </c>
      <c r="D26">
        <v>9586</v>
      </c>
      <c r="E26" t="s">
        <v>787</v>
      </c>
      <c r="F26" s="32">
        <v>311.36</v>
      </c>
      <c r="G26">
        <v>24.7</v>
      </c>
      <c r="H26" t="str">
        <f>VLOOKUP(D26,coordenadas!A:C,3,0)</f>
        <v>-3.7807157</v>
      </c>
      <c r="I26" t="str">
        <f>VLOOKUP(D26,coordenadas!A:D,4,0)</f>
        <v>-38.6223482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MANHA</v>
      </c>
    </row>
    <row r="27" spans="1:13">
      <c r="A27" s="2">
        <v>45805</v>
      </c>
      <c r="B27" t="s">
        <v>3663</v>
      </c>
      <c r="C27" t="s">
        <v>3198</v>
      </c>
      <c r="D27">
        <v>10749</v>
      </c>
      <c r="E27" t="s">
        <v>818</v>
      </c>
      <c r="F27" s="32">
        <v>255</v>
      </c>
      <c r="G27">
        <v>51.3</v>
      </c>
      <c r="H27" t="str">
        <f>VLOOKUP(D27,coordenadas!A:C,3,0)</f>
        <v>-3.7242051</v>
      </c>
      <c r="I27" t="str">
        <f>VLOOKUP(D27,coordenadas!A:D,4,0)</f>
        <v>-38.4636954</v>
      </c>
      <c r="J27" s="1" t="s">
        <v>3333</v>
      </c>
      <c r="K27" s="1" t="s">
        <v>3334</v>
      </c>
      <c r="L27" s="3">
        <f>VLOOKUP(C27,pesoCaminhao!C:G,5,0)</f>
        <v>1590</v>
      </c>
      <c r="M27" t="str">
        <f>VLOOKUP(D27,horarios!B:G,6,0)</f>
        <v>DIURNO</v>
      </c>
    </row>
    <row r="28" spans="1:13">
      <c r="A28" s="2">
        <v>45805</v>
      </c>
      <c r="B28" t="s">
        <v>3664</v>
      </c>
      <c r="C28" t="s">
        <v>3197</v>
      </c>
      <c r="D28">
        <v>10977</v>
      </c>
      <c r="E28" t="s">
        <v>854</v>
      </c>
      <c r="F28" s="32">
        <v>1513.28</v>
      </c>
      <c r="G28">
        <v>112.1</v>
      </c>
      <c r="H28" t="str">
        <f>VLOOKUP(D28,coordenadas!A:C,3,0)</f>
        <v>-3.80290818</v>
      </c>
      <c r="I28" t="str">
        <f>VLOOKUP(D28,coordenadas!A:D,4,0)</f>
        <v>-38.49478307</v>
      </c>
      <c r="J28" s="1" t="s">
        <v>3333</v>
      </c>
      <c r="K28" s="1" t="s">
        <v>3334</v>
      </c>
      <c r="L28" s="3">
        <f>VLOOKUP(C28,pesoCaminhao!C:G,5,0)</f>
        <v>1590</v>
      </c>
      <c r="M28" t="str">
        <f>VLOOKUP(D28,horarios!B:G,6,0)</f>
        <v>MANHA</v>
      </c>
    </row>
    <row r="29" spans="1:13">
      <c r="A29" s="2">
        <v>45805</v>
      </c>
      <c r="B29" t="s">
        <v>3655</v>
      </c>
      <c r="C29" t="s">
        <v>3278</v>
      </c>
      <c r="D29">
        <v>11595</v>
      </c>
      <c r="E29" t="s">
        <v>954</v>
      </c>
      <c r="F29" s="32">
        <v>2096.2800000000002</v>
      </c>
      <c r="G29">
        <v>133.4</v>
      </c>
      <c r="H29" t="str">
        <f>VLOOKUP(D29,coordenadas!A:C,3,0)</f>
        <v>-3.77778933</v>
      </c>
      <c r="I29" t="str">
        <f>VLOOKUP(D29,coordenadas!A:D,4,0)</f>
        <v>-38.59964399</v>
      </c>
      <c r="J29" s="1" t="s">
        <v>3333</v>
      </c>
      <c r="K29" s="1" t="s">
        <v>3334</v>
      </c>
      <c r="L29" s="3">
        <f>VLOOKUP(C29,pesoCaminhao!C:G,5,0)</f>
        <v>900</v>
      </c>
      <c r="M29" t="str">
        <f>VLOOKUP(D29,horarios!B:G,6,0)</f>
        <v>MANHA</v>
      </c>
    </row>
    <row r="30" spans="1:13">
      <c r="A30" s="2">
        <v>45805</v>
      </c>
      <c r="B30" t="s">
        <v>3663</v>
      </c>
      <c r="C30" t="s">
        <v>3198</v>
      </c>
      <c r="D30">
        <v>11645</v>
      </c>
      <c r="E30" t="s">
        <v>964</v>
      </c>
      <c r="F30" s="32">
        <v>255</v>
      </c>
      <c r="G30">
        <v>51.3</v>
      </c>
      <c r="H30" t="str">
        <f>VLOOKUP(D30,coordenadas!A:C,3,0)</f>
        <v>-3.72712807</v>
      </c>
      <c r="I30" t="str">
        <f>VLOOKUP(D30,coordenadas!A:D,4,0)</f>
        <v>-38.47527325</v>
      </c>
      <c r="J30" s="1" t="s">
        <v>3333</v>
      </c>
      <c r="K30" s="1" t="s">
        <v>3334</v>
      </c>
      <c r="L30" s="3">
        <f>VLOOKUP(C30,pesoCaminhao!C:G,5,0)</f>
        <v>1590</v>
      </c>
      <c r="M30" t="str">
        <f>VLOOKUP(D30,horarios!B:G,6,0)</f>
        <v>DIURNO</v>
      </c>
    </row>
    <row r="31" spans="1:13">
      <c r="A31" s="2">
        <v>45805</v>
      </c>
      <c r="B31" t="s">
        <v>3664</v>
      </c>
      <c r="C31" t="s">
        <v>3197</v>
      </c>
      <c r="D31">
        <v>11895</v>
      </c>
      <c r="E31" t="s">
        <v>1018</v>
      </c>
      <c r="F31" s="32">
        <v>1574.98</v>
      </c>
      <c r="G31">
        <v>110.9</v>
      </c>
      <c r="H31" t="str">
        <f>VLOOKUP(D31,coordenadas!A:C,3,0)</f>
        <v>-3.89368547</v>
      </c>
      <c r="I31" t="str">
        <f>VLOOKUP(D31,coordenadas!A:D,4,0)</f>
        <v>-38.51477265</v>
      </c>
      <c r="J31" s="1" t="s">
        <v>3333</v>
      </c>
      <c r="K31" s="1" t="s">
        <v>3334</v>
      </c>
      <c r="L31" s="3">
        <f>VLOOKUP(C31,pesoCaminhao!C:G,5,0)</f>
        <v>1590</v>
      </c>
      <c r="M31" t="str">
        <f>VLOOKUP(D31,horarios!B:G,6,0)</f>
        <v>MANHA</v>
      </c>
    </row>
    <row r="32" spans="1:13">
      <c r="A32" s="2">
        <v>45805</v>
      </c>
      <c r="B32" t="s">
        <v>3664</v>
      </c>
      <c r="C32" t="s">
        <v>3197</v>
      </c>
      <c r="D32">
        <v>11898</v>
      </c>
      <c r="E32" t="s">
        <v>1020</v>
      </c>
      <c r="F32" s="32">
        <v>1003.92</v>
      </c>
      <c r="G32">
        <v>87.9</v>
      </c>
      <c r="H32" t="str">
        <f>VLOOKUP(D32,coordenadas!A:C,3,0)</f>
        <v>-3.8489518</v>
      </c>
      <c r="I32" t="str">
        <f>VLOOKUP(D32,coordenadas!A:D,4,0)</f>
        <v>-38.51200331</v>
      </c>
      <c r="J32" s="1" t="s">
        <v>3333</v>
      </c>
      <c r="K32" s="1" t="s">
        <v>3334</v>
      </c>
      <c r="L32" s="3">
        <f>VLOOKUP(C32,pesoCaminhao!C:G,5,0)</f>
        <v>1590</v>
      </c>
      <c r="M32" t="str">
        <f>VLOOKUP(D32,horarios!B:G,6,0)</f>
        <v>MANHA</v>
      </c>
    </row>
    <row r="33" spans="1:13">
      <c r="A33" s="2">
        <v>45805</v>
      </c>
      <c r="B33" t="s">
        <v>3669</v>
      </c>
      <c r="C33" t="s">
        <v>3194</v>
      </c>
      <c r="D33">
        <v>11946</v>
      </c>
      <c r="E33" t="s">
        <v>1047</v>
      </c>
      <c r="F33" s="32">
        <v>1212.72</v>
      </c>
      <c r="G33">
        <v>100.6</v>
      </c>
      <c r="H33" t="str">
        <f>VLOOKUP(D33,coordenadas!A:C,3,0)</f>
        <v>-3.8573702</v>
      </c>
      <c r="I33" t="str">
        <f>VLOOKUP(D33,coordenadas!A:D,4,0)</f>
        <v>-38.50257130</v>
      </c>
      <c r="J33" s="1" t="s">
        <v>3333</v>
      </c>
      <c r="K33" s="1" t="s">
        <v>3334</v>
      </c>
      <c r="L33" s="3">
        <f>VLOOKUP(C33,pesoCaminhao!C:G,5,0)</f>
        <v>1590</v>
      </c>
      <c r="M33" t="str">
        <f>VLOOKUP(D33,horarios!B:G,6,0)</f>
        <v>MANHA</v>
      </c>
    </row>
    <row r="34" spans="1:13">
      <c r="A34" s="2">
        <v>45805</v>
      </c>
      <c r="B34" t="s">
        <v>3665</v>
      </c>
      <c r="C34" t="s">
        <v>3193</v>
      </c>
      <c r="D34">
        <v>12039</v>
      </c>
      <c r="E34" t="s">
        <v>3191</v>
      </c>
      <c r="F34" s="32">
        <v>437.9</v>
      </c>
      <c r="G34">
        <v>37.700000000000003</v>
      </c>
      <c r="H34" t="str">
        <f>VLOOKUP(D34,coordenadas!A:C,3,0)</f>
        <v>-3.680505269986350</v>
      </c>
      <c r="I34" t="str">
        <f>VLOOKUP(D34,coordenadas!A:D,4,0)</f>
        <v>-38.73454749436100</v>
      </c>
      <c r="J34" s="1" t="s">
        <v>3333</v>
      </c>
      <c r="K34" s="1" t="s">
        <v>3334</v>
      </c>
      <c r="L34" s="3">
        <f>VLOOKUP(C34,pesoCaminhao!C:G,5,0)</f>
        <v>1590</v>
      </c>
      <c r="M34" t="str">
        <f>VLOOKUP(D34,horarios!B:G,6,0)</f>
        <v>DIURNO</v>
      </c>
    </row>
  </sheetData>
  <autoFilter ref="A1:M12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8"/>
  <sheetViews>
    <sheetView topLeftCell="A379" workbookViewId="0">
      <selection activeCell="G394" sqref="G394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3656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3656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3656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3656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3656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3656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3656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3656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3656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3656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3656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3656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3656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3656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3656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3656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3656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3656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3656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3656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3656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3656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3656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3656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3656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3656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3656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3656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3656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3656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3656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3656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3656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3656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3656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3656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3656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3656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3656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3656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3656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3656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3656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3656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3656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3656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3656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3656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3656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3656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3656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3656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3656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3656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3656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3656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3656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3656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3656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3656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3656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3656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3656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3656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3656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3656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3656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3656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3656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3656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3656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3656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3656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3656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3656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3656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3656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3656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3656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3656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3656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3656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3656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3656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3656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3656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3656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3656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3656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3656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3656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3656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3656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3656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3656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3656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3656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3656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3656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3656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3656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3656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3656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3656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3656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3656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3656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3656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3656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3656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3656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3656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3656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3656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3656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3656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3656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3656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3656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3656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3656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3656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3656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3656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3656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3656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3656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3656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3656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3656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3656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3656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3656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3656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3656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3656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3656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3656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3656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3656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3656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3657</v>
      </c>
      <c r="G385" s="3" t="s">
        <v>3489</v>
      </c>
    </row>
    <row r="386" spans="2:7">
      <c r="B386">
        <v>12173</v>
      </c>
      <c r="C386" t="s">
        <v>3658</v>
      </c>
      <c r="G386" s="3" t="s">
        <v>3489</v>
      </c>
    </row>
    <row r="387" spans="2:7">
      <c r="B387">
        <v>12170</v>
      </c>
      <c r="C387" t="s">
        <v>3666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2025-05-27T18:20:15Z</dcterms:modified>
</cp:coreProperties>
</file>