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7B0D9999-208A-4FBC-936D-85080736F9A5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dbcaminhoesTESTE!$A$1:$M$16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6" l="1"/>
  <c r="I40" i="6"/>
  <c r="H40" i="6"/>
  <c r="L39" i="6"/>
  <c r="I39" i="6"/>
  <c r="H39" i="6"/>
  <c r="L38" i="6"/>
  <c r="I38" i="6"/>
  <c r="H38" i="6"/>
  <c r="L37" i="6"/>
  <c r="I37" i="6"/>
  <c r="H37" i="6"/>
  <c r="L36" i="6"/>
  <c r="I36" i="6"/>
  <c r="H36" i="6"/>
  <c r="L35" i="6"/>
  <c r="I35" i="6"/>
  <c r="H35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L34" i="6"/>
  <c r="I34" i="6"/>
  <c r="H34" i="6"/>
  <c r="L33" i="6"/>
  <c r="I33" i="6"/>
  <c r="H33" i="6"/>
  <c r="L32" i="6"/>
  <c r="I32" i="6"/>
  <c r="H32" i="6"/>
  <c r="L31" i="6"/>
  <c r="I31" i="6"/>
  <c r="H31" i="6"/>
  <c r="L30" i="6"/>
  <c r="I30" i="6"/>
  <c r="H30" i="6"/>
  <c r="L29" i="6"/>
  <c r="I29" i="6"/>
  <c r="H29" i="6"/>
  <c r="L28" i="6"/>
  <c r="I28" i="6"/>
  <c r="H28" i="6"/>
  <c r="L27" i="6"/>
  <c r="I27" i="6"/>
  <c r="H27" i="6"/>
  <c r="L26" i="6"/>
  <c r="I26" i="6"/>
  <c r="H26" i="6"/>
  <c r="M17" i="6"/>
  <c r="M18" i="6"/>
  <c r="M19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25" i="6"/>
  <c r="I25" i="6"/>
  <c r="H25" i="6"/>
  <c r="L24" i="6"/>
  <c r="I24" i="6"/>
  <c r="H24" i="6"/>
  <c r="L23" i="6"/>
  <c r="I23" i="6"/>
  <c r="H23" i="6"/>
  <c r="L22" i="6"/>
  <c r="I22" i="6"/>
  <c r="H22" i="6"/>
  <c r="L21" i="6"/>
  <c r="I21" i="6"/>
  <c r="H21" i="6"/>
  <c r="L20" i="6"/>
  <c r="I20" i="6"/>
  <c r="H20" i="6"/>
  <c r="L19" i="6"/>
  <c r="I19" i="6"/>
  <c r="H19" i="6"/>
  <c r="L18" i="6"/>
  <c r="I18" i="6"/>
  <c r="H18" i="6"/>
  <c r="L17" i="6"/>
  <c r="I17" i="6"/>
  <c r="H17" i="6"/>
  <c r="L16" i="6"/>
  <c r="I16" i="6"/>
  <c r="H16" i="6"/>
  <c r="L15" i="6"/>
  <c r="I15" i="6"/>
  <c r="H15" i="6"/>
  <c r="L14" i="6"/>
  <c r="I14" i="6"/>
  <c r="H14" i="6"/>
  <c r="L13" i="6" l="1"/>
  <c r="L12" i="6"/>
  <c r="H12" i="6"/>
  <c r="I12" i="6"/>
  <c r="H13" i="6"/>
  <c r="I13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<sst xmlns="http://schemas.openxmlformats.org/spreadsheetml/2006/main" count="9313" uniqueCount="3675">
  <si>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</si>
  <si>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</si>
  <si>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</si>
  <si>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</si>
  <si>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</si>
  <si>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</si>
  <si>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</si>
  <si>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</si>
  <si>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</si>
  <si>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</si>
  <si>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</si>
  <si>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</si>
  <si>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</si>
  <si>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</si>
  <si>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</si>
  <si>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</si>
  <si>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</si>
  <si>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</si>
  <si>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</si>
  <si>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</si>
  <si>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</si>
  <si>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</si>
  <si>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</si>
  <si>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</si>
  <si>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</si>
  <si>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</si>
  <si>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</si>
  <si>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</si>
  <si>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</si>
  <si>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</si>
  <si>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</si>
  <si>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</si>
  <si>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</si>
  <si>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</si>
  <si>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</si>
  <si>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</si>
  <si>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</si>
  <si>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</si>
  <si>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</si>
  <si>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</si>
  <si>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</si>
  <si>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</si>
  <si>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</si>
  <si>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</si>
  <si>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</si>
  <si>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</si>
  <si>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</si>
  <si>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</si>
  <si>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</si>
  <si>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</si>
  <si>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</si>
  <si>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</si>
  <si>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</si>
  <si>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</si>
  <si>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</si>
  <si>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</si>
  <si>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</si>
  <si>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</si>
  <si>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</si>
  <si>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</si>
  <si>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</si>
  <si>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</si>
  <si>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</si>
  <si>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</si>
  <si>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</si>
  <si>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</si>
  <si>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</si>
  <si>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</si>
  <si>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</si>
  <si>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</si>
  <si>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</si>
  <si>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</si>
  <si>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</si>
  <si>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</si>
  <si>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</si>
  <si>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</si>
  <si>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</si>
  <si>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</si>
  <si>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</si>
  <si>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</si>
  <si>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</si>
  <si>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</si>
  <si>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</si>
  <si>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</si>
  <si>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</si>
  <si>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</si>
  <si>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</si>
  <si>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</si>
  <si>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</si>
  <si>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</si>
  <si>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</si>
  <si>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</si>
  <si>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</si>
  <si>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</si>
  <si>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</si>
  <si>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</si>
  <si>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</si>
  <si>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</si>
  <si>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</si>
  <si>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</si>
  <si>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</si>
  <si>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</si>
  <si>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</si>
  <si>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</si>
  <si>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</si>
  <si>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</si>
  <si>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</si>
  <si>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</si>
  <si>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</si>
  <si>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</si>
  <si>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</si>
  <si>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</si>
  <si>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</si>
  <si>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</si>
  <si>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</si>
  <si>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</si>
  <si>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</si>
  <si>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</si>
  <si>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</si>
  <si>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</si>
  <si>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</si>
  <si>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</si>
  <si>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</si>
  <si>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</si>
  <si>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</si>
  <si>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</si>
  <si>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</si>
  <si>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</si>
  <si>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</si>
  <si>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</si>
  <si>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</si>
  <si>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</si>
  <si>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</si>
  <si>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</si>
  <si>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</si>
  <si>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</si>
  <si>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</si>
  <si>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</si>
  <si>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</si>
  <si>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</si>
  <si>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</si>
  <si>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</si>
  <si>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</si>
  <si>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</si>
  <si>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</si>
  <si>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</si>
  <si>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</si>
  <si>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</si>
  <si>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</si>
  <si>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</si>
  <si>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</si>
  <si>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</si>
  <si>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</si>
  <si>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</si>
  <si>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</si>
  <si>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</si>
  <si>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</si>
  <si>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</si>
  <si>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</si>
  <si>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</si>
  <si>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</si>
  <si>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</si>
  <si>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</si>
  <si>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</si>
  <si>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</si>
  <si>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</si>
  <si>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</si>
  <si>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</si>
  <si>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</si>
  <si>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</si>
  <si>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</si>
  <si>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</si>
  <si>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</si>
  <si>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</si>
  <si>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</si>
  <si>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</si>
  <si>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</si>
  <si>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</si>
  <si>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</si>
  <si>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</si>
  <si>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</si>
  <si>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</si>
  <si>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</si>
  <si>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</si>
  <si>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</si>
  <si>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</si>
  <si>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</si>
  <si>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</si>
  <si>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</si>
  <si>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</si>
  <si>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</si>
  <si>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</si>
  <si>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</si>
  <si>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</si>
  <si>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</si>
  <si>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</si>
  <si>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</si>
  <si>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</si>
  <si>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</si>
  <si>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</si>
  <si>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</si>
  <si>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</si>
  <si>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</si>
  <si>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</si>
  <si>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</si>
  <si>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</si>
  <si>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</si>
  <si>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</si>
  <si>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</si>
  <si>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</si>
  <si>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</si>
  <si>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</si>
  <si>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</si>
  <si>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</si>
  <si>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</si>
  <si>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</si>
  <si>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</si>
  <si>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</si>
  <si>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</si>
  <si>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</si>
  <si>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</si>
  <si>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</si>
  <si>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</si>
  <si>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</si>
  <si>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</si>
  <si>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</si>
  <si>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</si>
  <si>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</si>
  <si>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</si>
  <si>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</si>
  <si>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</si>
  <si>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</si>
  <si>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</si>
  <si>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</si>
  <si>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</si>
  <si>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</si>
  <si>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</si>
  <si>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</si>
  <si>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</si>
  <si>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</si>
  <si>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</si>
  <si>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</si>
  <si>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</si>
  <si>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</si>
  <si>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</si>
  <si>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</si>
  <si>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</si>
  <si>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</si>
  <si>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</si>
  <si>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</si>
  <si>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</si>
  <si>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</si>
  <si>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</si>
  <si>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</si>
  <si>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</si>
  <si>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</si>
  <si>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</si>
  <si>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</si>
  <si>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</si>
  <si>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</si>
  <si>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</si>
  <si>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</si>
  <si>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</si>
  <si>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</si>
  <si>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</si>
  <si>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</si>
  <si>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</si>
  <si>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</si>
  <si>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</si>
  <si>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</si>
  <si>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</si>
  <si>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</si>
  <si>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</si>
  <si>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</si>
  <si>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</si>
  <si>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</si>
  <si>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</si>
  <si>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</si>
  <si>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</si>
  <si>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</si>
  <si>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</si>
  <si>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</si>
  <si>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</si>
  <si>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</si>
  <si>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</si>
  <si>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</si>
  <si>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</si>
  <si>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</si>
  <si>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</si>
  <si>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</si>
  <si>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</si>
  <si>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</si>
  <si>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</si>
  <si>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</si>
  <si>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</si>
  <si>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</si>
  <si>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</si>
  <si>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</si>
  <si>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</si>
  <si>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</si>
  <si>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</si>
  <si>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</si>
  <si>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</si>
  <si>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</si>
  <si>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</si>
  <si>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</si>
  <si>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</si>
  <si>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</si>
  <si>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</si>
  <si>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</si>
  <si>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</si>
  <si>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</si>
  <si>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</si>
  <si>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</si>
  <si>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</si>
  <si>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</si>
  <si>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</si>
  <si>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</si>
  <si>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</si>
  <si>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</si>
  <si>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</si>
  <si>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</si>
  <si>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</si>
  <si>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</si>
  <si>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</si>
  <si>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</si>
  <si>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</si>
  <si>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</si>
  <si>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</si>
  <si>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</si>
  <si>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</si>
  <si>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</si>
  <si>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</si>
  <si>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</si>
  <si>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</si>
  <si>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</si>
  <si>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</si>
  <si>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</si>
  <si>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</si>
  <si>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</si>
  <si>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</si>
  <si>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</si>
  <si>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</si>
  <si>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</si>
  <si>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</si>
  <si>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</si>
  <si>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</si>
  <si>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</si>
  <si>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</si>
  <si>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</si>
  <si>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</si>
  <si>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</si>
  <si>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</si>
  <si>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</si>
  <si>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</si>
  <si>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</si>
  <si>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</si>
  <si>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</si>
  <si>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</si>
  <si>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</si>
  <si>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</si>
  <si>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</si>
  <si>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</si>
  <si>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</si>
  <si>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</si>
  <si>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</si>
  <si>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</si>
  <si>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</si>
  <si>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</si>
  <si>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</si>
  <si>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</si>
  <si>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</si>
  <si>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</si>
  <si>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</si>
  <si>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</si>
  <si>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</si>
  <si>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</si>
  <si>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</si>
  <si>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</si>
  <si>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</si>
  <si>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</si>
  <si>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</si>
  <si>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</si>
  <si>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</si>
  <si>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</si>
  <si>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</si>
  <si>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</si>
  <si>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</si>
  <si>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</si>
  <si>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</si>
  <si>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</si>
  <si>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</si>
  <si>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</si>
  <si>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</si>
  <si>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</si>
  <si>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</si>
  <si>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</si>
  <si>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</si>
  <si>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</si>
  <si>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</si>
  <si>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</si>
  <si>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</si>
  <si>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</si>
  <si>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</si>
  <si>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</si>
  <si>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</si>
  <si>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</si>
  <si>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</si>
  <si>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</si>
  <si>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</si>
  <si>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</si>
  <si>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</si>
  <si>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</si>
  <si>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</si>
  <si>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</si>
  <si>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</si>
  <si>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</si>
  <si>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</si>
  <si>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</si>
  <si>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</si>
  <si>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</si>
  <si>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</si>
  <si>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</si>
  <si>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</si>
  <si>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</si>
  <si>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</si>
  <si>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</si>
  <si>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</si>
  <si>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</si>
  <si>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</si>
  <si>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</si>
  <si>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</si>
  <si>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</si>
  <si>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</si>
  <si>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</si>
  <si>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</si>
  <si>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</si>
  <si>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</si>
  <si>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</si>
  <si>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</si>
  <si>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</si>
  <si>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</si>
  <si>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</si>
  <si>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</si>
  <si>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</si>
  <si>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</si>
  <si>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</si>
  <si>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</si>
  <si>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</si>
  <si>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</si>
  <si>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</si>
  <si>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</si>
  <si>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</si>
  <si>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</si>
  <si>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</si>
  <si>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</si>
  <si>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</si>
  <si>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</si>
  <si>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</si>
  <si>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</si>
  <si>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</si>
  <si>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</si>
  <si>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</si>
  <si>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</si>
  <si>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</si>
  <si>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</si>
  <si>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</si>
  <si>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</si>
  <si>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</si>
  <si>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</si>
  <si>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</si>
  <si>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</si>
  <si>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</si>
  <si>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</si>
  <si>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</si>
  <si>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</si>
  <si>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</si>
  <si>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</si>
  <si>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</si>
  <si>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</si>
  <si>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</si>
  <si>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</si>
  <si>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</si>
  <si>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</si>
  <si>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</si>
  <si>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</si>
  <si>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</si>
  <si>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</si>
  <si>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</si>
  <si>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</si>
  <si>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</si>
  <si>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</si>
  <si>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</si>
  <si>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</si>
  <si>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</si>
  <si>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</si>
  <si>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</si>
  <si>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</si>
  <si>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</si>
  <si>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</si>
  <si>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</si>
  <si>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</si>
  <si>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</si>
  <si>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</si>
  <si>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</si>
  <si>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</si>
  <si>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</si>
  <si>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</si>
  <si>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</si>
  <si>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</si>
  <si>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</si>
  <si>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</si>
  <si>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</si>
  <si>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</si>
  <si>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</si>
  <si>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</si>
  <si>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</si>
  <si>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</si>
  <si>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</si>
  <si>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</si>
  <si>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</si>
  <si>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</si>
  <si>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</si>
  <si>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</si>
  <si>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</si>
  <si>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</si>
  <si>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</si>
  <si>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</si>
  <si>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</si>
  <si>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</si>
  <si>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</si>
  <si>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</si>
  <si>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</si>
  <si>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</si>
  <si>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</si>
  <si>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</si>
  <si>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</si>
  <si>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</si>
  <si>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</si>
  <si>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</si>
  <si>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</si>
  <si>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</si>
  <si>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</si>
  <si>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</si>
  <si>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</si>
  <si>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</si>
  <si>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</si>
  <si>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</si>
  <si>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</si>
  <si>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</si>
  <si>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</si>
  <si>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</si>
  <si>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</si>
  <si>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</si>
  <si>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</si>
  <si>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</si>
  <si>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</si>
  <si>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</si>
  <si>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</si>
  <si>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</si>
  <si>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</si>
  <si>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</si>
  <si>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</si>
  <si>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</si>
  <si>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</si>
  <si>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</si>
  <si>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</si>
  <si>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</si>
  <si>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</si>
  <si>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</si>
  <si>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</si>
  <si>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</si>
  <si>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</si>
  <si>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</si>
  <si>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</si>
  <si>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</si>
  <si>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</si>
  <si>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</si>
  <si>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</si>
  <si>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</si>
  <si>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</si>
  <si>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</si>
  <si>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</si>
  <si>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</si>
  <si>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</si>
  <si>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</si>
  <si>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</si>
  <si>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</si>
  <si>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</si>
  <si>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</si>
  <si>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</si>
  <si>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</si>
  <si>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</si>
  <si>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</si>
  <si>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</si>
  <si>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</si>
  <si>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</si>
  <si>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</si>
  <si>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</si>
  <si>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</si>
  <si>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</si>
  <si>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</si>
  <si>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</si>
  <si>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</si>
  <si>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</si>
  <si>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</si>
  <si>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</si>
  <si>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</si>
  <si>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</si>
  <si>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</si>
  <si>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</si>
  <si>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</si>
  <si>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</si>
  <si>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</si>
  <si>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</si>
  <si>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</si>
  <si>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</si>
  <si>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</si>
  <si>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</si>
  <si>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</si>
  <si>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</si>
  <si>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</si>
  <si>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</si>
  <si>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</si>
  <si>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</si>
  <si>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</si>
  <si>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</si>
  <si>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</si>
  <si>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</si>
  <si>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</si>
  <si>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</si>
  <si>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</si>
  <si>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</si>
  <si>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</si>
  <si>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</si>
  <si>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</si>
  <si>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</si>
  <si>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</si>
  <si>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</si>
  <si>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</si>
  <si>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</si>
  <si>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</si>
  <si>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</si>
  <si>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</si>
  <si>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</si>
  <si>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</si>
  <si>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</si>
  <si>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</si>
  <si>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</si>
  <si>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</si>
  <si>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</si>
  <si>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</si>
  <si>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</si>
  <si>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</si>
  <si>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</si>
  <si>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</si>
  <si>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</si>
  <si>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</si>
  <si>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</si>
  <si>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</si>
  <si>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</si>
  <si>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</si>
  <si>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</si>
  <si>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</si>
  <si>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</si>
  <si>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</si>
  <si>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</si>
  <si>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</si>
  <si>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</si>
  <si>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</si>
  <si>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</si>
  <si>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</si>
  <si>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</si>
  <si>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</si>
  <si>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</si>
  <si>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</si>
  <si>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</si>
  <si>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</si>
  <si>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</si>
  <si>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</si>
  <si>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</si>
  <si>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</si>
  <si>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</si>
  <si>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</si>
  <si>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</si>
  <si>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</si>
  <si>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</si>
  <si>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</si>
  <si>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</si>
  <si>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</si>
  <si>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</si>
  <si>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</si>
  <si>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</si>
  <si>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</si>
  <si>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</si>
  <si>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</si>
  <si>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</si>
  <si>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</si>
  <si>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</si>
  <si>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</si>
  <si>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</si>
  <si>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</si>
  <si>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</si>
  <si>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</si>
  <si>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</si>
  <si>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</si>
  <si>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</si>
  <si>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</si>
  <si>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</si>
  <si>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</si>
  <si>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</si>
  <si>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</si>
  <si>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</si>
  <si>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</si>
  <si>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</si>
  <si>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</si>
  <si>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</si>
  <si>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</si>
  <si>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</si>
  <si>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</si>
  <si>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</si>
  <si>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</si>
  <si>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</si>
  <si>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</si>
  <si>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</si>
  <si>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</si>
  <si>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</si>
  <si>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</si>
  <si>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</si>
  <si>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</si>
  <si>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</si>
  <si>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</si>
  <si>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</si>
  <si>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</si>
  <si>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</si>
  <si>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</si>
  <si>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</si>
  <si>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</si>
  <si>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</si>
  <si>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</si>
  <si>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</si>
  <si>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</si>
  <si>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</si>
  <si>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</si>
  <si>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</si>
  <si>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</si>
  <si>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</si>
  <si>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</si>
  <si>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</si>
  <si>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</si>
  <si>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</si>
  <si>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</si>
  <si>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</si>
  <si>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</si>
  <si>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</si>
  <si>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</si>
  <si>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</si>
  <si>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</si>
  <si>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</si>
  <si>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</si>
  <si>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</si>
  <si>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</si>
  <si>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</si>
  <si>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</si>
  <si>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</si>
  <si>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</si>
  <si>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</si>
  <si>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</si>
  <si>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</si>
  <si>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</si>
  <si>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</si>
  <si>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</si>
  <si>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</si>
  <si>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</si>
  <si>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</si>
  <si>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</si>
  <si>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</si>
  <si>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</si>
  <si>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</si>
  <si>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</si>
  <si>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</si>
  <si>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</si>
  <si>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</si>
  <si>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</si>
  <si>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</si>
  <si>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</si>
  <si>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</si>
  <si>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</si>
  <si>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</si>
  <si>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</si>
  <si>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</si>
  <si>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</si>
  <si>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</si>
  <si>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</si>
  <si>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</si>
  <si>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</si>
  <si>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</si>
  <si>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</si>
  <si>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</si>
  <si>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</si>
  <si>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</si>
  <si>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</si>
  <si>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</si>
  <si>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</si>
  <si>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</si>
  <si>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</si>
  <si>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</si>
  <si>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</si>
  <si>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</si>
  <si>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</si>
  <si>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</si>
  <si>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</si>
  <si>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</si>
  <si>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</si>
  <si>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</si>
  <si>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</si>
  <si>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</si>
  <si>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</si>
  <si>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</si>
  <si>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</si>
  <si>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</si>
  <si>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</si>
  <si>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</si>
  <si>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</si>
  <si>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</si>
  <si>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</si>
  <si>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</si>
  <si>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</si>
  <si>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</si>
  <si>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</si>
  <si>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</si>
  <si>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</si>
  <si>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</si>
  <si>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</si>
  <si>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</si>
  <si>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</si>
  <si>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</si>
  <si>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</si>
  <si>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</si>
  <si>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</si>
  <si>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</si>
  <si>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</si>
  <si>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</si>
  <si>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</si>
  <si>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</si>
  <si>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</si>
  <si>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</si>
  <si>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</si>
  <si>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</si>
  <si>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</si>
  <si>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</si>
  <si>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</si>
  <si>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</si>
  <si>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</si>
  <si>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</si>
  <si>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</si>
  <si>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</si>
  <si>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</si>
  <si>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</si>
  <si>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</si>
  <si>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</si>
  <si>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</si>
  <si>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</si>
  <si>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</si>
  <si>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</si>
  <si>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</si>
  <si>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</si>
  <si>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</si>
  <si>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</si>
  <si>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</si>
  <si>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</si>
  <si>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</si>
  <si>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</si>
  <si>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</si>
  <si>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</si>
  <si>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</si>
  <si>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</si>
  <si>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</si>
  <si>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</si>
  <si>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</si>
  <si>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</si>
  <si>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</si>
  <si>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</si>
  <si>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</si>
  <si>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</si>
  <si>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</si>
  <si>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</si>
  <si>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</si>
  <si>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</si>
  <si>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</si>
  <si>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</si>
  <si>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</si>
  <si>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</si>
  <si>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</si>
  <si>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</si>
  <si>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</si>
  <si>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</si>
  <si>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</si>
  <si>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</si>
  <si>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</si>
  <si>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</si>
  <si>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</si>
  <si>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</si>
  <si>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</si>
  <si>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</si>
  <si>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</si>
  <si>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</si>
  <si>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</si>
  <si>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</si>
  <si>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</si>
  <si>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</si>
  <si>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</si>
  <si>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</si>
  <si>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</si>
  <si>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</si>
  <si>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</si>
  <si>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</si>
  <si>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</si>
  <si>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</si>
  <si>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</si>
  <si>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</si>
  <si>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</si>
  <si>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</si>
  <si>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</si>
  <si>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</si>
  <si>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</si>
  <si>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</si>
  <si>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</si>
  <si>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</si>
  <si>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</si>
  <si>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</si>
  <si>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</si>
  <si>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</si>
  <si>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</si>
  <si>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</si>
  <si>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</si>
  <si>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</si>
  <si>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</si>
  <si>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</si>
  <si>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</si>
  <si>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</si>
  <si>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</si>
  <si>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</si>
  <si>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</si>
  <si>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</si>
  <si>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</si>
  <si>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</si>
  <si>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</si>
  <si>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</si>
  <si>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</si>
  <si>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</si>
  <si>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</si>
  <si>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</si>
  <si>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</si>
  <si>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</si>
  <si>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</si>
  <si>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</si>
  <si>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</si>
  <si>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</si>
  <si>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</si>
  <si>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</si>
  <si>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</si>
  <si>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</si>
  <si>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</si>
  <si>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</si>
  <si>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</si>
  <si>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</si>
  <si>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</si>
  <si>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</si>
  <si>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</si>
  <si>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</si>
  <si>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</si>
  <si>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</si>
  <si>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</si>
  <si>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</si>
  <si>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</si>
  <si>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</si>
  <si>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</si>
  <si>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</si>
  <si>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</si>
  <si>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</si>
  <si>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</si>
  <si>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</si>
  <si>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</si>
  <si>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</si>
  <si>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</si>
  <si>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</si>
  <si>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</si>
  <si>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</si>
  <si>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</si>
  <si>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</si>
  <si>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</si>
  <si>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</si>
  <si>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</si>
  <si>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</si>
  <si>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</si>
  <si>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</si>
  <si>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</si>
  <si>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</si>
  <si>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</si>
  <si>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</si>
  <si>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</si>
  <si>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</si>
  <si>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</si>
  <si>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</si>
  <si>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</si>
  <si>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</si>
  <si>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</si>
  <si>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</si>
  <si>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</si>
  <si>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</si>
  <si>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</si>
  <si>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</si>
  <si>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</si>
  <si>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</si>
  <si>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</si>
  <si>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</si>
  <si>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</si>
  <si>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</si>
  <si>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</si>
  <si>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</si>
  <si>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</si>
  <si>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</si>
  <si>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</si>
  <si>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</si>
  <si>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</si>
  <si>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</si>
  <si>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</si>
  <si>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</si>
  <si>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</si>
  <si>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</si>
  <si>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</si>
  <si>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</si>
  <si>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</si>
  <si>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</si>
  <si>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</si>
  <si>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</si>
  <si>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</si>
  <si>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</si>
  <si>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</si>
  <si>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</si>
  <si>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</si>
  <si>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</si>
  <si>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</si>
  <si>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</si>
  <si>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</si>
  <si>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</si>
  <si>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</si>
  <si>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</si>
  <si>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</si>
  <si>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</si>
  <si>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</si>
  <si>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</si>
  <si>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</si>
  <si>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</si>
  <si>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</si>
  <si>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</si>
  <si>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</si>
  <si>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</si>
  <si>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</si>
  <si>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</si>
  <si>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</si>
  <si>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</si>
  <si>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</si>
  <si>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</si>
  <si>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</si>
  <si>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</si>
  <si>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</si>
  <si>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</si>
  <si>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</si>
  <si>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</si>
  <si>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</si>
  <si>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</si>
  <si>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</si>
  <si>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</si>
  <si>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</si>
  <si>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</si>
  <si>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</si>
  <si>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</si>
  <si>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</si>
  <si>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</si>
  <si>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</si>
  <si>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</si>
  <si>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</si>
  <si>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</si>
  <si>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</si>
  <si>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</si>
  <si>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</si>
  <si>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</si>
  <si>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</si>
  <si>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</si>
  <si>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</si>
  <si>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</si>
  <si>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</si>
  <si>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</si>
  <si>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</si>
  <si>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</si>
  <si>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</si>
  <si>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</si>
  <si>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</si>
  <si>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</si>
  <si>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</si>
  <si>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</si>
  <si>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</si>
  <si>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</si>
  <si>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</si>
  <si>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</si>
  <si>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</si>
  <si>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</si>
  <si>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</si>
  <si>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</si>
  <si>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</si>
  <si>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</si>
  <si>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</si>
  <si>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</si>
  <si>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</si>
  <si>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</si>
  <si>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</si>
  <si>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</si>
  <si>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</si>
  <si>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</si>
  <si>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</si>
  <si>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</si>
  <si>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</si>
  <si>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</si>
  <si>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</si>
  <si>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</si>
  <si>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</si>
  <si>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</si>
  <si>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</si>
  <si>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</si>
  <si>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</si>
  <si>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</si>
  <si>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</si>
  <si>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</si>
  <si>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</si>
  <si>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</si>
  <si>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</si>
  <si>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</si>
  <si>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</si>
  <si>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</si>
  <si>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</si>
  <si>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</si>
  <si>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</si>
  <si>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</si>
  <si>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</si>
  <si>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</si>
  <si>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</si>
  <si>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</si>
  <si>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</si>
  <si>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</si>
  <si>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</si>
  <si>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</si>
  <si>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</si>
  <si>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</si>
  <si>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</si>
  <si>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</si>
  <si>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</si>
  <si>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</si>
  <si>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</si>
  <si>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</si>
  <si>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</si>
  <si>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</si>
  <si>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</si>
  <si>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</si>
  <si>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</si>
  <si>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</si>
  <si>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</si>
  <si>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</si>
  <si>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</si>
  <si>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</si>
  <si>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</si>
  <si>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</si>
  <si>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</si>
  <si>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</si>
  <si>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</si>
  <si>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</si>
  <si>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</si>
  <si>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</si>
  <si>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</si>
  <si>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</si>
  <si>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</si>
  <si>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</si>
  <si>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</si>
  <si>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</si>
  <si>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</si>
  <si>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</si>
  <si>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</si>
  <si>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</si>
  <si>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</si>
  <si>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</si>
  <si>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</si>
  <si>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</si>
  <si>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</si>
  <si>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</si>
  <si>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</si>
  <si>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</si>
  <si>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</si>
  <si>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</si>
  <si>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</si>
  <si>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</si>
  <si>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</si>
  <si>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</si>
  <si>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</si>
  <si>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</si>
  <si>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</si>
  <si>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</si>
  <si>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</si>
  <si>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</si>
  <si>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</si>
  <si>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</si>
  <si>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</si>
  <si>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</si>
  <si>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</si>
  <si>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</si>
  <si>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</si>
  <si>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</si>
  <si>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</si>
  <si>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</si>
  <si>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</si>
  <si>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</si>
  <si>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</si>
  <si>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</si>
  <si>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</si>
  <si>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</si>
  <si>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</si>
  <si>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</si>
  <si>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</si>
  <si>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</si>
  <si>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</si>
  <si>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</si>
  <si>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</si>
  <si>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</si>
  <si>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</si>
  <si>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</si>
  <si>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</si>
  <si>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</si>
  <si>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</si>
  <si>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</si>
  <si>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</si>
  <si>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</si>
  <si>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</si>
  <si>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</si>
  <si>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</si>
  <si>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</si>
  <si>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</si>
  <si>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</si>
  <si>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</si>
  <si>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</si>
  <si>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</si>
  <si>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</si>
  <si>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</si>
  <si>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</si>
  <si>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</si>
  <si>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</si>
  <si>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</si>
  <si>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</si>
  <si>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</si>
  <si>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</si>
  <si>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</si>
  <si>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</si>
  <si>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</si>
  <si>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</si>
  <si>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</si>
  <si>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</si>
  <si>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</si>
  <si>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</si>
  <si>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</si>
  <si>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</si>
  <si>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</si>
  <si>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</si>
  <si>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</si>
  <si>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</si>
  <si>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</si>
  <si>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</si>
  <si>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</si>
  <si>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</si>
  <si>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</si>
  <si>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</si>
  <si>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</si>
  <si>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</si>
  <si>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</si>
  <si>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</si>
  <si>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</si>
  <si>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</si>
  <si>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</si>
  <si>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</si>
  <si>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</si>
  <si>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</si>
  <si>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</si>
  <si>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</si>
  <si>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</si>
  <si>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</si>
  <si>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</si>
  <si>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</si>
  <si>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</si>
  <si>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</si>
  <si>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</si>
  <si>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</si>
  <si>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</si>
  <si>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</si>
  <si>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</si>
  <si>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</si>
  <si>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</si>
  <si>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</si>
  <si>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</si>
  <si>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</si>
  <si>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</si>
  <si>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</si>
  <si>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</si>
  <si>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</si>
  <si>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</si>
  <si>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</si>
  <si>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</si>
  <si>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</si>
  <si>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</si>
  <si>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</si>
  <si>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</si>
  <si>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</si>
  <si>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</si>
  <si>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</si>
  <si>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</si>
  <si>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</si>
  <si>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</si>
  <si>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</si>
  <si>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</si>
  <si>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</si>
  <si>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</si>
  <si>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</si>
  <si>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</si>
  <si>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</si>
  <si>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</si>
  <si>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</si>
  <si>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</si>
  <si>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</si>
  <si>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</si>
  <si>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</si>
  <si>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</si>
  <si>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</si>
  <si>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</si>
  <si>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</si>
  <si>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</si>
  <si>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</si>
  <si>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</si>
  <si>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</si>
  <si>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</si>
  <si>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</si>
  <si>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</si>
  <si>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</si>
  <si>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</si>
  <si>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</si>
  <si>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</si>
  <si>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</si>
  <si>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</si>
  <si>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</si>
  <si>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</si>
  <si>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</si>
  <si>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</si>
  <si>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</si>
  <si>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</si>
  <si>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</si>
  <si>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</si>
  <si>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</si>
  <si>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</si>
  <si>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</si>
  <si>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</si>
  <si>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</si>
  <si>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</si>
  <si>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</si>
  <si>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</si>
  <si>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</si>
  <si>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</si>
  <si>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</si>
  <si>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</si>
  <si>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</si>
  <si>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</si>
  <si>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</si>
  <si>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</si>
  <si>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</si>
  <si>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</si>
  <si>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</si>
  <si>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</si>
  <si>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</si>
  <si>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</si>
  <si>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</si>
  <si>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</si>
  <si>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</si>
  <si>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</si>
  <si>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</si>
  <si>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</si>
  <si>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</si>
  <si>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</si>
  <si>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</si>
  <si>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</si>
  <si>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</si>
  <si>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</si>
  <si>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</si>
  <si>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</si>
  <si>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</si>
  <si>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</si>
  <si>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</si>
  <si>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</si>
  <si>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</si>
  <si>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</si>
  <si>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</si>
  <si>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</si>
  <si>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</si>
  <si>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</si>
  <si>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</si>
  <si>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</si>
  <si>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</si>
  <si>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</si>
  <si>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</si>
  <si>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</si>
  <si>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</si>
  <si>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</si>
  <si>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</si>
  <si>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</si>
  <si>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</si>
  <si>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</si>
  <si>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</si>
  <si>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</si>
  <si>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</si>
  <si>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</si>
  <si>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</si>
  <si>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</si>
  <si>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</si>
  <si>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</si>
  <si>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</si>
  <si>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</si>
  <si>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</si>
  <si>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</si>
  <si>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</si>
  <si>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</si>
  <si>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</si>
  <si>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</si>
  <si>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</si>
  <si>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</si>
  <si>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</si>
  <si>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</si>
  <si>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</si>
  <si>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</si>
  <si>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</si>
  <si>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</si>
  <si>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</si>
  <si>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</si>
  <si>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</si>
  <si>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</si>
  <si>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</si>
  <si>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</si>
  <si>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</si>
  <si>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</si>
  <si>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</si>
  <si>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</si>
  <si>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</si>
  <si>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</si>
  <si>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</si>
  <si>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</si>
  <si>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</si>
  <si>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</si>
  <si>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</si>
  <si>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</si>
  <si>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</si>
  <si>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</si>
  <si>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</si>
  <si>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</si>
  <si>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</si>
  <si>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</si>
  <si>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</si>
  <si>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</si>
  <si>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</si>
  <si>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</si>
  <si>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</si>
  <si>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</si>
  <si>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</si>
  <si>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</si>
  <si>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</si>
  <si>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</si>
  <si>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</si>
  <si>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</si>
  <si>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</si>
  <si>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</si>
  <si>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</si>
  <si>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</si>
  <si>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</si>
  <si>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</si>
  <si>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</si>
  <si>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</si>
  <si>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</si>
  <si>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</si>
  <si>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</si>
  <si>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</si>
  <si>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</si>
  <si>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</si>
  <si>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</si>
  <si>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</si>
  <si>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</si>
  <si>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</si>
  <si>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</si>
  <si>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</si>
  <si>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</si>
  <si>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</si>
  <si>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</si>
  <si>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</si>
  <si>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</si>
  <si>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</si>
  <si>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</si>
  <si>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</si>
  <si>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</si>
  <si>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</si>
  <si>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</si>
  <si>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</si>
  <si>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</si>
  <si>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</si>
  <si>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</si>
  <si>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</si>
  <si>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</si>
  <si>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</si>
  <si>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</si>
  <si>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</si>
  <si>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</si>
  <si>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</si>
  <si>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</si>
  <si>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</si>
  <si>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</si>
  <si>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</si>
  <si>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</si>
  <si>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</si>
  <si>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</si>
  <si>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</si>
  <si>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</si>
  <si>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</si>
  <si>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</si>
  <si>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</si>
  <si>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</si>
  <si>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</si>
  <si>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</si>
  <si>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</si>
  <si>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</si>
  <si>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</si>
  <si>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</si>
  <si>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</si>
  <si>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</si>
  <si>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</si>
  <si>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</si>
  <si>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</si>
  <si>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</si>
  <si>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</si>
  <si>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</si>
  <si>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</si>
  <si>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</si>
  <si>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</si>
  <si>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</si>
  <si>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</si>
  <si>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</si>
  <si>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</si>
  <si>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</si>
  <si>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</si>
  <si>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</si>
  <si>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</si>
  <si>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</si>
  <si>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</si>
  <si>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</si>
  <si>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</si>
  <si>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</si>
  <si>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</si>
  <si>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</si>
  <si>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</si>
  <si>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</si>
  <si>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</si>
  <si>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</si>
  <si>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</si>
  <si>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</si>
  <si>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</si>
  <si>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</si>
  <si>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</si>
  <si>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</si>
  <si>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</si>
  <si>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</si>
  <si>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</si>
  <si>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</si>
  <si>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</si>
  <si>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</si>
  <si>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</si>
  <si>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</si>
  <si>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</si>
  <si>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</si>
  <si>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</si>
  <si>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</si>
  <si>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</si>
  <si>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</si>
  <si>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</si>
  <si>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</si>
  <si>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</si>
  <si>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</si>
  <si>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</si>
  <si>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</si>
  <si>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</si>
  <si>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</si>
  <si>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</si>
  <si>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</si>
  <si>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</si>
  <si>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</si>
  <si>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</si>
  <si>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</si>
  <si>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</si>
  <si>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</si>
  <si>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</si>
  <si>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</si>
  <si>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</si>
  <si>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</si>
  <si>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</si>
  <si>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</si>
  <si>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</si>
  <si>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</si>
  <si>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</si>
  <si>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</si>
  <si>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</si>
  <si>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</si>
  <si>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</si>
  <si>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</si>
  <si>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</si>
  <si>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</si>
  <si>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</si>
  <si>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</si>
  <si>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</si>
  <si>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</si>
  <si>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</si>
  <si>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</si>
  <si>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</si>
  <si>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</si>
  <si>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</si>
  <si>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</si>
  <si>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</si>
  <si>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</si>
  <si>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</si>
  <si>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</si>
  <si>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</si>
  <si>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</si>
  <si>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</si>
  <si>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</si>
  <si>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</si>
  <si>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</si>
  <si>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</si>
  <si>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</si>
  <si>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</si>
  <si>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</si>
  <si>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</si>
  <si>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</si>
  <si>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</si>
  <si>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</si>
  <si>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</si>
  <si>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</si>
  <si>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</si>
  <si>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</si>
  <si>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</si>
  <si>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</si>
  <si>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</si>
  <si>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</si>
  <si>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</si>
  <si>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</si>
  <si>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</si>
  <si>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</si>
  <si>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</si>
  <si>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</si>
  <si>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</si>
  <si>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</si>
  <si>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</si>
  <si>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</si>
  <si>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</si>
  <si>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</si>
  <si>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</si>
  <si>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</si>
  <si>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</si>
  <si>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</si>
  <si>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</si>
  <si>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</si>
  <si>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</si>
  <si>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</si>
  <si>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</si>
  <si>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</si>
  <si>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</si>
  <si>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</si>
  <si>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</si>
  <si>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</si>
  <si>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</si>
  <si>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</si>
  <si>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</si>
  <si>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</si>
  <si>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</si>
  <si>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</si>
  <si>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</si>
  <si>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</si>
  <si>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</si>
  <si>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</si>
  <si>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</si>
  <si>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</si>
  <si>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</si>
  <si>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</si>
  <si>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</si>
  <si>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</si>
  <si>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</si>
  <si>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</si>
  <si>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</si>
  <si>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</si>
  <si>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</si>
  <si>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</si>
  <si>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</si>
  <si>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</si>
  <si>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</si>
  <si>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</si>
  <si>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</si>
  <si>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</si>
  <si>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</si>
  <si>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</si>
  <si>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</si>
  <si>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</si>
  <si>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</si>
  <si>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</si>
  <si>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</si>
  <si>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</si>
  <si>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</si>
  <si>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</si>
  <si>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</si>
  <si>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</si>
  <si>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</si>
  <si>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</si>
  <si>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</si>
  <si>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</si>
  <si>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</si>
  <si>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</si>
  <si>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</si>
  <si>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</si>
  <si>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</si>
  <si>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</si>
  <si>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</si>
  <si>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</si>
  <si>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</si>
  <si>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</si>
  <si>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</si>
  <si>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</si>
  <si>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</si>
  <si>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</si>
  <si>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</si>
  <si>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</si>
  <si>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</si>
  <si>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</si>
  <si>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</si>
  <si>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</si>
  <si>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</si>
  <si>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</si>
  <si>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</si>
  <si>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</si>
  <si>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</si>
  <si>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</si>
  <si>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</si>
  <si>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</si>
  <si>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</si>
  <si>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</si>
  <si>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</si>
  <si>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</si>
  <si>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</si>
  <si>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</si>
  <si>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</si>
  <si>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</si>
  <si>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</si>
  <si>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</si>
  <si>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</si>
  <si>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</si>
  <si>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</si>
  <si>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</si>
  <si>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</si>
  <si>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</si>
  <si>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</si>
  <si>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</si>
  <si>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</si>
  <si>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</si>
  <si>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</si>
  <si>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</si>
  <si>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</si>
  <si>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</si>
  <si>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</si>
  <si>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</si>
  <si>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</si>
  <si>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</si>
  <si>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</si>
  <si>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</si>
  <si>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</si>
  <si>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</si>
  <si>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</si>
  <si>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</si>
  <si>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</si>
  <si>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</si>
  <si>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</si>
  <si>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</si>
  <si>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</si>
  <si>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</si>
  <si>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</si>
  <si>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</si>
  <si>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</si>
  <si>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</si>
  <si>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</si>
  <si>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</si>
  <si>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</si>
  <si>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</si>
  <si>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</si>
  <si>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</si>
  <si>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</si>
  <si>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</si>
  <si>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</si>
  <si>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</si>
  <si>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</si>
  <si>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</si>
  <si>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</si>
  <si>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</si>
  <si>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</si>
  <si>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</si>
  <si>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</si>
  <si>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</si>
  <si>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</si>
  <si>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</si>
  <si>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</si>
  <si>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</si>
  <si>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</si>
  <si>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</si>
  <si>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</si>
  <si>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</si>
  <si>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</si>
  <si>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</si>
  <si>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</si>
  <si>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</si>
  <si>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</si>
  <si>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</si>
  <si>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</si>
  <si>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</si>
  <si>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</si>
  <si>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</si>
  <si>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</si>
  <si>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</si>
  <si>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</si>
  <si>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</si>
  <si>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</si>
  <si>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</si>
  <si>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</si>
  <si>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</si>
  <si>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</si>
  <si>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</si>
  <si>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</si>
  <si>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</si>
  <si>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</si>
  <si>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</si>
  <si>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</si>
  <si>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</si>
  <si>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</si>
  <si>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</si>
  <si>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</si>
  <si>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</si>
  <si>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</si>
  <si>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</si>
  <si>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</si>
  <si>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</si>
  <si>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</si>
  <si>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</si>
  <si>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</si>
  <si>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</si>
  <si>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</si>
  <si>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</si>
  <si>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</si>
  <si>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</si>
  <si>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</si>
  <si>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</si>
  <si>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</si>
  <si>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</si>
  <si>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</si>
  <si>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</si>
  <si>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</si>
  <si>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</si>
  <si>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</si>
  <si>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</si>
  <si>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</si>
  <si>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</si>
  <si>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</si>
  <si>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</si>
  <si>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</si>
  <si>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</si>
  <si>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</si>
  <si>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</si>
  <si>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</si>
  <si>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</si>
  <si>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</si>
  <si>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</si>
  <si>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</si>
  <si>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</si>
  <si>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</si>
  <si>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</si>
  <si>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</si>
  <si>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</si>
  <si>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</si>
  <si>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</si>
  <si>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</si>
  <si>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</si>
  <si>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</si>
  <si>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</si>
  <si>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</si>
  <si>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</si>
  <si>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</si>
  <si>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</si>
  <si>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</si>
  <si>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</si>
  <si>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</si>
  <si>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</si>
  <si>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</si>
  <si>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</si>
  <si>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</si>
  <si>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</si>
  <si>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</si>
  <si>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</si>
  <si>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</si>
  <si>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</si>
  <si>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</si>
  <si>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</si>
  <si>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</si>
  <si>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</si>
  <si>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</si>
  <si>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</si>
  <si>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</si>
  <si>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</si>
  <si>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</si>
  <si>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</si>
  <si>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</si>
  <si>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</si>
  <si>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</si>
  <si>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</si>
  <si>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</si>
  <si>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</si>
  <si>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</si>
  <si>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</si>
  <si>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</si>
  <si>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</si>
  <si>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</si>
  <si>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</si>
  <si>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</si>
  <si>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</si>
  <si>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</si>
  <si>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</si>
  <si>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</si>
  <si>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</si>
  <si>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</si>
  <si>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</si>
  <si>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</si>
  <si>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</si>
  <si>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</si>
  <si>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</si>
  <si>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</si>
  <si>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</si>
  <si>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</si>
  <si>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</si>
  <si>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</si>
  <si>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</si>
  <si>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</si>
  <si>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</si>
  <si>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</si>
  <si>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</si>
  <si>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</si>
  <si>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</si>
  <si>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</si>
  <si>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</si>
  <si>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</si>
  <si>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</si>
  <si>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</si>
  <si>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</si>
  <si>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</si>
  <si>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</si>
  <si>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</si>
  <si>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</si>
  <si>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</si>
  <si>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</si>
  <si>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</si>
  <si>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</si>
  <si>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</si>
  <si>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</si>
  <si>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</si>
  <si>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</si>
  <si>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</si>
  <si>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</si>
  <si>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</si>
  <si>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</si>
  <si>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</si>
  <si>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</si>
  <si>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</si>
  <si>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</si>
  <si>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</si>
  <si>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</si>
  <si>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</si>
  <si>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</si>
  <si>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</si>
  <si>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</si>
  <si>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</si>
  <si>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</si>
  <si>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</si>
  <si>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</si>
  <si>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</si>
  <si>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</si>
  <si>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</si>
  <si>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</si>
  <si>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</si>
  <si>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</si>
  <si>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</si>
  <si>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</si>
  <si>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</si>
  <si>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</si>
  <si>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</si>
  <si>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</si>
  <si>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</si>
  <si>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</si>
  <si>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</si>
  <si>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</si>
  <si>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</si>
  <si>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</si>
  <si>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</si>
  <si>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</si>
  <si>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</si>
  <si>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</si>
  <si>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</si>
  <si>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</si>
  <si>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</si>
  <si>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</si>
  <si>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</si>
  <si>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</si>
  <si>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</si>
  <si>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</si>
  <si>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</si>
  <si>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</si>
  <si>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</si>
  <si>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</si>
  <si>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</si>
  <si>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</si>
  <si>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</si>
  <si>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</si>
  <si>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</si>
  <si>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</si>
  <si>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</si>
  <si>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</si>
  <si>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</si>
  <si>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</si>
  <si>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</si>
  <si>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</si>
  <si>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</si>
  <si>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</si>
  <si>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</si>
  <si>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</si>
  <si>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</si>
  <si>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</si>
  <si>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</si>
  <si>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</si>
  <si>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</si>
  <si>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</si>
  <si>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</si>
  <si>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</si>
  <si>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</si>
  <si>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</si>
  <si>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</si>
  <si>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</si>
  <si>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</si>
  <si>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</si>
  <si>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</si>
  <si>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</si>
  <si>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</si>
  <si>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</si>
  <si>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</si>
  <si>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</si>
  <si>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</si>
  <si>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</si>
  <si>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</si>
  <si>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</si>
  <si>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</si>
  <si>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</si>
  <si>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</si>
  <si>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</si>
  <si>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</si>
  <si>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</si>
  <si>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</si>
  <si>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</si>
  <si>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</si>
  <si>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</si>
  <si>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</si>
  <si>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</si>
  <si>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</si>
  <si>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</si>
  <si>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</si>
  <si>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</si>
  <si>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</si>
  <si>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</si>
  <si>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</si>
  <si>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</si>
  <si>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</si>
  <si>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</si>
  <si>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</si>
  <si>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</si>
  <si>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</si>
  <si>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</si>
  <si>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</si>
  <si>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</si>
  <si>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</si>
  <si>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</si>
  <si>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</si>
  <si>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</si>
  <si>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</si>
  <si>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</si>
  <si>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</si>
  <si>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</si>
  <si>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</si>
  <si>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</si>
  <si>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</si>
  <si>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</si>
  <si>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</si>
  <si>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</si>
  <si>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</si>
  <si>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</si>
  <si>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</si>
  <si>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</si>
  <si>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</si>
  <si>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</si>
  <si>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</si>
  <si>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</si>
  <si>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</si>
  <si>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</si>
  <si>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</si>
  <si>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</si>
  <si>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</si>
  <si>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</si>
  <si>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</si>
  <si>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</si>
  <si>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</si>
  <si>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</si>
  <si>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</si>
  <si>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</si>
  <si>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</si>
  <si>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</si>
  <si>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</si>
  <si>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</si>
  <si>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</si>
  <si>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</si>
  <si>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</si>
  <si>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</si>
  <si>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</si>
  <si>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</si>
  <si>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</si>
  <si>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</si>
  <si>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</si>
  <si>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</si>
  <si>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</si>
  <si>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</si>
  <si>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</si>
  <si>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</si>
  <si>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</si>
  <si>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</si>
  <si>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</si>
  <si>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</si>
  <si>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</si>
  <si>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</si>
  <si>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</si>
  <si>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</si>
  <si>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</si>
  <si>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</si>
  <si>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</si>
  <si>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</si>
  <si>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</si>
  <si>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</si>
  <si>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</si>
  <si>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</si>
  <si>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</si>
  <si>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</si>
  <si>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</si>
  <si>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</si>
  <si>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</si>
  <si>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</si>
  <si>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</si>
  <si>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</si>
  <si>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</si>
  <si>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</si>
  <si>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</si>
  <si>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</si>
  <si>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</si>
  <si>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</si>
  <si>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</si>
  <si>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</si>
  <si>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</si>
  <si>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</si>
  <si>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</si>
  <si>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</si>
  <si>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</si>
  <si>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</si>
  <si>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</si>
  <si>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</si>
  <si>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</si>
  <si>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</si>
  <si>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</si>
  <si>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</si>
  <si>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</si>
  <si>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</si>
  <si>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</si>
  <si>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</si>
  <si>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</si>
  <si>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</si>
  <si>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</si>
  <si>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</si>
  <si>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</si>
  <si>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</si>
  <si>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</si>
  <si>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</si>
  <si>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</si>
  <si>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</si>
  <si>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</si>
  <si>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</si>
  <si>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</si>
  <si>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</si>
  <si>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</si>
  <si>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</si>
  <si>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</si>
  <si>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</si>
  <si>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</si>
  <si>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</si>
  <si>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</si>
  <si>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</si>
  <si>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</si>
  <si>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</si>
  <si>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</si>
  <si>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</si>
  <si>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</si>
  <si>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</si>
  <si>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</si>
  <si>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</si>
  <si>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</si>
  <si>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</si>
  <si>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</si>
  <si>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</si>
  <si>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</si>
  <si>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</si>
  <si>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</si>
  <si>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</si>
  <si>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</si>
  <si>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</si>
  <si>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</si>
  <si>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</si>
  <si>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</si>
  <si>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</si>
  <si>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</si>
  <si>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</si>
  <si>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</si>
  <si>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</si>
  <si>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</si>
  <si>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</si>
  <si>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</si>
  <si>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</si>
  <si>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</si>
  <si>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</si>
  <si>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</si>
  <si>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</si>
  <si>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</si>
  <si>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</si>
  <si>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</si>
  <si>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</si>
  <si>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</si>
  <si>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</si>
  <si>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</si>
  <si>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</si>
  <si>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</si>
  <si>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</si>
  <si>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</si>
  <si>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</si>
  <si>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</si>
  <si>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</si>
  <si>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</si>
  <si>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</si>
  <si>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</si>
  <si>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</si>
  <si>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</si>
  <si>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</si>
  <si>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</si>
  <si>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</si>
  <si>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</si>
  <si>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</si>
  <si>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</si>
  <si>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</si>
  <si>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</si>
  <si>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</si>
  <si>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</si>
  <si>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</si>
  <si>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</si>
  <si>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</si>
  <si>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</si>
  <si>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</si>
  <si>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</si>
  <si>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</si>
  <si>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</si>
  <si>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</si>
  <si>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</si>
  <si>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</si>
  <si>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</si>
  <si>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</si>
  <si>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</si>
  <si>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</si>
  <si>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</si>
  <si>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</si>
  <si>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</si>
  <si>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</si>
  <si>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</si>
  <si>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</si>
  <si>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</si>
  <si>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</si>
  <si>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</si>
  <si>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</si>
  <si>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</si>
  <si>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</si>
  <si>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</si>
  <si>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</si>
  <si>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</si>
  <si>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</si>
  <si>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</si>
  <si>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</si>
  <si>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</si>
  <si>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</si>
  <si>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</si>
  <si>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</si>
  <si>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</si>
  <si>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</si>
  <si>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</si>
  <si>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</si>
  <si>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</si>
  <si>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</si>
  <si>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</si>
  <si>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</si>
  <si>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</si>
  <si>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</si>
  <si>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</si>
  <si>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</si>
  <si>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</si>
  <si>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</si>
  <si>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</si>
  <si>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</si>
  <si>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</si>
  <si>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</si>
  <si>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</si>
  <si>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</si>
  <si>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</si>
  <si>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</si>
  <si>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</si>
  <si>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</si>
  <si>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</si>
  <si>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</si>
  <si>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</si>
  <si>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</si>
  <si>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</si>
  <si>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</si>
  <si>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</si>
  <si>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</si>
  <si>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</si>
  <si>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</si>
  <si>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</si>
  <si>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</si>
  <si>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</si>
  <si>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</si>
  <si>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</si>
  <si>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</si>
  <si>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</si>
  <si>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</si>
  <si>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</si>
  <si>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</si>
  <si>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</si>
  <si>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</si>
  <si>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</si>
  <si>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</si>
  <si>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</si>
  <si>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</si>
  <si>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</si>
  <si>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</si>
  <si>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</si>
  <si>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</si>
  <si>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</si>
  <si>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</si>
  <si>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</si>
  <si>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</si>
  <si>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</si>
  <si>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</si>
  <si>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</si>
  <si>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</si>
  <si>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</si>
  <si>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</si>
  <si>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</si>
  <si>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</si>
  <si>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</si>
  <si>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</si>
  <si>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</si>
  <si>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</si>
  <si>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</si>
  <si>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</si>
  <si>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</si>
  <si>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</si>
  <si>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</si>
  <si>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</si>
  <si>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</si>
  <si>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</si>
  <si>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</si>
  <si>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</si>
  <si>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</si>
  <si>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</si>
  <si>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</si>
  <si>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</si>
  <si>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</si>
  <si>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</si>
  <si>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</si>
  <si>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</si>
  <si>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</si>
  <si>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</si>
  <si>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</si>
  <si>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</si>
  <si>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</si>
  <si>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</si>
  <si>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</si>
  <si>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</si>
  <si>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</si>
  <si>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</si>
  <si>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</si>
  <si>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</si>
  <si>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</si>
  <si>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</si>
  <si>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</si>
  <si>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</si>
  <si>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</si>
  <si>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</si>
  <si>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</si>
  <si>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</si>
  <si>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</si>
  <si>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</si>
  <si>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</si>
  <si>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</si>
  <si>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</si>
  <si>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</si>
  <si>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</si>
  <si>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</si>
  <si>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</si>
  <si>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</si>
  <si>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</si>
  <si>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</si>
  <si>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</si>
  <si>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</si>
  <si>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</si>
  <si>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</si>
  <si>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</si>
  <si>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</si>
  <si>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</si>
  <si>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</si>
  <si>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</si>
  <si>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</si>
  <si>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</si>
  <si>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</si>
  <si>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</si>
  <si>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</si>
  <si>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</si>
  <si>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</si>
  <si>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</si>
  <si>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</si>
  <si>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</si>
  <si>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</si>
  <si>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</si>
  <si>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</si>
  <si>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</si>
  <si>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</si>
  <si>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</si>
  <si>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</si>
  <si>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</si>
  <si>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</si>
  <si>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</si>
  <si>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</si>
  <si>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</si>
  <si>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</si>
  <si>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</si>
  <si>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</si>
  <si>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</si>
  <si>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</si>
  <si>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</si>
  <si>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</si>
  <si>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</si>
  <si>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</si>
  <si>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</si>
  <si>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</si>
  <si>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</si>
  <si>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</si>
  <si>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</si>
  <si>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</si>
  <si>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</si>
  <si>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</si>
  <si>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</si>
  <si>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</si>
  <si>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</si>
  <si>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</si>
  <si>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</si>
  <si>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</si>
  <si>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</si>
  <si>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</si>
  <si>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</si>
  <si>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</si>
  <si>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</si>
  <si>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</si>
  <si>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</si>
  <si>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</si>
  <si>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</si>
  <si>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</si>
  <si>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</si>
  <si>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</si>
  <si>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</si>
  <si>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</si>
  <si>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</si>
  <si>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</si>
  <si>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</si>
  <si>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</si>
  <si>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</si>
  <si>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</si>
  <si>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</si>
  <si>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</si>
  <si>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</si>
  <si>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</si>
  <si>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</si>
  <si>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</si>
  <si>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</si>
  <si>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</si>
  <si>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</si>
  <si>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</si>
  <si>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</si>
  <si>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</si>
  <si>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</si>
  <si>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</si>
  <si>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</si>
  <si>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</si>
  <si>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</si>
  <si>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</si>
  <si>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</si>
  <si>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</si>
  <si>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</si>
  <si>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</si>
  <si>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</si>
  <si>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</si>
  <si>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</si>
  <si>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</si>
  <si>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</si>
  <si>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</si>
  <si>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</si>
  <si>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</si>
  <si>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</si>
  <si>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</si>
  <si>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</si>
  <si>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</si>
  <si>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</si>
  <si>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</si>
  <si>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</si>
  <si>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</si>
  <si>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</si>
  <si>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</si>
  <si>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</si>
  <si>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</si>
  <si>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</si>
  <si>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</si>
  <si>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</si>
  <si>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</si>
  <si>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</si>
  <si>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</si>
  <si>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</si>
  <si>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</si>
  <si>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</si>
  <si>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</si>
  <si>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</si>
  <si>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</si>
  <si>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</si>
  <si>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</si>
  <si>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</si>
  <si>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</si>
  <si>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</si>
  <si>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</si>
  <si>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</si>
  <si>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</si>
  <si>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</si>
  <si>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</si>
  <si>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</si>
  <si>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</si>
  <si>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</si>
  <si>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</si>
  <si>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</si>
  <si>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</si>
  <si>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</si>
  <si>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</si>
  <si>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</si>
  <si>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</si>
  <si>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</si>
  <si>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</si>
  <si>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</si>
  <si>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</si>
  <si>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</si>
  <si>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</si>
  <si>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</si>
  <si>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</si>
  <si>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</si>
  <si>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</si>
  <si>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</si>
  <si>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</si>
  <si>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</si>
  <si>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</si>
  <si>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</si>
  <si>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</si>
  <si>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</si>
  <si>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</si>
  <si>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</si>
  <si>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</si>
  <si>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</si>
  <si>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</si>
  <si>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</si>
  <si>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</si>
  <si>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</si>
  <si>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</si>
  <si>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</si>
  <si>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</si>
  <si>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</si>
  <si>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</si>
  <si>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</si>
  <si>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</si>
  <si>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</si>
  <si>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</si>
  <si>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</si>
  <si>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</si>
  <si>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</si>
  <si>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</si>
  <si>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</si>
  <si>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</si>
  <si>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</si>
  <si>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</si>
  <si>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</si>
  <si>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</si>
  <si>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</si>
  <si>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</si>
  <si>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</si>
  <si>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</si>
  <si>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</si>
  <si>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</si>
  <si>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</si>
  <si>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</si>
  <si>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</si>
  <si>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</si>
  <si>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</si>
  <si>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</si>
  <si>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</si>
  <si>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</si>
  <si>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</si>
  <si>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</si>
  <si>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</si>
  <si>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</si>
  <si>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</si>
  <si>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</si>
  <si>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</si>
  <si>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</si>
  <si>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</si>
  <si>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</si>
  <si>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</si>
  <si>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</si>
  <si>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</si>
  <si>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</si>
  <si>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</si>
  <si>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</si>
  <si>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</si>
  <si>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</si>
  <si>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</si>
  <si>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</si>
  <si>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</si>
  <si>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</si>
  <si>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</si>
  <si>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</si>
  <si>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</si>
  <si>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</si>
  <si>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</si>
  <si>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</si>
  <si>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</si>
  <si>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</si>
  <si>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</si>
  <si>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</si>
  <si>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</si>
  <si>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</si>
  <si>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</si>
  <si>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</si>
  <si>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</si>
  <si>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</si>
  <si>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</si>
  <si>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</si>
  <si>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</si>
  <si>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</si>
  <si>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</si>
  <si>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</si>
  <si>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</si>
  <si>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</si>
  <si>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</si>
  <si>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</si>
  <si>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</si>
  <si>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</si>
  <si>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</si>
  <si>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</si>
  <si>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</si>
  <si>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</si>
  <si>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</si>
  <si>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</si>
  <si>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</si>
  <si>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</si>
  <si>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</si>
  <si>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</si>
  <si>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</si>
  <si>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</si>
  <si>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</si>
  <si>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</si>
  <si>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</si>
  <si>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</si>
  <si>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</si>
  <si>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</si>
  <si>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</si>
  <si>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</si>
  <si>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</si>
  <si>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</si>
  <si>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</si>
  <si>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</si>
  <si>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</si>
  <si>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</si>
  <si>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</si>
  <si>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</si>
  <si>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</si>
  <si>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</si>
  <si>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</si>
  <si>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</si>
  <si>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</si>
  <si>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</si>
  <si>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</si>
  <si>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</si>
  <si>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</si>
  <si>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</si>
  <si>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</si>
  <si>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</si>
  <si>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</si>
  <si>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</si>
  <si>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</si>
  <si>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</si>
  <si>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</si>
  <si>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</si>
  <si>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</si>
  <si>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</si>
  <si>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</si>
  <si>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</si>
  <si>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</si>
  <si>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</si>
  <si>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</si>
  <si>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</si>
  <si>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</si>
  <si>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</si>
  <si>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</si>
  <si>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</si>
  <si>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</si>
  <si>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</si>
  <si>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</si>
  <si>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</si>
  <si>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</si>
  <si>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</si>
  <si>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</si>
  <si>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</si>
  <si>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</si>
  <si>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</si>
  <si>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</si>
  <si>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</si>
  <si>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</si>
  <si>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</si>
  <si>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</si>
  <si>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</si>
  <si>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</si>
  <si>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</si>
  <si>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</si>
  <si>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</si>
  <si>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</si>
  <si>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</si>
  <si>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</si>
  <si>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</si>
  <si>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</si>
  <si>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</si>
  <si>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</si>
  <si>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</si>
  <si>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</si>
  <si>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</si>
  <si>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</si>
  <si>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</si>
  <si>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</si>
  <si>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</si>
  <si>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</si>
  <si>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</si>
  <si>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</si>
  <si>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</si>
  <si>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</si>
  <si>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</si>
  <si>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</si>
  <si>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</si>
  <si>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</si>
  <si>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</si>
  <si>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</si>
  <si>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</si>
  <si>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</si>
  <si>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</si>
  <si>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</si>
  <si>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</si>
  <si>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</si>
  <si>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</si>
  <si>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</si>
  <si>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</si>
  <si>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</si>
  <si>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</si>
  <si>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</si>
  <si>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</si>
  <si>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</si>
  <si>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</si>
  <si>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</si>
  <si>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</si>
  <si>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</si>
  <si>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</si>
  <si>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</si>
  <si>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</si>
  <si>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</si>
  <si>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</si>
  <si>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</si>
  <si>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</si>
  <si>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</si>
  <si>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</si>
  <si>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</si>
  <si>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</si>
  <si>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</si>
  <si>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</si>
  <si>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</si>
  <si>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</si>
  <si>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</si>
  <si>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</si>
  <si>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</si>
  <si>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</si>
  <si>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</si>
  <si>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</si>
  <si>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</si>
  <si>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</si>
  <si>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</si>
  <si>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</si>
  <si>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</si>
  <si>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</si>
  <si>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</si>
  <si>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</si>
  <si>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</si>
  <si>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</si>
  <si>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</si>
  <si>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</si>
  <si>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</si>
  <si>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</si>
  <si>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</si>
  <si>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</si>
  <si>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</si>
  <si>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</si>
  <si>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</si>
  <si>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</si>
  <si>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</si>
  <si>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</si>
  <si>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</si>
  <si>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</si>
  <si>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</si>
  <si>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</si>
  <si>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</si>
  <si>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</si>
  <si>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</si>
  <si>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</si>
  <si>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</si>
  <si>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</si>
  <si>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</si>
  <si>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</si>
  <si>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</si>
  <si>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</si>
  <si>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</si>
  <si>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</si>
  <si>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</si>
  <si>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</si>
  <si>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</si>
  <si>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</si>
  <si>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</si>
  <si>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</si>
  <si>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</si>
  <si>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</si>
  <si>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</si>
  <si>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</si>
  <si>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</si>
  <si>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</si>
  <si>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</si>
  <si>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</si>
  <si>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</si>
  <si>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</si>
  <si>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</si>
  <si>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</si>
  <si>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</si>
  <si>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</si>
  <si>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</si>
  <si>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</si>
  <si>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</si>
  <si>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</si>
  <si>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</si>
  <si>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</si>
  <si>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</si>
  <si>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</si>
  <si>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</si>
  <si>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</si>
  <si>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</si>
  <si>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</si>
  <si>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</si>
  <si>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</si>
  <si>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</si>
  <si>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</si>
  <si>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</si>
  <si>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</si>
  <si>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</si>
  <si>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</si>
  <si>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</si>
  <si>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</si>
  <si>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</si>
  <si>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</si>
  <si>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</si>
  <si>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</si>
  <si>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</si>
  <si>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</si>
  <si>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</si>
  <si>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</si>
  <si>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</si>
  <si>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</si>
  <si>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</si>
  <si>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</si>
  <si>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</si>
  <si>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</si>
  <si>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</si>
  <si>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</si>
  <si>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</si>
  <si>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</si>
  <si>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</si>
  <si>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</si>
  <si>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</si>
  <si>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</si>
  <si>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</si>
  <si>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</si>
  <si>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</si>
  <si>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</si>
  <si>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</si>
  <si>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</si>
  <si>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</si>
  <si>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</si>
  <si>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</si>
  <si>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</si>
  <si>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</si>
  <si>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</si>
  <si>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</si>
  <si>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</si>
  <si>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</si>
  <si>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</si>
  <si>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</si>
  <si>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</si>
  <si>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</si>
  <si>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</si>
  <si>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</si>
  <si>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</si>
  <si>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</si>
  <si>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</si>
  <si>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</si>
  <si>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</si>
  <si>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</si>
  <si>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</si>
  <si>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</si>
  <si>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</si>
  <si>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</si>
  <si>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</si>
  <si>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</si>
  <si>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</si>
  <si>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</si>
  <si>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</si>
  <si>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</si>
  <si>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</si>
  <si>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</si>
  <si>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</si>
  <si>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</si>
  <si>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</si>
  <si>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</si>
  <si>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</si>
  <si>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</si>
  <si>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</si>
  <si>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</si>
  <si>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</si>
  <si>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</si>
  <si>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</si>
  <si>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</si>
  <si>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</si>
  <si>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</si>
  <si>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</si>
  <si>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</si>
  <si>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</si>
  <si>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</si>
  <si>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</si>
  <si>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</si>
  <si>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</si>
  <si>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</si>
  <si>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</si>
  <si>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</si>
  <si>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</si>
  <si>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</si>
  <si>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</si>
  <si>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</si>
  <si>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</si>
  <si>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</si>
  <si>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</si>
  <si>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</si>
  <si>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</si>
  <si>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</si>
  <si>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</si>
  <si>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</si>
  <si>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</si>
  <si>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</si>
  <si>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</si>
  <si>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</si>
  <si>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</si>
  <si>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</si>
  <si>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</si>
  <si>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</si>
  <si>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</si>
  <si>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</si>
  <si>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</si>
  <si>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</si>
  <si>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</si>
  <si>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</si>
  <si>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</si>
  <si>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</si>
  <si>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</si>
  <si>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</si>
  <si>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</si>
  <si>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</si>
  <si>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</si>
  <si>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</si>
  <si>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</si>
  <si>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</si>
  <si>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</si>
  <si>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</si>
  <si>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</si>
  <si>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</si>
  <si>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</si>
  <si>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</si>
  <si>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</si>
  <si>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</si>
  <si>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</si>
  <si>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</si>
  <si>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</si>
  <si>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</si>
  <si>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</si>
  <si>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</si>
  <si>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</si>
  <si>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</si>
  <si>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</si>
  <si>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</si>
  <si>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</si>
  <si>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</si>
  <si>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</si>
  <si>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</si>
  <si>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</si>
  <si>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</si>
  <si>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</si>
  <si>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</si>
  <si>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</si>
  <si>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</si>
  <si>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</si>
  <si>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</si>
  <si>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</si>
  <si>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</si>
  <si>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</si>
  <si>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</si>
  <si>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</si>
  <si>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</si>
  <si>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</si>
  <si>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</si>
  <si>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</si>
  <si>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</si>
  <si>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</si>
  <si>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</si>
  <si>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</si>
  <si>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</si>
  <si>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</si>
  <si>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</si>
  <si>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</si>
  <si>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</si>
  <si>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</si>
  <si>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</si>
  <si>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</si>
  <si>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</si>
  <si>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</si>
  <si>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</si>
  <si>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</si>
  <si>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</si>
  <si>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</si>
  <si>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</si>
  <si>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</si>
  <si>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</si>
  <si>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</si>
  <si>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</si>
  <si>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</si>
  <si>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</si>
  <si>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</si>
  <si>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</si>
  <si>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</si>
  <si>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</si>
  <si>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</si>
  <si>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</si>
  <si>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</si>
  <si>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</si>
  <si>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</si>
  <si>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</si>
  <si>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</si>
  <si>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</si>
  <si>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</si>
  <si>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</si>
  <si>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</si>
  <si>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</si>
  <si>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</si>
  <si>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</si>
  <si>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</si>
  <si>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</si>
  <si>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</si>
  <si>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</si>
  <si>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</si>
  <si>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</si>
  <si>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</si>
  <si>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</si>
  <si>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</si>
  <si>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</si>
  <si>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</si>
  <si>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</si>
  <si>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</si>
  <si>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</si>
  <si>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</si>
  <si>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</si>
  <si>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</si>
  <si>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</si>
  <si>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</si>
  <si>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</si>
  <si>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</si>
  <si>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</si>
  <si>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</si>
  <si>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</si>
  <si>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</si>
  <si>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</si>
  <si>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</si>
  <si>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</si>
  <si>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</si>
  <si>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</si>
  <si>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</si>
  <si>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</si>
  <si>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</si>
  <si>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</si>
  <si>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</si>
  <si>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</si>
  <si>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</si>
  <si>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</si>
  <si>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</si>
  <si>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</si>
  <si>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</si>
  <si>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</si>
  <si>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</si>
  <si>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</si>
  <si>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</si>
  <si>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</si>
  <si>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</si>
  <si>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</si>
  <si>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</si>
  <si>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</si>
  <si>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</si>
  <si>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</si>
  <si>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</si>
  <si>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</si>
  <si>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</si>
  <si>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</si>
  <si>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</si>
  <si>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</si>
  <si>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</si>
  <si>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</si>
  <si>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</si>
  <si>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</si>
  <si>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</si>
  <si>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</si>
  <si>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</si>
  <si>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</si>
  <si>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</si>
  <si>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</si>
  <si>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</si>
  <si>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</si>
  <si>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</si>
  <si>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</si>
  <si>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</si>
  <si>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</si>
  <si>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</si>
  <si>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</si>
  <si>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</si>
  <si>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</si>
  <si>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</si>
  <si>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</si>
  <si>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</si>
  <si>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</si>
  <si>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</si>
  <si>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</si>
  <si>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</si>
  <si>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</si>
  <si>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</si>
  <si>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</si>
  <si>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</si>
  <si>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</si>
  <si>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</si>
  <si>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</si>
  <si>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</si>
  <si>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</si>
  <si>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</si>
  <si>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</si>
  <si>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</si>
  <si>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</si>
  <si>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</si>
  <si>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</si>
  <si>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</si>
  <si>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</si>
  <si>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</si>
  <si>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</si>
  <si>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</si>
  <si>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</si>
  <si>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</si>
  <si>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</si>
  <si>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</si>
  <si>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</si>
  <si>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</si>
  <si>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</si>
  <si>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</si>
  <si>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</si>
  <si>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</si>
  <si>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</si>
  <si>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</si>
  <si>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</si>
  <si>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</si>
  <si>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</si>
  <si>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</si>
  <si>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</si>
  <si>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</si>
  <si>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</si>
  <si>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</si>
  <si>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</si>
  <si>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</si>
  <si>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</si>
  <si>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</si>
  <si>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</si>
  <si>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</si>
  <si>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</si>
  <si>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</si>
  <si>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</si>
  <si>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</si>
  <si>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</si>
  <si>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</si>
  <si>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</si>
  <si>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</si>
  <si>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</si>
  <si>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</si>
  <si>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</si>
  <si>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</si>
  <si>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</si>
  <si>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</si>
  <si>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</si>
  <si>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</si>
  <si>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</si>
  <si>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</si>
  <si>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</si>
  <si>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</si>
  <si>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</si>
  <si>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</si>
  <si>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</si>
  <si>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</si>
  <si>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</si>
  <si>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</si>
  <si>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</si>
  <si>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</si>
  <si>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</si>
  <si>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</si>
  <si>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</si>
  <si>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</si>
  <si>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</si>
  <si>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</si>
  <si>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</si>
  <si>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</si>
  <si>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</si>
  <si>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</si>
  <si>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</si>
  <si>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</si>
  <si>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</si>
  <si>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</si>
  <si>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</si>
  <si>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</si>
  <si>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</si>
  <si>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</si>
  <si>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</si>
  <si>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</si>
  <si>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</si>
  <si>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</si>
  <si>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</si>
  <si>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</si>
  <si>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</si>
  <si>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</si>
  <si>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</si>
  <si>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</si>
  <si>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</si>
  <si>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</si>
  <si>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</si>
  <si>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</si>
  <si>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</si>
  <si>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</si>
  <si>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</si>
  <si>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</si>
  <si>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</si>
  <si>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</si>
  <si>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</si>
  <si>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</si>
  <si>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</si>
  <si>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</si>
  <si>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</si>
  <si>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</si>
  <si>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</si>
  <si>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</si>
  <si>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</si>
  <si>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</si>
  <si>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</si>
  <si>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</si>
  <si>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</si>
  <si>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</si>
  <si>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</si>
  <si>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</si>
  <si>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</si>
  <si>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</si>
  <si>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</si>
  <si>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</si>
  <si>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</si>
  <si>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</si>
  <si>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</si>
  <si>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</si>
  <si>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</si>
  <si>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</si>
  <si>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</si>
  <si>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</si>
  <si>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</si>
  <si>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</si>
  <si>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</si>
  <si>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</si>
  <si>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</si>
  <si>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</si>
  <si>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</si>
  <si>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</si>
  <si>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</si>
  <si>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</si>
  <si>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</si>
  <si>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</si>
  <si>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</si>
  <si>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</si>
  <si>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</si>
  <si>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</si>
  <si>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</si>
  <si>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</si>
  <si>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</si>
  <si>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</si>
  <si>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</si>
  <si>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</si>
  <si>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</si>
  <si>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</si>
  <si>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</si>
  <si>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</si>
  <si>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</si>
  <si>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</si>
  <si>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</si>
  <si>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</si>
  <si>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</si>
  <si>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</si>
  <si>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</si>
  <si>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</si>
  <si>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</si>
  <si>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</si>
  <si>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</si>
  <si>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</si>
  <si>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</si>
  <si>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</si>
  <si>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</si>
  <si>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</si>
  <si>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</si>
  <si>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</si>
  <si>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</si>
  <si>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</si>
  <si>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</si>
  <si>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</si>
  <si>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</si>
  <si>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</si>
  <si>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</si>
  <si>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</si>
  <si>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</si>
  <si>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</si>
  <si>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</si>
  <si>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</si>
  <si>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</si>
  <si>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</si>
  <si>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</si>
  <si>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</si>
  <si>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</si>
  <si>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</si>
  <si>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</si>
  <si>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</si>
  <si>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</si>
  <si>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</si>
  <si>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</si>
  <si>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</si>
  <si>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</si>
  <si>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</si>
  <si>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</si>
  <si>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</si>
  <si>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</si>
  <si>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</si>
  <si>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</si>
  <si>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</si>
  <si>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</si>
  <si>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</si>
  <si>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</si>
  <si>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</si>
  <si>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</si>
  <si>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</si>
  <si>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</si>
  <si>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</si>
  <si>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</si>
  <si>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</si>
  <si>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</si>
  <si>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</si>
  <si>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</si>
  <si>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</si>
  <si>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</si>
  <si>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</si>
  <si>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</si>
  <si>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</si>
  <si>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</si>
  <si>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</si>
  <si>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</si>
  <si>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</si>
  <si>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</si>
  <si>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</si>
  <si>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</si>
  <si>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</si>
  <si>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</si>
  <si>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</si>
  <si>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</si>
  <si>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</si>
  <si>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</si>
  <si>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</si>
  <si>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</si>
  <si>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</si>
  <si>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</si>
  <si>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</si>
  <si>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</si>
  <si>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</si>
  <si>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</si>
  <si>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</si>
  <si>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</si>
  <si>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</si>
  <si>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</si>
  <si>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</si>
  <si>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</si>
  <si>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</si>
  <si>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</si>
  <si>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</si>
  <si>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</si>
  <si>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</si>
  <si>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</si>
  <si>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</si>
  <si>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</si>
  <si>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</si>
  <si>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</si>
  <si>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</si>
  <si>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</si>
  <si>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</si>
  <si>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</si>
  <si>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</si>
  <si>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</si>
  <si>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</si>
  <si>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</si>
  <si>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</si>
  <si>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</si>
  <si>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</si>
  <si>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</si>
  <si>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</si>
  <si>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</si>
  <si>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</si>
  <si>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</si>
  <si>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</si>
  <si>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</si>
  <si>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</si>
  <si>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</si>
  <si>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</si>
  <si>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</si>
  <si>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</si>
  <si>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</si>
  <si>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</si>
  <si>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</si>
  <si>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</si>
  <si>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</si>
  <si>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</si>
  <si>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</si>
  <si>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</si>
  <si>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</si>
  <si>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</si>
  <si>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</si>
  <si>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</si>
  <si>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</si>
  <si>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</si>
  <si>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</si>
  <si>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</si>
  <si>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</si>
  <si>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</si>
  <si>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</si>
  <si>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</si>
  <si>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</si>
  <si>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</si>
  <si>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</si>
  <si>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</si>
  <si>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</si>
  <si>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</si>
  <si>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</si>
  <si>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</si>
  <si>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</si>
  <si>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</si>
  <si>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</si>
  <si>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</si>
  <si>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</si>
  <si>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</si>
  <si>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</si>
  <si>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</si>
  <si>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</si>
  <si>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</si>
  <si>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</si>
  <si>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</si>
  <si>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</si>
  <si>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</si>
  <si>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</si>
  <si>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</si>
  <si>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</si>
  <si>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</si>
  <si>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</si>
  <si>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</si>
  <si>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</si>
  <si>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</si>
  <si>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</si>
  <si>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</si>
  <si>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</si>
  <si>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</si>
  <si>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</si>
  <si>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</si>
  <si>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</si>
  <si>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</si>
  <si>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</si>
  <si>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</si>
  <si>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</si>
  <si>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</si>
  <si>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</si>
  <si>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</si>
  <si>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</si>
  <si>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</si>
  <si>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</si>
  <si>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</si>
  <si>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</si>
  <si>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</si>
  <si>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</si>
  <si>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</si>
  <si>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</si>
  <si>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</si>
  <si>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</si>
  <si>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</si>
  <si>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</si>
  <si>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</si>
  <si>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</si>
  <si>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</si>
  <si>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</si>
  <si>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</si>
  <si>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</si>
  <si>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</si>
  <si>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</si>
  <si>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</si>
  <si>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</si>
  <si>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</si>
  <si>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</si>
  <si>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</si>
  <si>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</si>
  <si>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</si>
  <si>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</si>
  <si>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</si>
  <si>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</si>
  <si>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</si>
  <si>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</si>
  <si>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</si>
  <si>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</si>
  <si>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</si>
  <si>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</si>
  <si>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</si>
  <si>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</si>
  <si>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</si>
  <si>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</si>
  <si>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</si>
  <si>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</si>
  <si>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</si>
  <si>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</si>
  <si>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</si>
  <si>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</si>
  <si>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</si>
  <si>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</si>
  <si>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</si>
  <si>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</si>
  <si>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</si>
  <si>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</si>
  <si>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</si>
  <si>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</si>
  <si>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</si>
  <si>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</si>
  <si>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</si>
  <si>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</si>
  <si>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</si>
  <si>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</si>
  <si>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</si>
  <si>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</si>
  <si>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</si>
  <si>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</si>
  <si>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</si>
  <si>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</si>
  <si>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</si>
  <si>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</si>
  <si>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</si>
  <si>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</si>
  <si>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</si>
  <si>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</si>
  <si>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</si>
  <si>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</si>
  <si>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</si>
  <si>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</si>
  <si>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</si>
  <si>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</si>
  <si>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</si>
  <si>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</si>
  <si>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</si>
  <si>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</si>
  <si>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</si>
  <si>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</si>
  <si>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</si>
  <si>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</si>
  <si>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</si>
  <si>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</si>
  <si>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</si>
  <si>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</si>
  <si>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</si>
  <si>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</si>
  <si>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MERCADINHO E FRIGORIFICO J. AGUIAR</t>
  </si>
  <si>
    <t>-3.84862470</t>
  </si>
  <si>
    <t>-38.61428600</t>
  </si>
  <si>
    <t>WEMINSON</t>
  </si>
  <si>
    <t>EDSON</t>
  </si>
  <si>
    <t>LUAN</t>
  </si>
  <si>
    <t>ROBERTO</t>
  </si>
  <si>
    <t>FELIX</t>
  </si>
  <si>
    <t>MERCADINHO VALENTINA</t>
  </si>
  <si>
    <t>-3.70917942</t>
  </si>
  <si>
    <t>-38.46839481</t>
  </si>
  <si>
    <t>AILTON</t>
  </si>
  <si>
    <t>MAIS LUZ - (KALBIR LJ 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</si>
</sst>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4"/>
  <sheetViews>
    <sheetView topLeftCell="A2233" workbookViewId="0">
      <selection activeCell="B2260" sqref="B2260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3662</v>
      </c>
      <c r="C2253" s="1" t="s">
        <v>3663</v>
      </c>
      <c r="D2253" s="1" t="s">
        <v>3664</v>
      </c>
    </row>
    <row r="2254" spans="1:4">
      <c r="A2254">
        <v>12214</v>
      </c>
      <c r="B2254" t="s">
        <v>3670</v>
      </c>
      <c r="C2254" s="1" t="s">
        <v>3671</v>
      </c>
      <c r="D2254" s="1" t="s">
        <v>3672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0"/>
  <sheetViews>
    <sheetView tabSelected="1" workbookViewId="0">
      <selection activeCell="G20" sqref="G20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45828</v>
      </c>
      <c r="B2" t="s">
        <v>3668</v>
      </c>
      <c r="C2" t="s">
        <v>3197</v>
      </c>
      <c r="D2">
        <v>815</v>
      </c>
      <c r="E2" t="s">
        <v>111</v>
      </c>
      <c r="F2" s="31">
        <v>476.4</v>
      </c>
      <c r="G2">
        <v>28.9</v>
      </c>
      <c r="H2" t="str">
        <f>VLOOKUP(D2,coordenadas!A:C,3,0)</f>
        <v>-3.8575733</v>
      </c>
      <c r="I2" t="str">
        <f>VLOOKUP(D2,coordenadas!A:D,4,0)</f>
        <v>-38.645753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VLOOKUP(D2,horarios!B:G,6,0)</f>
        <v>DIURNO</v>
      </c>
    </row>
    <row r="3" spans="1:13">
      <c r="A3" s="32">
        <v>45828</v>
      </c>
      <c r="B3" t="s">
        <v>3665</v>
      </c>
      <c r="C3" t="s">
        <v>3198</v>
      </c>
      <c r="D3">
        <v>1226</v>
      </c>
      <c r="E3" t="s">
        <v>195</v>
      </c>
      <c r="F3" s="31">
        <v>551.82000000000005</v>
      </c>
      <c r="G3">
        <v>26.6</v>
      </c>
      <c r="H3" t="str">
        <f>VLOOKUP(D3,coordenadas!A:C,3,0)</f>
        <v>-3.7123457</v>
      </c>
      <c r="I3" t="str">
        <f>VLOOKUP(D3,coordenadas!A:D,4,0)</f>
        <v>-38.5589927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VLOOKUP(D3,horarios!B:G,6,0)</f>
        <v>DIURNO ALERTA</v>
      </c>
    </row>
    <row r="4" spans="1:13">
      <c r="A4" s="32">
        <v>45828</v>
      </c>
      <c r="B4" t="s">
        <v>3668</v>
      </c>
      <c r="C4" t="s">
        <v>3197</v>
      </c>
      <c r="D4">
        <v>1616</v>
      </c>
      <c r="E4" t="s">
        <v>245</v>
      </c>
      <c r="F4" s="31">
        <v>179.8</v>
      </c>
      <c r="G4">
        <v>13.6</v>
      </c>
      <c r="H4" t="str">
        <f>VLOOKUP(D4,coordenadas!A:C,3,0)</f>
        <v>-3.8525403</v>
      </c>
      <c r="I4" t="str">
        <f>VLOOKUP(D4,coordenadas!A:D,4,0)</f>
        <v>-38.6116109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VLOOKUP(D4,horarios!B:G,6,0)</f>
        <v>DIURNO</v>
      </c>
    </row>
    <row r="5" spans="1:13">
      <c r="A5" s="32">
        <v>45828</v>
      </c>
      <c r="B5" t="s">
        <v>3668</v>
      </c>
      <c r="C5" t="s">
        <v>3197</v>
      </c>
      <c r="D5">
        <v>1777</v>
      </c>
      <c r="E5" t="s">
        <v>268</v>
      </c>
      <c r="F5" s="31">
        <v>322</v>
      </c>
      <c r="G5">
        <v>51.5</v>
      </c>
      <c r="H5" t="str">
        <f>VLOOKUP(D5,coordenadas!A:C,3,0)</f>
        <v>-3.8463687</v>
      </c>
      <c r="I5" t="str">
        <f>VLOOKUP(D5,coordenadas!A:D,4,0)</f>
        <v>-38.6555481</v>
      </c>
      <c r="J5" s="1" t="s">
        <v>3333</v>
      </c>
      <c r="K5" s="1" t="s">
        <v>3334</v>
      </c>
      <c r="L5" s="2">
        <f>VLOOKUP(C5,pesoCaminhao!C:G,5,0)</f>
        <v>1590</v>
      </c>
      <c r="M5" t="str">
        <f>VLOOKUP(D5,horarios!B:G,6,0)</f>
        <v>DIURNO ALERTA</v>
      </c>
    </row>
    <row r="6" spans="1:13">
      <c r="A6" s="32">
        <v>45828</v>
      </c>
      <c r="B6" t="s">
        <v>3668</v>
      </c>
      <c r="C6" t="s">
        <v>3197</v>
      </c>
      <c r="D6">
        <v>1873</v>
      </c>
      <c r="E6" t="s">
        <v>277</v>
      </c>
      <c r="F6" s="31">
        <v>173.1</v>
      </c>
      <c r="G6">
        <v>15.7</v>
      </c>
      <c r="H6" t="str">
        <f>VLOOKUP(D6,coordenadas!A:C,3,0)</f>
        <v>-3.8219527</v>
      </c>
      <c r="I6" t="str">
        <f>VLOOKUP(D6,coordenadas!A:D,4,0)</f>
        <v>-38.6279053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VLOOKUP(D6,horarios!B:G,6,0)</f>
        <v>DIURNO</v>
      </c>
    </row>
    <row r="7" spans="1:13">
      <c r="A7" s="32">
        <v>45828</v>
      </c>
      <c r="B7" t="s">
        <v>3668</v>
      </c>
      <c r="C7" t="s">
        <v>3197</v>
      </c>
      <c r="D7">
        <v>1998</v>
      </c>
      <c r="E7" t="s">
        <v>288</v>
      </c>
      <c r="F7" s="31">
        <v>1766</v>
      </c>
      <c r="G7">
        <v>99</v>
      </c>
      <c r="H7" t="str">
        <f>VLOOKUP(D7,coordenadas!A:C,3,0)</f>
        <v>-3.8775392</v>
      </c>
      <c r="I7" t="str">
        <f>VLOOKUP(D7,coordenadas!A:D,4,0)</f>
        <v>-38.6087159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VLOOKUP(D7,horarios!B:G,6,0)</f>
        <v>MANHA</v>
      </c>
    </row>
    <row r="8" spans="1:13">
      <c r="A8" s="32">
        <v>45828</v>
      </c>
      <c r="B8" t="s">
        <v>3666</v>
      </c>
      <c r="C8" t="s">
        <v>3193</v>
      </c>
      <c r="D8">
        <v>2207</v>
      </c>
      <c r="E8" t="s">
        <v>312</v>
      </c>
      <c r="F8" s="31">
        <v>428.5</v>
      </c>
      <c r="G8">
        <v>41.2</v>
      </c>
      <c r="H8" t="str">
        <f>VLOOKUP(D8,coordenadas!A:C,3,0)</f>
        <v>-3.7583253</v>
      </c>
      <c r="I8" t="str">
        <f>VLOOKUP(D8,coordenadas!A:D,4,0)</f>
        <v>-38.6354708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VLOOKUP(D8,horarios!B:G,6,0)</f>
        <v>DIURNO</v>
      </c>
    </row>
    <row r="9" spans="1:13">
      <c r="A9" s="32">
        <v>45828</v>
      </c>
      <c r="B9" t="s">
        <v>3665</v>
      </c>
      <c r="C9" t="s">
        <v>3198</v>
      </c>
      <c r="D9">
        <v>2340</v>
      </c>
      <c r="E9" t="s">
        <v>322</v>
      </c>
      <c r="F9" s="31">
        <v>284.60000000000002</v>
      </c>
      <c r="G9">
        <v>27.6</v>
      </c>
      <c r="H9" t="str">
        <f>VLOOKUP(D9,coordenadas!A:C,3,0)</f>
        <v>-3.7130283</v>
      </c>
      <c r="I9" t="str">
        <f>VLOOKUP(D9,coordenadas!A:D,4,0)</f>
        <v>-38.5534343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VLOOKUP(D9,horarios!B:G,6,0)</f>
        <v>DIURNO ALERTA</v>
      </c>
    </row>
    <row r="10" spans="1:13">
      <c r="A10" s="32">
        <v>45828</v>
      </c>
      <c r="B10" t="s">
        <v>3669</v>
      </c>
      <c r="C10" t="s">
        <v>3494</v>
      </c>
      <c r="D10">
        <v>2355</v>
      </c>
      <c r="E10" t="s">
        <v>325</v>
      </c>
      <c r="F10" s="31">
        <v>652</v>
      </c>
      <c r="G10">
        <v>20</v>
      </c>
      <c r="H10" t="str">
        <f>VLOOKUP(D10,coordenadas!A:C,3,0)</f>
        <v>-3.79989965</v>
      </c>
      <c r="I10" t="str">
        <f>VLOOKUP(D10,coordenadas!A:D,4,0)</f>
        <v>-38.5774981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VLOOKUP(D10,horarios!B:G,6,0)</f>
        <v>DIURNO</v>
      </c>
    </row>
    <row r="11" spans="1:13">
      <c r="A11" s="32">
        <v>45828</v>
      </c>
      <c r="B11" t="s">
        <v>3667</v>
      </c>
      <c r="C11" t="s">
        <v>3196</v>
      </c>
      <c r="D11">
        <v>2362</v>
      </c>
      <c r="E11" t="s">
        <v>327</v>
      </c>
      <c r="F11" s="31">
        <v>652</v>
      </c>
      <c r="G11">
        <v>20</v>
      </c>
      <c r="H11" t="str">
        <f>VLOOKUP(D11,coordenadas!A:C,3,0)</f>
        <v>-3.8057528</v>
      </c>
      <c r="I11" t="str">
        <f>VLOOKUP(D11,coordenadas!A:D,4,0)</f>
        <v>-38.60253941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VLOOKUP(D11,horarios!B:G,6,0)</f>
        <v>DIURNO</v>
      </c>
    </row>
    <row r="12" spans="1:13">
      <c r="A12" s="32">
        <v>45828</v>
      </c>
      <c r="B12" t="s">
        <v>3667</v>
      </c>
      <c r="C12" t="s">
        <v>3196</v>
      </c>
      <c r="D12">
        <v>2459</v>
      </c>
      <c r="E12" t="s">
        <v>335</v>
      </c>
      <c r="F12" s="31">
        <v>589.54</v>
      </c>
      <c r="G12">
        <v>36.200000000000003</v>
      </c>
      <c r="H12" t="str">
        <f>VLOOKUP(D12,coordenadas!A:C,3,0)</f>
        <v>-3.8195737</v>
      </c>
      <c r="I12" t="str">
        <f>VLOOKUP(D12,coordenadas!A:D,4,0)</f>
        <v>-38.5661298</v>
      </c>
      <c r="J12" s="1" t="s">
        <v>3333</v>
      </c>
      <c r="K12" s="1" t="s">
        <v>3334</v>
      </c>
      <c r="L12" s="2">
        <f>VLOOKUP(C12,pesoCaminhao!C:G,5,0)</f>
        <v>1590</v>
      </c>
      <c r="M12" t="str">
        <f>VLOOKUP(D12,horarios!B:G,6,0)</f>
        <v>DIURNO</v>
      </c>
    </row>
    <row r="13" spans="1:13">
      <c r="A13" s="32">
        <v>45828</v>
      </c>
      <c r="B13" t="s">
        <v>3673</v>
      </c>
      <c r="C13" t="s">
        <v>3194</v>
      </c>
      <c r="D13">
        <v>3166</v>
      </c>
      <c r="E13" t="s">
        <v>405</v>
      </c>
      <c r="F13" s="31">
        <v>360.92</v>
      </c>
      <c r="G13">
        <v>23.8</v>
      </c>
      <c r="H13" t="str">
        <f>VLOOKUP(D13,coordenadas!A:C,3,0)</f>
        <v>-3.8071766</v>
      </c>
      <c r="I13" t="str">
        <f>VLOOKUP(D13,coordenadas!A:D,4,0)</f>
        <v>-38.555096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VLOOKUP(D13,horarios!B:G,6,0)</f>
        <v>MANHA</v>
      </c>
    </row>
    <row r="14" spans="1:13">
      <c r="A14" s="32">
        <v>45828</v>
      </c>
      <c r="B14" t="s">
        <v>3668</v>
      </c>
      <c r="C14" t="s">
        <v>3197</v>
      </c>
      <c r="D14">
        <v>3249</v>
      </c>
      <c r="E14" t="s">
        <v>417</v>
      </c>
      <c r="F14" s="31">
        <v>1345.2</v>
      </c>
      <c r="G14">
        <v>59</v>
      </c>
      <c r="H14" t="str">
        <f>VLOOKUP(D14,coordenadas!A:C,3,0)</f>
        <v>-3.8496108</v>
      </c>
      <c r="I14" t="str">
        <f>VLOOKUP(D14,coordenadas!A:D,4,0)</f>
        <v>-38.5809081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VLOOKUP(D14,horarios!B:G,6,0)</f>
        <v>MANHA</v>
      </c>
    </row>
    <row r="15" spans="1:13">
      <c r="A15" s="32">
        <v>45828</v>
      </c>
      <c r="B15" t="s">
        <v>3667</v>
      </c>
      <c r="C15" t="s">
        <v>3196</v>
      </c>
      <c r="D15">
        <v>3486</v>
      </c>
      <c r="E15" t="s">
        <v>452</v>
      </c>
      <c r="F15" s="31">
        <v>547.28</v>
      </c>
      <c r="G15">
        <v>31.6</v>
      </c>
      <c r="H15" t="str">
        <f>VLOOKUP(D15,coordenadas!A:C,3,0)</f>
        <v>-3.830081</v>
      </c>
      <c r="I15" t="str">
        <f>VLOOKUP(D15,coordenadas!A:D,4,0)</f>
        <v>-38.509759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VLOOKUP(D15,horarios!B:G,6,0)</f>
        <v>MANHA</v>
      </c>
    </row>
    <row r="16" spans="1:13">
      <c r="A16" s="32">
        <v>45828</v>
      </c>
      <c r="B16" t="s">
        <v>3666</v>
      </c>
      <c r="C16" t="s">
        <v>3193</v>
      </c>
      <c r="D16">
        <v>3542</v>
      </c>
      <c r="E16" t="s">
        <v>463</v>
      </c>
      <c r="F16" s="31">
        <v>154.69999999999999</v>
      </c>
      <c r="G16">
        <v>17.899999999999999</v>
      </c>
      <c r="H16" t="str">
        <f>VLOOKUP(D16,coordenadas!A:C,3,0)</f>
        <v>-3.7591887</v>
      </c>
      <c r="I16" t="str">
        <f>VLOOKUP(D16,coordenadas!A:D,4,0)</f>
        <v>-38.6294438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VLOOKUP(D16,horarios!B:G,6,0)</f>
        <v>DIURNO ALERTA</v>
      </c>
    </row>
    <row r="17" spans="1:13">
      <c r="A17" s="32">
        <v>45828</v>
      </c>
      <c r="B17" t="s">
        <v>3668</v>
      </c>
      <c r="C17" t="s">
        <v>3197</v>
      </c>
      <c r="D17">
        <v>3705</v>
      </c>
      <c r="E17" t="s">
        <v>484</v>
      </c>
      <c r="F17" s="31">
        <v>298.95</v>
      </c>
      <c r="G17">
        <v>17.3</v>
      </c>
      <c r="H17" t="str">
        <f>VLOOKUP(D17,coordenadas!A:C,3,0)</f>
        <v>-3.8754221</v>
      </c>
      <c r="I17" t="str">
        <f>VLOOKUP(D17,coordenadas!A:D,4,0)</f>
        <v>-38.5915102</v>
      </c>
      <c r="J17" s="1" t="s">
        <v>3333</v>
      </c>
      <c r="K17" s="1" t="s">
        <v>3334</v>
      </c>
      <c r="L17" s="2">
        <f>VLOOKUP(C17,pesoCaminhao!C:G,5,0)</f>
        <v>1590</v>
      </c>
      <c r="M17" t="str">
        <f>VLOOKUP(D17,horarios!B:G,6,0)</f>
        <v>DIURNO ALERTA</v>
      </c>
    </row>
    <row r="18" spans="1:13">
      <c r="A18" s="32">
        <v>45828</v>
      </c>
      <c r="B18" t="s">
        <v>3668</v>
      </c>
      <c r="C18" t="s">
        <v>3197</v>
      </c>
      <c r="D18">
        <v>3765</v>
      </c>
      <c r="E18" t="s">
        <v>3674</v>
      </c>
      <c r="F18" s="31">
        <v>749.4</v>
      </c>
      <c r="G18">
        <v>69.400000000000006</v>
      </c>
      <c r="H18" t="str">
        <f>VLOOKUP(D18,coordenadas!A:C,3,0)</f>
        <v>-3.8548937</v>
      </c>
      <c r="I18" t="str">
        <f>VLOOKUP(D18,coordenadas!A:D,4,0)</f>
        <v>-38.5789869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VLOOKUP(D18,horarios!B:G,6,0)</f>
        <v>MANHA</v>
      </c>
    </row>
    <row r="19" spans="1:13">
      <c r="A19" s="32">
        <v>45828</v>
      </c>
      <c r="B19" t="s">
        <v>3665</v>
      </c>
      <c r="C19" t="s">
        <v>3198</v>
      </c>
      <c r="D19">
        <v>4202</v>
      </c>
      <c r="E19" t="s">
        <v>565</v>
      </c>
      <c r="F19" s="31">
        <v>666.32</v>
      </c>
      <c r="G19">
        <v>34.6</v>
      </c>
      <c r="H19" t="str">
        <f>VLOOKUP(D19,coordenadas!A:C,3,0)</f>
        <v>-3.71767679</v>
      </c>
      <c r="I19" t="str">
        <f>VLOOKUP(D19,coordenadas!A:D,4,0)</f>
        <v>-38.57899347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VLOOKUP(D19,horarios!B:G,6,0)</f>
        <v>MANHA</v>
      </c>
    </row>
    <row r="20" spans="1:13">
      <c r="A20" s="32">
        <v>45828</v>
      </c>
      <c r="B20" t="s">
        <v>3669</v>
      </c>
      <c r="C20" t="s">
        <v>3494</v>
      </c>
      <c r="D20">
        <v>4484</v>
      </c>
      <c r="E20" t="s">
        <v>3567</v>
      </c>
      <c r="F20" s="31">
        <v>647.29999999999995</v>
      </c>
      <c r="G20">
        <v>54.8</v>
      </c>
      <c r="H20" t="str">
        <f>VLOOKUP(D20,coordenadas!A:C,3,0)</f>
        <v>-3.877236</v>
      </c>
      <c r="I20" t="str">
        <f>VLOOKUP(D20,coordenadas!A:D,4,0)</f>
        <v>-38.670636</v>
      </c>
      <c r="J20" s="1" t="s">
        <v>3333</v>
      </c>
      <c r="K20" s="1" t="s">
        <v>3334</v>
      </c>
      <c r="L20" s="2">
        <f>VLOOKUP(C20,pesoCaminhao!C:G,5,0)</f>
        <v>1590</v>
      </c>
      <c r="M20" t="s">
        <v>3489</v>
      </c>
    </row>
    <row r="21" spans="1:13">
      <c r="A21" s="32">
        <v>45828</v>
      </c>
      <c r="B21" t="s">
        <v>3673</v>
      </c>
      <c r="C21" t="s">
        <v>3194</v>
      </c>
      <c r="D21">
        <v>4592</v>
      </c>
      <c r="E21" t="s">
        <v>625</v>
      </c>
      <c r="F21" s="31">
        <v>250.2</v>
      </c>
      <c r="G21">
        <v>14.4</v>
      </c>
      <c r="H21" t="str">
        <f>VLOOKUP(D21,coordenadas!A:C,3,0)</f>
        <v>-3.8608573</v>
      </c>
      <c r="I21" t="str">
        <f>VLOOKUP(D21,coordenadas!A:D,4,0)</f>
        <v>-38.4936361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VLOOKUP(D21,horarios!B:G,6,0)</f>
        <v>DIURNO ALERTA</v>
      </c>
    </row>
    <row r="22" spans="1:13">
      <c r="A22" s="32">
        <v>45828</v>
      </c>
      <c r="B22" t="s">
        <v>3667</v>
      </c>
      <c r="C22" t="s">
        <v>3196</v>
      </c>
      <c r="D22">
        <v>4677</v>
      </c>
      <c r="E22" t="s">
        <v>636</v>
      </c>
      <c r="F22" s="31">
        <v>474.3</v>
      </c>
      <c r="G22">
        <v>17.8</v>
      </c>
      <c r="H22" t="str">
        <f>VLOOKUP(D22,coordenadas!A:C,3,0)</f>
        <v>-3.7567353</v>
      </c>
      <c r="I22" t="str">
        <f>VLOOKUP(D22,coordenadas!A:D,4,0)</f>
        <v>-38.5408141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VLOOKUP(D22,horarios!B:G,6,0)</f>
        <v>DIURNO</v>
      </c>
    </row>
    <row r="23" spans="1:13">
      <c r="A23" s="32">
        <v>45828</v>
      </c>
      <c r="B23" t="s">
        <v>3667</v>
      </c>
      <c r="C23" t="s">
        <v>3196</v>
      </c>
      <c r="D23">
        <v>4786</v>
      </c>
      <c r="E23" t="s">
        <v>653</v>
      </c>
      <c r="F23" s="31">
        <v>454.26</v>
      </c>
      <c r="G23">
        <v>52.5</v>
      </c>
      <c r="H23" t="str">
        <f>VLOOKUP(D23,coordenadas!A:C,3,0)</f>
        <v>-3.7605617</v>
      </c>
      <c r="I23" t="str">
        <f>VLOOKUP(D23,coordenadas!A:D,4,0)</f>
        <v>-38.5306641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VLOOKUP(D23,horarios!B:G,6,0)</f>
        <v>DIURNO ALERTA</v>
      </c>
    </row>
    <row r="24" spans="1:13">
      <c r="A24" s="32">
        <v>45828</v>
      </c>
      <c r="B24" t="s">
        <v>3665</v>
      </c>
      <c r="C24" t="s">
        <v>3198</v>
      </c>
      <c r="D24">
        <v>10771</v>
      </c>
      <c r="E24" t="s">
        <v>823</v>
      </c>
      <c r="F24" s="31">
        <v>330.4</v>
      </c>
      <c r="G24">
        <v>36.4</v>
      </c>
      <c r="H24" t="str">
        <f>VLOOKUP(D24,coordenadas!A:C,3,0)</f>
        <v>-3.7151685</v>
      </c>
      <c r="I24" t="str">
        <f>VLOOKUP(D24,coordenadas!A:D,4,0)</f>
        <v>-38.5465957</v>
      </c>
      <c r="J24" s="1" t="s">
        <v>3333</v>
      </c>
      <c r="K24" s="1" t="s">
        <v>3334</v>
      </c>
      <c r="L24" s="2">
        <f>VLOOKUP(C24,pesoCaminhao!C:G,5,0)</f>
        <v>1590</v>
      </c>
      <c r="M24" t="str">
        <f>VLOOKUP(D24,horarios!B:G,6,0)</f>
        <v>DIURNO</v>
      </c>
    </row>
    <row r="25" spans="1:13">
      <c r="A25" s="32">
        <v>45828</v>
      </c>
      <c r="B25" t="s">
        <v>3666</v>
      </c>
      <c r="C25" t="s">
        <v>3193</v>
      </c>
      <c r="D25">
        <v>11250</v>
      </c>
      <c r="E25" t="s">
        <v>905</v>
      </c>
      <c r="F25" s="31">
        <v>255.2</v>
      </c>
      <c r="G25">
        <v>31.2</v>
      </c>
      <c r="H25" t="str">
        <f>VLOOKUP(D25,coordenadas!A:C,3,0)</f>
        <v>-3.68961523</v>
      </c>
      <c r="I25" t="str">
        <f>VLOOKUP(D25,coordenadas!A:D,4,0)</f>
        <v>-38.66855858</v>
      </c>
      <c r="J25" s="1" t="s">
        <v>3333</v>
      </c>
      <c r="K25" s="1" t="s">
        <v>3334</v>
      </c>
      <c r="L25" s="2">
        <f>VLOOKUP(C25,pesoCaminhao!C:G,5,0)</f>
        <v>1590</v>
      </c>
      <c r="M25" t="str">
        <f>VLOOKUP(D25,horarios!B:G,6,0)</f>
        <v>DIURNO</v>
      </c>
    </row>
    <row r="26" spans="1:13">
      <c r="A26" s="32">
        <v>45828</v>
      </c>
      <c r="B26" t="s">
        <v>3665</v>
      </c>
      <c r="C26" t="s">
        <v>3198</v>
      </c>
      <c r="D26">
        <v>11455</v>
      </c>
      <c r="E26" t="s">
        <v>937</v>
      </c>
      <c r="F26" s="31">
        <v>2782.8</v>
      </c>
      <c r="G26">
        <v>102</v>
      </c>
      <c r="H26" t="str">
        <f>VLOOKUP(D26,coordenadas!A:C,3,0)</f>
        <v>-3.7451759</v>
      </c>
      <c r="I26" t="str">
        <f>VLOOKUP(D26,coordenadas!A:D,4,0)</f>
        <v>-38.5402234</v>
      </c>
      <c r="J26" s="1" t="s">
        <v>3333</v>
      </c>
      <c r="K26" s="1" t="s">
        <v>3334</v>
      </c>
      <c r="L26" s="2">
        <f>VLOOKUP(C26,pesoCaminhao!C:G,5,0)</f>
        <v>1590</v>
      </c>
      <c r="M26" t="str">
        <f>VLOOKUP(D26,horarios!B:G,6,0)</f>
        <v>DIURNO ALERTA</v>
      </c>
    </row>
    <row r="27" spans="1:13">
      <c r="A27" s="32">
        <v>45828</v>
      </c>
      <c r="B27" t="s">
        <v>3666</v>
      </c>
      <c r="C27" t="s">
        <v>3193</v>
      </c>
      <c r="D27">
        <v>11651</v>
      </c>
      <c r="E27" t="s">
        <v>966</v>
      </c>
      <c r="F27" s="31">
        <v>195.85</v>
      </c>
      <c r="G27">
        <v>9.3000000000000007</v>
      </c>
      <c r="H27" t="str">
        <f>VLOOKUP(D27,coordenadas!A:C,3,0)</f>
        <v>-3.76348683</v>
      </c>
      <c r="I27" t="str">
        <f>VLOOKUP(D27,coordenadas!A:D,4,0)</f>
        <v>-38.6404932</v>
      </c>
      <c r="J27" s="1" t="s">
        <v>3333</v>
      </c>
      <c r="K27" s="1" t="s">
        <v>3334</v>
      </c>
      <c r="L27" s="2">
        <f>VLOOKUP(C27,pesoCaminhao!C:G,5,0)</f>
        <v>1590</v>
      </c>
      <c r="M27" t="str">
        <f>VLOOKUP(D27,horarios!B:G,6,0)</f>
        <v>DIURNO</v>
      </c>
    </row>
    <row r="28" spans="1:13">
      <c r="A28" s="32">
        <v>45828</v>
      </c>
      <c r="B28" t="s">
        <v>3669</v>
      </c>
      <c r="C28" t="s">
        <v>3494</v>
      </c>
      <c r="D28">
        <v>11703</v>
      </c>
      <c r="E28" t="s">
        <v>977</v>
      </c>
      <c r="F28" s="31">
        <v>652</v>
      </c>
      <c r="G28">
        <v>20</v>
      </c>
      <c r="H28" t="str">
        <f>VLOOKUP(D28,coordenadas!A:C,3,0)</f>
        <v>-3.81078567</v>
      </c>
      <c r="I28" t="str">
        <f>VLOOKUP(D28,coordenadas!A:D,4,0)</f>
        <v>-38.58550379</v>
      </c>
      <c r="J28" s="1" t="s">
        <v>3333</v>
      </c>
      <c r="K28" s="1" t="s">
        <v>3334</v>
      </c>
      <c r="L28" s="2">
        <f>VLOOKUP(C28,pesoCaminhao!C:G,5,0)</f>
        <v>1590</v>
      </c>
      <c r="M28" t="str">
        <f>VLOOKUP(D28,horarios!B:G,6,0)</f>
        <v>DIURNO</v>
      </c>
    </row>
    <row r="29" spans="1:13">
      <c r="A29" s="32">
        <v>45828</v>
      </c>
      <c r="B29" t="s">
        <v>3667</v>
      </c>
      <c r="C29" t="s">
        <v>3196</v>
      </c>
      <c r="D29">
        <v>11745</v>
      </c>
      <c r="E29" t="s">
        <v>985</v>
      </c>
      <c r="F29" s="31">
        <v>305</v>
      </c>
      <c r="G29">
        <v>16.600000000000001</v>
      </c>
      <c r="H29" t="str">
        <f>VLOOKUP(D29,coordenadas!A:C,3,0)</f>
        <v>-3.77711471</v>
      </c>
      <c r="I29" t="str">
        <f>VLOOKUP(D29,coordenadas!A:D,4,0)</f>
        <v>-38.51701088</v>
      </c>
      <c r="J29" s="1" t="s">
        <v>3333</v>
      </c>
      <c r="K29" s="1" t="s">
        <v>3334</v>
      </c>
      <c r="L29" s="2">
        <f>VLOOKUP(C29,pesoCaminhao!C:G,5,0)</f>
        <v>1590</v>
      </c>
      <c r="M29" t="str">
        <f>VLOOKUP(D29,horarios!B:G,6,0)</f>
        <v>DIURNO</v>
      </c>
    </row>
    <row r="30" spans="1:13">
      <c r="A30" s="32">
        <v>45828</v>
      </c>
      <c r="B30" t="s">
        <v>3673</v>
      </c>
      <c r="C30" t="s">
        <v>3194</v>
      </c>
      <c r="D30">
        <v>11851</v>
      </c>
      <c r="E30" t="s">
        <v>1012</v>
      </c>
      <c r="F30" s="31">
        <v>335.17</v>
      </c>
      <c r="G30">
        <v>16.899999999999999</v>
      </c>
      <c r="H30" t="str">
        <f>VLOOKUP(D30,coordenadas!A:C,3,0)</f>
        <v>-3.82637289</v>
      </c>
      <c r="I30" t="str">
        <f>VLOOKUP(D30,coordenadas!A:D,4,0)</f>
        <v>-38.47433135</v>
      </c>
      <c r="J30" s="1" t="s">
        <v>3333</v>
      </c>
      <c r="K30" s="1" t="s">
        <v>3334</v>
      </c>
      <c r="L30" s="2">
        <f>VLOOKUP(C30,pesoCaminhao!C:G,5,0)</f>
        <v>1590</v>
      </c>
      <c r="M30" t="str">
        <f>VLOOKUP(D30,horarios!B:G,6,0)</f>
        <v>MANHA</v>
      </c>
    </row>
    <row r="31" spans="1:13">
      <c r="A31" s="32">
        <v>45828</v>
      </c>
      <c r="B31" t="s">
        <v>3669</v>
      </c>
      <c r="C31" t="s">
        <v>3494</v>
      </c>
      <c r="D31">
        <v>11895</v>
      </c>
      <c r="E31" t="s">
        <v>1018</v>
      </c>
      <c r="F31" s="31">
        <v>330.88</v>
      </c>
      <c r="G31">
        <v>41.6</v>
      </c>
      <c r="H31" t="str">
        <f>VLOOKUP(D31,coordenadas!A:C,3,0)</f>
        <v>-3.89368547</v>
      </c>
      <c r="I31" t="str">
        <f>VLOOKUP(D31,coordenadas!A:D,4,0)</f>
        <v>-38.51477265</v>
      </c>
      <c r="J31" s="1" t="s">
        <v>3333</v>
      </c>
      <c r="K31" s="1" t="s">
        <v>3334</v>
      </c>
      <c r="L31" s="2">
        <f>VLOOKUP(C31,pesoCaminhao!C:G,5,0)</f>
        <v>1590</v>
      </c>
      <c r="M31" t="str">
        <f>VLOOKUP(D31,horarios!B:G,6,0)</f>
        <v>MANHA</v>
      </c>
    </row>
    <row r="32" spans="1:13">
      <c r="A32" s="32">
        <v>45828</v>
      </c>
      <c r="B32" t="s">
        <v>3673</v>
      </c>
      <c r="C32" t="s">
        <v>3194</v>
      </c>
      <c r="D32">
        <v>11898</v>
      </c>
      <c r="E32" t="s">
        <v>1020</v>
      </c>
      <c r="F32" s="31">
        <v>593.52</v>
      </c>
      <c r="G32">
        <v>30.5</v>
      </c>
      <c r="H32" t="str">
        <f>VLOOKUP(D32,coordenadas!A:C,3,0)</f>
        <v>-3.8489518</v>
      </c>
      <c r="I32" t="str">
        <f>VLOOKUP(D32,coordenadas!A:D,4,0)</f>
        <v>-38.51200331</v>
      </c>
      <c r="J32" s="1" t="s">
        <v>3333</v>
      </c>
      <c r="K32" s="1" t="s">
        <v>3334</v>
      </c>
      <c r="L32" s="2">
        <f>VLOOKUP(C32,pesoCaminhao!C:G,5,0)</f>
        <v>1590</v>
      </c>
      <c r="M32" t="str">
        <f>VLOOKUP(D32,horarios!B:G,6,0)</f>
        <v>MANHA</v>
      </c>
    </row>
    <row r="33" spans="1:13">
      <c r="A33" s="32">
        <v>45828</v>
      </c>
      <c r="B33" t="s">
        <v>3665</v>
      </c>
      <c r="C33" t="s">
        <v>3198</v>
      </c>
      <c r="D33">
        <v>11912</v>
      </c>
      <c r="E33" t="s">
        <v>1024</v>
      </c>
      <c r="F33" s="31">
        <v>243.7</v>
      </c>
      <c r="G33">
        <v>8.9</v>
      </c>
      <c r="H33" t="str">
        <f>VLOOKUP(D33,coordenadas!A:C,3,0)</f>
        <v>-3.73839532</v>
      </c>
      <c r="I33" t="str">
        <f>VLOOKUP(D33,coordenadas!A:D,4,0)</f>
        <v>-38.53222215</v>
      </c>
      <c r="J33" s="1" t="s">
        <v>3333</v>
      </c>
      <c r="K33" s="1" t="s">
        <v>3334</v>
      </c>
      <c r="L33" s="2">
        <f>VLOOKUP(C33,pesoCaminhao!C:G,5,0)</f>
        <v>1590</v>
      </c>
      <c r="M33" t="str">
        <f>VLOOKUP(D33,horarios!B:G,6,0)</f>
        <v>DIURNO ALERTA</v>
      </c>
    </row>
    <row r="34" spans="1:13">
      <c r="A34" s="32">
        <v>45828</v>
      </c>
      <c r="B34" t="s">
        <v>3667</v>
      </c>
      <c r="C34" t="s">
        <v>3196</v>
      </c>
      <c r="D34">
        <v>12121</v>
      </c>
      <c r="E34" t="s">
        <v>270</v>
      </c>
      <c r="F34" s="31">
        <v>256.39999999999998</v>
      </c>
      <c r="G34">
        <v>26.4</v>
      </c>
      <c r="H34" t="str">
        <f>VLOOKUP(D34,coordenadas!A:C,3,0)</f>
        <v>-3.799981</v>
      </c>
      <c r="I34" t="str">
        <f>VLOOKUP(D34,coordenadas!A:D,4,0)</f>
        <v>-38.550245</v>
      </c>
      <c r="J34" s="1" t="s">
        <v>3333</v>
      </c>
      <c r="K34" s="1" t="s">
        <v>3334</v>
      </c>
      <c r="L34" s="2">
        <f>VLOOKUP(C34,pesoCaminhao!C:G,5,0)</f>
        <v>1590</v>
      </c>
      <c r="M34" t="s">
        <v>3489</v>
      </c>
    </row>
    <row r="35" spans="1:13">
      <c r="A35" s="32">
        <v>45828</v>
      </c>
      <c r="B35" t="s">
        <v>3666</v>
      </c>
      <c r="C35" t="s">
        <v>3193</v>
      </c>
      <c r="D35">
        <v>12123</v>
      </c>
      <c r="E35" t="s">
        <v>3519</v>
      </c>
      <c r="F35" s="31">
        <v>256.16000000000003</v>
      </c>
      <c r="G35">
        <v>22.6</v>
      </c>
      <c r="H35" t="str">
        <f>VLOOKUP(D35,coordenadas!A:C,3,0)</f>
        <v>-3.79397969</v>
      </c>
      <c r="I35" t="str">
        <f>VLOOKUP(D35,coordenadas!A:D,4,0)</f>
        <v>-38.62495922</v>
      </c>
      <c r="J35" s="1" t="s">
        <v>3333</v>
      </c>
      <c r="K35" s="1" t="s">
        <v>3334</v>
      </c>
      <c r="L35" s="2">
        <f>VLOOKUP(C35,pesoCaminhao!C:G,5,0)</f>
        <v>1590</v>
      </c>
      <c r="M35" t="s">
        <v>3489</v>
      </c>
    </row>
    <row r="36" spans="1:13">
      <c r="A36" s="32">
        <v>45828</v>
      </c>
      <c r="B36" t="s">
        <v>3673</v>
      </c>
      <c r="C36" t="s">
        <v>3194</v>
      </c>
      <c r="D36">
        <v>12127</v>
      </c>
      <c r="E36" t="s">
        <v>3542</v>
      </c>
      <c r="F36" s="31">
        <v>250.4</v>
      </c>
      <c r="G36">
        <v>48.6</v>
      </c>
      <c r="H36" t="str">
        <f>VLOOKUP(D36,coordenadas!A:C,3,0)</f>
        <v>-3.808451</v>
      </c>
      <c r="I36" t="str">
        <f>VLOOKUP(D36,coordenadas!A:D,4,0)</f>
        <v>-38.544254</v>
      </c>
      <c r="J36" s="1" t="s">
        <v>3333</v>
      </c>
      <c r="K36" s="1" t="s">
        <v>3334</v>
      </c>
      <c r="L36" s="2">
        <f>VLOOKUP(C36,pesoCaminhao!C:G,5,0)</f>
        <v>1590</v>
      </c>
      <c r="M36" t="s">
        <v>3489</v>
      </c>
    </row>
    <row r="37" spans="1:13">
      <c r="A37" s="32">
        <v>45828</v>
      </c>
      <c r="B37" t="s">
        <v>3669</v>
      </c>
      <c r="C37" t="s">
        <v>3494</v>
      </c>
      <c r="D37">
        <v>12139</v>
      </c>
      <c r="E37" t="s">
        <v>3619</v>
      </c>
      <c r="F37" s="31">
        <v>415.7</v>
      </c>
      <c r="G37">
        <v>40.6</v>
      </c>
      <c r="H37" t="str">
        <f>VLOOKUP(D37,coordenadas!A:C,3,0)</f>
        <v>-3.871828</v>
      </c>
      <c r="I37" t="str">
        <f>VLOOKUP(D37,coordenadas!A:D,4,0)</f>
        <v>-38.673191</v>
      </c>
      <c r="J37" s="1" t="s">
        <v>3333</v>
      </c>
      <c r="K37" s="1" t="s">
        <v>3334</v>
      </c>
      <c r="L37" s="2">
        <f>VLOOKUP(C37,pesoCaminhao!C:G,5,0)</f>
        <v>1590</v>
      </c>
      <c r="M37" t="s">
        <v>3489</v>
      </c>
    </row>
    <row r="38" spans="1:13">
      <c r="A38" s="32">
        <v>45828</v>
      </c>
      <c r="B38" t="s">
        <v>3669</v>
      </c>
      <c r="C38" t="s">
        <v>3494</v>
      </c>
      <c r="D38">
        <v>12141</v>
      </c>
      <c r="E38" t="s">
        <v>3625</v>
      </c>
      <c r="F38" s="31">
        <v>540.6</v>
      </c>
      <c r="G38">
        <v>56.6</v>
      </c>
      <c r="H38" t="str">
        <f>VLOOKUP(D38,coordenadas!A:C,3,0)</f>
        <v>-3.883737</v>
      </c>
      <c r="I38" t="str">
        <f>VLOOKUP(D38,coordenadas!A:D,4,0)</f>
        <v>-38.678773</v>
      </c>
      <c r="J38" s="1" t="s">
        <v>3333</v>
      </c>
      <c r="K38" s="1" t="s">
        <v>3334</v>
      </c>
      <c r="L38" s="2">
        <f>VLOOKUP(C38,pesoCaminhao!C:G,5,0)</f>
        <v>1590</v>
      </c>
      <c r="M38" t="s">
        <v>3489</v>
      </c>
    </row>
    <row r="39" spans="1:13">
      <c r="A39" s="32">
        <v>45828</v>
      </c>
      <c r="B39" t="s">
        <v>3668</v>
      </c>
      <c r="C39" t="s">
        <v>3197</v>
      </c>
      <c r="D39">
        <v>12144</v>
      </c>
      <c r="E39" t="s">
        <v>3522</v>
      </c>
      <c r="F39" s="31">
        <v>1082.4000000000001</v>
      </c>
      <c r="G39">
        <v>68.7</v>
      </c>
      <c r="H39" t="str">
        <f>VLOOKUP(D39,coordenadas!A:C,3,0)</f>
        <v>-3.87047989</v>
      </c>
      <c r="I39" t="str">
        <f>VLOOKUP(D39,coordenadas!A:D,4,0)</f>
        <v>-38.61801215</v>
      </c>
      <c r="J39" s="1" t="s">
        <v>3333</v>
      </c>
      <c r="K39" s="1" t="s">
        <v>3334</v>
      </c>
      <c r="L39" s="2">
        <f>VLOOKUP(C39,pesoCaminhao!C:G,5,0)</f>
        <v>1590</v>
      </c>
      <c r="M39" t="s">
        <v>3489</v>
      </c>
    </row>
    <row r="40" spans="1:13">
      <c r="A40" s="32">
        <v>45828</v>
      </c>
      <c r="B40" t="s">
        <v>3668</v>
      </c>
      <c r="C40" t="s">
        <v>3197</v>
      </c>
      <c r="D40">
        <v>12170</v>
      </c>
      <c r="E40" t="s">
        <v>3662</v>
      </c>
      <c r="F40" s="31">
        <v>568.20000000000005</v>
      </c>
      <c r="G40">
        <v>65.900000000000006</v>
      </c>
      <c r="H40" t="str">
        <f>VLOOKUP(D40,coordenadas!A:C,3,0)</f>
        <v>-3.84862470</v>
      </c>
      <c r="I40" t="str">
        <f>VLOOKUP(D40,coordenadas!A:D,4,0)</f>
        <v>-38.61428600</v>
      </c>
      <c r="J40" s="1" t="s">
        <v>3333</v>
      </c>
      <c r="K40" s="1" t="s">
        <v>3334</v>
      </c>
      <c r="L40" s="2">
        <f>VLOOKUP(C40,pesoCaminhao!C:G,5,0)</f>
        <v>1590</v>
      </c>
      <c r="M40" t="s">
        <v>3489</v>
      </c>
    </row>
  </sheetData>
  <autoFilter ref="A1:M16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3662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2025-06-18T15:21:48Z</dcterms:modified>
</cp:coreProperties>
</file>