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66AC5BE2-3B2B-4B2C-A665-A0E1E679ACB4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6" l="1"/>
  <c r="M37" i="6"/>
  <c r="M38" i="6"/>
  <c r="L36" i="6"/>
  <c r="L37" i="6"/>
  <c r="L38" i="6"/>
  <c r="I36" i="6"/>
  <c r="I37" i="6"/>
  <c r="I38" i="6"/>
  <c r="H36" i="6"/>
  <c r="H37" i="6"/>
  <c r="H38" i="6"/>
  <c r="M3" i="6"/>
  <c r="M4" i="6"/>
  <c r="M5" i="6"/>
  <c r="M6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2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2" i="6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<sst xmlns="http://schemas.openxmlformats.org/spreadsheetml/2006/main" count="13489" uniqueCount="6754">
  <si>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</si>
  <si>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</si>
  <si>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</si>
  <si>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</si>
  <si>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</si>
  <si>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</si>
  <si>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</si>
  <si>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</si>
  <si>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</si>
  <si>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</si>
  <si>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</si>
  <si>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</si>
  <si>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</si>
  <si>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</si>
  <si>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</si>
  <si>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</si>
  <si>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</si>
  <si>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</si>
  <si>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</si>
  <si>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</si>
  <si>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</si>
  <si>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</si>
  <si>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</si>
  <si>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</si>
  <si>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</si>
  <si>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</si>
  <si>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</si>
  <si>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</si>
  <si>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</si>
  <si>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</si>
  <si>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</si>
  <si>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</si>
  <si>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</si>
  <si>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</si>
  <si>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</si>
  <si>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</si>
  <si>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</si>
  <si>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</si>
  <si>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</si>
  <si>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</si>
  <si>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</si>
  <si>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</si>
  <si>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</si>
  <si>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</si>
  <si>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</si>
  <si>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</si>
  <si>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</si>
  <si>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</si>
  <si>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</si>
  <si>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</si>
  <si>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</si>
  <si>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</si>
  <si>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</si>
  <si>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</si>
  <si>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</si>
  <si>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</si>
  <si>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</si>
  <si>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</si>
  <si>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</si>
  <si>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</si>
  <si>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</si>
  <si>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</si>
  <si>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</si>
  <si>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</si>
  <si>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</si>
  <si>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</si>
  <si>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</si>
  <si>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</si>
  <si>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</si>
  <si>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</si>
  <si>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</si>
  <si>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</si>
  <si>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</si>
  <si>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</si>
  <si>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</si>
  <si>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</si>
  <si>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</si>
  <si>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</si>
  <si>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</si>
  <si>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</si>
  <si>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</si>
  <si>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</si>
  <si>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</si>
  <si>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</si>
  <si>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</si>
  <si>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</si>
  <si>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</si>
  <si>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</si>
  <si>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</si>
  <si>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</si>
  <si>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</si>
  <si>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</si>
  <si>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</si>
  <si>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</si>
  <si>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</si>
  <si>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</si>
  <si>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</si>
  <si>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</si>
  <si>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</si>
  <si>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</si>
  <si>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</si>
  <si>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</si>
  <si>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</si>
  <si>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</si>
  <si>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</si>
  <si>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</si>
  <si>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</si>
  <si>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</si>
  <si>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</si>
  <si>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</si>
  <si>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</si>
  <si>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</si>
  <si>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</si>
  <si>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</si>
  <si>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</si>
  <si>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</si>
  <si>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</si>
  <si>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</si>
  <si>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</si>
  <si>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</si>
  <si>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</si>
  <si>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</si>
  <si>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</si>
  <si>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</si>
  <si>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</si>
  <si>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</si>
  <si>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</si>
  <si>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</si>
  <si>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</si>
  <si>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</si>
  <si>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</si>
  <si>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</si>
  <si>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</si>
  <si>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</si>
  <si>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</si>
  <si>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</si>
  <si>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</si>
  <si>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</si>
  <si>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</si>
  <si>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</si>
  <si>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</si>
  <si>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</si>
  <si>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</si>
  <si>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</si>
  <si>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</si>
  <si>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</si>
  <si>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</si>
  <si>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</si>
  <si>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</si>
  <si>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</si>
  <si>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</si>
  <si>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</si>
  <si>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</si>
  <si>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</si>
  <si>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</si>
  <si>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</si>
  <si>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</si>
  <si>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</si>
  <si>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</si>
  <si>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</si>
  <si>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</si>
  <si>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</si>
  <si>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</si>
  <si>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</si>
  <si>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</si>
  <si>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</si>
  <si>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</si>
  <si>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</si>
  <si>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</si>
  <si>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</si>
  <si>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</si>
  <si>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</si>
  <si>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</si>
  <si>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</si>
  <si>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</si>
  <si>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</si>
  <si>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</si>
  <si>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</si>
  <si>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</si>
  <si>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</si>
  <si>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</si>
  <si>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</si>
  <si>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</si>
  <si>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</si>
  <si>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</si>
  <si>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</si>
  <si>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</si>
  <si>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</si>
  <si>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</si>
  <si>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</si>
  <si>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</si>
  <si>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</si>
  <si>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</si>
  <si>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</si>
  <si>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</si>
  <si>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</si>
  <si>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</si>
  <si>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</si>
  <si>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</si>
  <si>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</si>
  <si>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</si>
  <si>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</si>
  <si>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</si>
  <si>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</si>
  <si>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</si>
  <si>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</si>
  <si>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</si>
  <si>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</si>
  <si>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</si>
  <si>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</si>
  <si>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</si>
  <si>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</si>
  <si>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</si>
  <si>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</si>
  <si>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</si>
  <si>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</si>
  <si>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</si>
  <si>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</si>
  <si>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</si>
  <si>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</si>
  <si>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</si>
  <si>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</si>
  <si>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</si>
  <si>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</si>
  <si>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</si>
  <si>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</si>
  <si>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</si>
  <si>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</si>
  <si>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</si>
  <si>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</si>
  <si>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</si>
  <si>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</si>
  <si>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</si>
  <si>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</si>
  <si>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</si>
  <si>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</si>
  <si>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</si>
  <si>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</si>
  <si>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</si>
  <si>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</si>
  <si>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</si>
  <si>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</si>
  <si>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</si>
  <si>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</si>
  <si>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</si>
  <si>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</si>
  <si>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</si>
  <si>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</si>
  <si>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</si>
  <si>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</si>
  <si>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</si>
  <si>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</si>
  <si>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</si>
  <si>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</si>
  <si>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</si>
  <si>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</si>
  <si>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</si>
  <si>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</si>
  <si>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</si>
  <si>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</si>
  <si>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</si>
  <si>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</si>
  <si>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</si>
  <si>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</si>
  <si>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</si>
  <si>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</si>
  <si>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</si>
  <si>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</si>
  <si>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</si>
  <si>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</si>
  <si>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</si>
  <si>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</si>
  <si>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</si>
  <si>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</si>
  <si>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</si>
  <si>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</si>
  <si>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</si>
  <si>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</si>
  <si>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</si>
  <si>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</si>
  <si>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</si>
  <si>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</si>
  <si>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</si>
  <si>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</si>
  <si>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</si>
  <si>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</si>
  <si>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</si>
  <si>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</si>
  <si>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</si>
  <si>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</si>
  <si>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</si>
  <si>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</si>
  <si>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</si>
  <si>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</si>
  <si>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</si>
  <si>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</si>
  <si>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</si>
  <si>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</si>
  <si>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</si>
  <si>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</si>
  <si>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</si>
  <si>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</si>
  <si>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</si>
  <si>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</si>
  <si>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</si>
  <si>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</si>
  <si>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</si>
  <si>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</si>
  <si>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</si>
  <si>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</si>
  <si>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</si>
  <si>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</si>
  <si>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</si>
  <si>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</si>
  <si>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</si>
  <si>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</si>
  <si>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</si>
  <si>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</si>
  <si>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</si>
  <si>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</si>
  <si>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</si>
  <si>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</si>
  <si>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</si>
  <si>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</si>
  <si>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</si>
  <si>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</si>
  <si>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</si>
  <si>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</si>
  <si>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</si>
  <si>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</si>
  <si>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</si>
  <si>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</si>
  <si>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</si>
  <si>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</si>
  <si>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</si>
  <si>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</si>
  <si>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</si>
  <si>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</si>
  <si>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</si>
  <si>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</si>
  <si>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</si>
  <si>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</si>
  <si>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</si>
  <si>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</si>
  <si>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</si>
  <si>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</si>
  <si>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</si>
  <si>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</si>
  <si>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</si>
  <si>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</si>
  <si>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</si>
  <si>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</si>
  <si>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</si>
  <si>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</si>
  <si>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</si>
  <si>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</si>
  <si>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</si>
  <si>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</si>
  <si>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</si>
  <si>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</si>
  <si>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</si>
  <si>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</si>
  <si>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</si>
  <si>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</si>
  <si>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</si>
  <si>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</si>
  <si>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</si>
  <si>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</si>
  <si>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</si>
  <si>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</si>
  <si>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</si>
  <si>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</si>
  <si>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</si>
  <si>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</si>
  <si>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</si>
  <si>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</si>
  <si>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</si>
  <si>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</si>
  <si>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</si>
  <si>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</si>
  <si>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</si>
  <si>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</si>
  <si>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</si>
  <si>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</si>
  <si>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</si>
  <si>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</si>
  <si>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</si>
  <si>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</si>
  <si>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</si>
  <si>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</si>
  <si>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</si>
  <si>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</si>
  <si>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</si>
  <si>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</si>
  <si>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</si>
  <si>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</si>
  <si>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</si>
  <si>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</si>
  <si>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</si>
  <si>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</si>
  <si>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</si>
  <si>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</si>
  <si>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</si>
  <si>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</si>
  <si>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</si>
  <si>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</si>
  <si>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</si>
  <si>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</si>
  <si>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</si>
  <si>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</si>
  <si>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</si>
  <si>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</si>
  <si>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</si>
  <si>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</si>
  <si>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</si>
  <si>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</si>
  <si>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</si>
  <si>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</si>
  <si>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</si>
  <si>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</si>
  <si>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</si>
  <si>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</si>
  <si>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</si>
  <si>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</si>
  <si>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</si>
  <si>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</si>
  <si>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</si>
  <si>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</si>
  <si>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</si>
  <si>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</si>
  <si>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</si>
  <si>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</si>
  <si>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</si>
  <si>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</si>
  <si>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</si>
  <si>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</si>
  <si>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</si>
  <si>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</si>
  <si>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</si>
  <si>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</si>
  <si>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</si>
  <si>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</si>
  <si>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</si>
  <si>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</si>
  <si>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</si>
  <si>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</si>
  <si>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</si>
  <si>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</si>
  <si>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</si>
  <si>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</si>
  <si>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</si>
  <si>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</si>
  <si>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</si>
  <si>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</si>
  <si>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</si>
  <si>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</si>
  <si>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</si>
  <si>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</si>
  <si>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</si>
  <si>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</si>
  <si>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</si>
  <si>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</si>
  <si>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</si>
  <si>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</si>
  <si>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</si>
  <si>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</si>
  <si>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</si>
  <si>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</si>
  <si>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</si>
  <si>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</si>
  <si>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</si>
  <si>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</si>
  <si>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</si>
  <si>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</si>
  <si>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</si>
  <si>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</si>
  <si>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</si>
  <si>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</si>
  <si>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</si>
  <si>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</si>
  <si>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</si>
  <si>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</si>
  <si>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</si>
  <si>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</si>
  <si>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</si>
  <si>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</si>
  <si>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</si>
  <si>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</si>
  <si>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</si>
  <si>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</si>
  <si>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</si>
  <si>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</si>
  <si>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</si>
  <si>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</si>
  <si>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</si>
  <si>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</si>
  <si>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</si>
  <si>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</si>
  <si>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</si>
  <si>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</si>
  <si>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</si>
  <si>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</si>
  <si>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</si>
  <si>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</si>
  <si>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</si>
  <si>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</si>
  <si>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</si>
  <si>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</si>
  <si>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</si>
  <si>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</si>
  <si>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</si>
  <si>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</si>
  <si>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</si>
  <si>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</si>
  <si>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</si>
  <si>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</si>
  <si>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</si>
  <si>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</si>
  <si>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</si>
  <si>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</si>
  <si>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</si>
  <si>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</si>
  <si>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</si>
  <si>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</si>
  <si>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</si>
  <si>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</si>
  <si>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</si>
  <si>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</si>
  <si>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</si>
  <si>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</si>
  <si>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</si>
  <si>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</si>
  <si>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</si>
  <si>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</si>
  <si>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</si>
  <si>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</si>
  <si>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</si>
  <si>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</si>
  <si>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</si>
  <si>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</si>
  <si>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</si>
  <si>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</si>
  <si>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</si>
  <si>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</si>
  <si>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</si>
  <si>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</si>
  <si>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</si>
  <si>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</si>
  <si>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</si>
  <si>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</si>
  <si>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</si>
  <si>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</si>
  <si>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</si>
  <si>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</si>
  <si>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</si>
  <si>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</si>
  <si>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</si>
  <si>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</si>
  <si>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</si>
  <si>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</si>
  <si>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</si>
  <si>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</si>
  <si>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</si>
  <si>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</si>
  <si>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</si>
  <si>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</si>
  <si>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</si>
  <si>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</si>
  <si>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</si>
  <si>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</si>
  <si>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</si>
  <si>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</si>
  <si>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</si>
  <si>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</si>
  <si>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</si>
  <si>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</si>
  <si>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</si>
  <si>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</si>
  <si>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</si>
  <si>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</si>
  <si>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</si>
  <si>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</si>
  <si>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</si>
  <si>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</si>
  <si>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</si>
  <si>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</si>
  <si>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</si>
  <si>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</si>
  <si>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</si>
  <si>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</si>
  <si>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</si>
  <si>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</si>
  <si>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</si>
  <si>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</si>
  <si>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</si>
  <si>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</si>
  <si>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</si>
  <si>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</si>
  <si>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</si>
  <si>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</si>
  <si>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</si>
  <si>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</si>
  <si>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</si>
  <si>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</si>
  <si>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</si>
  <si>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</si>
  <si>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</si>
  <si>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</si>
  <si>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</si>
  <si>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</si>
  <si>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</si>
  <si>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</si>
  <si>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</si>
  <si>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</si>
  <si>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</si>
  <si>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</si>
  <si>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</si>
  <si>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</si>
  <si>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</si>
  <si>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</si>
  <si>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</si>
  <si>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</si>
  <si>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</si>
  <si>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</si>
  <si>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</si>
  <si>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</si>
  <si>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</si>
  <si>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</si>
  <si>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</si>
  <si>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</si>
  <si>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</si>
  <si>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</si>
  <si>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</si>
  <si>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</si>
  <si>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</si>
  <si>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</si>
  <si>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</si>
  <si>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</si>
  <si>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</si>
  <si>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</si>
  <si>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</si>
  <si>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</si>
  <si>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</si>
  <si>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</si>
  <si>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</si>
  <si>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</si>
  <si>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</si>
  <si>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</si>
  <si>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</si>
  <si>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</si>
  <si>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</si>
  <si>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</si>
  <si>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</si>
  <si>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</si>
  <si>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</si>
  <si>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</si>
  <si>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</si>
  <si>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</si>
  <si>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</si>
  <si>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</si>
  <si>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</si>
  <si>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</si>
  <si>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</si>
  <si>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</si>
  <si>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</si>
  <si>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</si>
  <si>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</si>
  <si>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</si>
  <si>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</si>
  <si>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</si>
  <si>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</si>
  <si>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</si>
  <si>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</si>
  <si>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</si>
  <si>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</si>
  <si>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</si>
  <si>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</si>
  <si>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</si>
  <si>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</si>
  <si>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</si>
  <si>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</si>
  <si>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</si>
  <si>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</si>
  <si>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</si>
  <si>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</si>
  <si>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</si>
  <si>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</si>
  <si>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</si>
  <si>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</si>
  <si>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</si>
  <si>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</si>
  <si>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</si>
  <si>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</si>
  <si>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</si>
  <si>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</si>
  <si>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</si>
  <si>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</si>
  <si>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</si>
  <si>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</si>
  <si>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</si>
  <si>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</si>
  <si>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</si>
  <si>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</si>
  <si>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</si>
  <si>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</si>
  <si>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</si>
  <si>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</si>
  <si>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</si>
  <si>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</si>
  <si>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</si>
  <si>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</si>
  <si>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</si>
  <si>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</si>
  <si>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</si>
  <si>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</si>
  <si>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</si>
  <si>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</si>
  <si>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</si>
  <si>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</si>
  <si>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</si>
  <si>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</si>
  <si>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</si>
  <si>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</si>
  <si>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</si>
  <si>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</si>
  <si>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</si>
  <si>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</si>
  <si>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</si>
  <si>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</si>
  <si>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</si>
  <si>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</si>
  <si>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</si>
  <si>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</si>
  <si>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</si>
  <si>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</si>
  <si>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</si>
  <si>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</si>
  <si>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</si>
  <si>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</si>
  <si>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</si>
  <si>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</si>
  <si>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</si>
  <si>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</si>
  <si>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</si>
  <si>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</si>
  <si>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</si>
  <si>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</si>
  <si>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</si>
  <si>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</si>
  <si>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</si>
  <si>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</si>
  <si>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</si>
  <si>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</si>
  <si>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</si>
  <si>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</si>
  <si>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</si>
  <si>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</si>
  <si>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</si>
  <si>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</si>
  <si>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</si>
  <si>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</si>
  <si>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</si>
  <si>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</si>
  <si>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</si>
  <si>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</si>
  <si>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</si>
  <si>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</si>
  <si>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</si>
  <si>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</si>
  <si>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</si>
  <si>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</si>
  <si>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</si>
  <si>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</si>
  <si>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</si>
  <si>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</si>
  <si>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</si>
  <si>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</si>
  <si>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</si>
  <si>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</si>
  <si>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</si>
  <si>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</si>
  <si>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</si>
  <si>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</si>
  <si>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</si>
  <si>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</si>
  <si>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</si>
  <si>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</si>
  <si>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</si>
  <si>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</si>
  <si>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</si>
  <si>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</si>
  <si>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</si>
  <si>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</si>
  <si>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</si>
  <si>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</si>
  <si>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</si>
  <si>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</si>
  <si>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</si>
  <si>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</si>
  <si>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</si>
  <si>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</si>
  <si>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</si>
  <si>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</si>
  <si>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</si>
  <si>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</si>
  <si>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</si>
  <si>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</si>
  <si>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</si>
  <si>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</si>
  <si>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</si>
  <si>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</si>
  <si>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</si>
  <si>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</si>
  <si>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</si>
  <si>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</si>
  <si>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</si>
  <si>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</si>
  <si>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</si>
  <si>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</si>
  <si>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</si>
  <si>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</si>
  <si>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</si>
  <si>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</si>
  <si>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</si>
  <si>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</si>
  <si>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</si>
  <si>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</si>
  <si>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</si>
  <si>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</si>
  <si>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</si>
  <si>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</si>
  <si>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</si>
  <si>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</si>
  <si>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</si>
  <si>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</si>
  <si>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</si>
  <si>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</si>
  <si>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</si>
  <si>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</si>
  <si>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</si>
  <si>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</si>
  <si>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</si>
  <si>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</si>
  <si>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</si>
  <si>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</si>
  <si>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</si>
  <si>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</si>
  <si>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</si>
  <si>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</si>
  <si>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</si>
  <si>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</si>
  <si>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</si>
  <si>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</si>
  <si>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</si>
  <si>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</si>
  <si>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</si>
  <si>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</si>
  <si>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</si>
  <si>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</si>
  <si>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</si>
  <si>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</si>
  <si>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</si>
  <si>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</si>
  <si>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</si>
  <si>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</si>
  <si>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</si>
  <si>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</si>
  <si>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</si>
  <si>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</si>
  <si>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</si>
  <si>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</si>
  <si>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</si>
  <si>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</si>
  <si>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</si>
  <si>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</si>
  <si>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</si>
  <si>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</si>
  <si>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</si>
  <si>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</si>
  <si>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</si>
  <si>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</si>
  <si>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</si>
  <si>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</si>
  <si>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</si>
  <si>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</si>
  <si>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</si>
  <si>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</si>
  <si>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</si>
  <si>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</si>
  <si>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</si>
  <si>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</si>
  <si>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</si>
  <si>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</si>
  <si>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</si>
  <si>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</si>
  <si>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</si>
  <si>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</si>
  <si>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</si>
  <si>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</si>
  <si>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</si>
  <si>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</si>
  <si>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</si>
  <si>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</si>
  <si>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</si>
  <si>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</si>
  <si>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</si>
  <si>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</si>
  <si>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</si>
  <si>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</si>
  <si>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</si>
  <si>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</si>
  <si>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</si>
  <si>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</si>
  <si>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</si>
  <si>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</si>
  <si>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</si>
  <si>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</si>
  <si>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</si>
  <si>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</si>
  <si>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</si>
  <si>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</si>
  <si>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</si>
  <si>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</si>
  <si>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</si>
  <si>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</si>
  <si>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</si>
  <si>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</si>
  <si>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</si>
  <si>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</si>
  <si>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</si>
  <si>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</si>
  <si>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</si>
  <si>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</si>
  <si>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</si>
  <si>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</si>
  <si>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</si>
  <si>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</si>
  <si>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</si>
  <si>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</si>
  <si>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</si>
  <si>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</si>
  <si>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</si>
  <si>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</si>
  <si>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</si>
  <si>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</si>
  <si>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</si>
  <si>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</si>
  <si>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</si>
  <si>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</si>
  <si>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</si>
  <si>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</si>
  <si>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</si>
  <si>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</si>
  <si>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</si>
  <si>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</si>
  <si>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</si>
  <si>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</si>
  <si>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</si>
  <si>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</si>
  <si>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</si>
  <si>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</si>
  <si>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</si>
  <si>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</si>
  <si>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</si>
  <si>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</si>
  <si>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</si>
  <si>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</si>
  <si>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</si>
  <si>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</si>
  <si>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</si>
  <si>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</si>
  <si>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</si>
  <si>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</si>
  <si>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</si>
  <si>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</si>
  <si>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</si>
  <si>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</si>
  <si>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</si>
  <si>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</si>
  <si>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</si>
  <si>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</si>
  <si>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</si>
  <si>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</si>
  <si>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</si>
  <si>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</si>
  <si>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</si>
  <si>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</si>
  <si>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</si>
  <si>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</si>
  <si>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</si>
  <si>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</si>
  <si>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</si>
  <si>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</si>
  <si>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</si>
  <si>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</si>
  <si>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</si>
  <si>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</si>
  <si>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</si>
  <si>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</si>
  <si>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</si>
  <si>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</si>
  <si>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</si>
  <si>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</si>
  <si>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</si>
  <si>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</si>
  <si>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</si>
  <si>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</si>
  <si>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</si>
  <si>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</si>
  <si>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</si>
  <si>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</si>
  <si>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</si>
  <si>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</si>
  <si>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</si>
  <si>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</si>
  <si>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</si>
  <si>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</si>
  <si>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</si>
  <si>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</si>
  <si>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</si>
  <si>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</si>
  <si>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</si>
  <si>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</si>
  <si>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</si>
  <si>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</si>
  <si>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</si>
  <si>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</si>
  <si>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</si>
  <si>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</si>
  <si>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</si>
  <si>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</si>
  <si>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</si>
  <si>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</si>
  <si>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</si>
  <si>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</si>
  <si>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</si>
  <si>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</si>
  <si>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</si>
  <si>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</si>
  <si>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</si>
  <si>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</si>
  <si>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</si>
  <si>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</si>
  <si>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</si>
  <si>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</si>
  <si>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</si>
  <si>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</si>
  <si>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</si>
  <si>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</si>
  <si>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</si>
  <si>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</si>
  <si>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</si>
  <si>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</si>
  <si>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</si>
  <si>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</si>
  <si>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</si>
  <si>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</si>
  <si>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</si>
  <si>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</si>
  <si>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</si>
  <si>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</si>
  <si>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</si>
  <si>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</si>
  <si>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</si>
  <si>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</si>
  <si>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</si>
  <si>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</si>
  <si>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</si>
  <si>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</si>
  <si>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</si>
  <si>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</si>
  <si>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</si>
  <si>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</si>
  <si>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</si>
  <si>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</si>
  <si>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</si>
  <si>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</si>
  <si>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</si>
  <si>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</si>
  <si>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</si>
  <si>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</si>
  <si>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</si>
  <si>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</si>
  <si>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</si>
  <si>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</si>
  <si>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</si>
  <si>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</si>
  <si>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</si>
  <si>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</si>
  <si>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</si>
  <si>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</si>
  <si>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</si>
  <si>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</si>
  <si>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</si>
  <si>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</si>
  <si>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</si>
  <si>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</si>
  <si>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</si>
  <si>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</si>
  <si>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</si>
  <si>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</si>
  <si>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</si>
  <si>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</si>
  <si>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</si>
  <si>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</si>
  <si>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</si>
  <si>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</si>
  <si>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</si>
  <si>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</si>
  <si>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</si>
  <si>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</si>
  <si>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</si>
  <si>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</si>
  <si>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</si>
  <si>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</si>
  <si>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</si>
  <si>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</si>
  <si>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</si>
  <si>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</si>
  <si>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</si>
  <si>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</si>
  <si>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</si>
  <si>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</si>
  <si>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</si>
  <si>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</si>
  <si>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</si>
  <si>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</si>
  <si>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</si>
  <si>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</si>
  <si>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</si>
  <si>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</si>
  <si>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</si>
  <si>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</si>
  <si>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</si>
  <si>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</si>
  <si>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</si>
  <si>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</si>
  <si>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</si>
  <si>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</si>
  <si>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</si>
  <si>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</si>
  <si>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</si>
  <si>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</si>
  <si>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</si>
  <si>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</si>
  <si>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</si>
  <si>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</si>
  <si>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</si>
  <si>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</si>
  <si>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</si>
  <si>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</si>
  <si>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</si>
  <si>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</si>
  <si>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</si>
  <si>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</si>
  <si>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</si>
  <si>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</si>
  <si>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</si>
  <si>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</si>
  <si>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</si>
  <si>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</si>
  <si>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</si>
  <si>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</si>
  <si>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</si>
  <si>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</si>
  <si>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</si>
  <si>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</si>
  <si>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</si>
  <si>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</si>
  <si>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</si>
  <si>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</si>
  <si>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</si>
  <si>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</si>
  <si>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</si>
  <si>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</si>
  <si>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</si>
  <si>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</si>
  <si>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</si>
  <si>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</si>
  <si>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</si>
  <si>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</si>
  <si>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</si>
  <si>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</si>
  <si>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</si>
  <si>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</si>
  <si>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</si>
  <si>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</si>
  <si>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</si>
  <si>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</si>
  <si>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</si>
  <si>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</si>
  <si>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</si>
  <si>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</si>
  <si>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</si>
  <si>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</si>
  <si>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</si>
  <si>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</si>
  <si>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</si>
  <si>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</si>
  <si>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</si>
  <si>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</si>
  <si>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</si>
  <si>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</si>
  <si>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</si>
  <si>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</si>
  <si>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</si>
  <si>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</si>
  <si>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</si>
  <si>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</si>
  <si>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</si>
  <si>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</si>
  <si>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</si>
  <si>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</si>
  <si>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</si>
  <si>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</si>
  <si>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</si>
  <si>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</si>
  <si>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</si>
  <si>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</si>
  <si>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</si>
  <si>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</si>
  <si>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</si>
  <si>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</si>
  <si>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</si>
  <si>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</si>
  <si>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</si>
  <si>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</si>
  <si>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</si>
  <si>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</si>
  <si>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</si>
  <si>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</si>
  <si>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</si>
  <si>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</si>
  <si>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</si>
  <si>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</si>
  <si>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</si>
  <si>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</si>
  <si>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</si>
  <si>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</si>
  <si>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</si>
  <si>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</si>
  <si>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</si>
  <si>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</si>
  <si>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</si>
  <si>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</si>
  <si>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</si>
  <si>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</si>
  <si>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</si>
  <si>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</si>
  <si>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</si>
  <si>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</si>
  <si>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</si>
  <si>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</si>
  <si>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</si>
  <si>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</si>
  <si>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</si>
  <si>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</si>
  <si>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</si>
  <si>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</si>
  <si>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</si>
  <si>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</si>
  <si>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</si>
  <si>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</si>
  <si>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</si>
  <si>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</si>
  <si>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</si>
  <si>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</si>
  <si>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</si>
  <si>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</si>
  <si>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</si>
  <si>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</si>
  <si>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</si>
  <si>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</si>
  <si>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</si>
  <si>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</si>
  <si>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</si>
  <si>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</si>
  <si>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</si>
  <si>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</si>
  <si>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</si>
  <si>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</si>
  <si>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</si>
  <si>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</si>
  <si>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</si>
  <si>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</si>
  <si>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</si>
  <si>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</si>
  <si>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</si>
  <si>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</si>
  <si>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</si>
  <si>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</si>
  <si>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</si>
  <si>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</si>
  <si>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</si>
  <si>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</si>
  <si>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</si>
  <si>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</si>
  <si>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</si>
  <si>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</si>
  <si>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</si>
  <si>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</si>
  <si>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</si>
  <si>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</si>
  <si>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</si>
  <si>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</si>
  <si>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</si>
  <si>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</si>
  <si>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</si>
  <si>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</si>
  <si>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</si>
  <si>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</si>
  <si>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</si>
  <si>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</si>
  <si>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</si>
  <si>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</si>
  <si>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</si>
  <si>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</si>
  <si>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</si>
  <si>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</si>
  <si>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</si>
  <si>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</si>
  <si>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</si>
  <si>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</si>
  <si>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</si>
  <si>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</si>
  <si>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</si>
  <si>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</si>
  <si>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</si>
  <si>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</si>
  <si>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</si>
  <si>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</si>
  <si>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</si>
  <si>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</si>
  <si>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</si>
  <si>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</si>
  <si>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</si>
  <si>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</si>
  <si>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</si>
  <si>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</si>
  <si>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</si>
  <si>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</si>
  <si>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</si>
  <si>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</si>
  <si>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</si>
  <si>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</si>
  <si>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</si>
  <si>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</si>
  <si>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</si>
  <si>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</si>
  <si>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</si>
  <si>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</si>
  <si>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</si>
  <si>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</si>
  <si>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</si>
  <si>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</si>
  <si>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</si>
  <si>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</si>
  <si>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</si>
  <si>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</si>
  <si>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</si>
  <si>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</si>
  <si>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</si>
  <si>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</si>
  <si>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</si>
  <si>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</si>
  <si>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</si>
  <si>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</si>
  <si>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</si>
  <si>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</si>
  <si>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</si>
  <si>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</si>
  <si>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</si>
  <si>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</si>
  <si>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</si>
  <si>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</si>
  <si>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</si>
  <si>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</si>
  <si>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</si>
  <si>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</si>
  <si>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</si>
  <si>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</si>
  <si>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</si>
  <si>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</si>
  <si>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</si>
  <si>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</si>
  <si>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</si>
  <si>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</si>
  <si>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</si>
  <si>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</si>
  <si>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</si>
  <si>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</si>
  <si>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</si>
  <si>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</si>
  <si>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</si>
  <si>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</si>
  <si>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</si>
  <si>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</si>
  <si>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</si>
  <si>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</si>
  <si>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</si>
  <si>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</si>
  <si>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</si>
  <si>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</si>
  <si>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</si>
  <si>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</si>
  <si>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</si>
  <si>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</si>
  <si>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</si>
  <si>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</si>
  <si>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</si>
  <si>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</si>
  <si>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</si>
  <si>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</si>
  <si>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</si>
  <si>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</si>
  <si>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</si>
  <si>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</si>
  <si>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</si>
  <si>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</si>
  <si>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</si>
  <si>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</si>
  <si>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</si>
  <si>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</si>
  <si>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</si>
  <si>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</si>
  <si>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</si>
  <si>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</si>
  <si>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</si>
  <si>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</si>
  <si>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</si>
  <si>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</si>
  <si>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</si>
  <si>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</si>
  <si>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</si>
  <si>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</si>
  <si>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</si>
  <si>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</si>
  <si>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</si>
  <si>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</si>
  <si>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</si>
  <si>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</si>
  <si>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</si>
  <si>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</si>
  <si>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</si>
  <si>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</si>
  <si>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</si>
  <si>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</si>
  <si>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</si>
  <si>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</si>
  <si>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</si>
  <si>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</si>
  <si>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</si>
  <si>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</si>
  <si>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</si>
  <si>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</si>
  <si>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</si>
  <si>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</si>
  <si>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</si>
  <si>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</si>
  <si>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</si>
  <si>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</si>
  <si>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</si>
  <si>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</si>
  <si>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</si>
  <si>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</si>
  <si>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</si>
  <si>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</si>
  <si>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</si>
  <si>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</si>
  <si>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</si>
  <si>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</si>
  <si>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</si>
  <si>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</si>
  <si>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</si>
  <si>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</si>
  <si>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</si>
  <si>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</si>
  <si>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</si>
  <si>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</si>
  <si>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</si>
  <si>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</si>
  <si>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</si>
  <si>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</si>
  <si>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</si>
  <si>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</si>
  <si>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</si>
  <si>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</si>
  <si>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</si>
  <si>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</si>
  <si>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</si>
  <si>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</si>
  <si>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</si>
  <si>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</si>
  <si>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</si>
  <si>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</si>
  <si>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</si>
  <si>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</si>
  <si>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</si>
  <si>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</si>
  <si>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</si>
  <si>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</si>
  <si>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</si>
  <si>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</si>
  <si>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</si>
  <si>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</si>
  <si>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</si>
  <si>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</si>
  <si>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</si>
  <si>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</si>
  <si>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</si>
  <si>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</si>
  <si>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</si>
  <si>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</si>
  <si>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</si>
  <si>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</si>
  <si>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</si>
  <si>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</si>
  <si>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</si>
  <si>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</si>
  <si>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</si>
  <si>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</si>
  <si>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</si>
  <si>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</si>
  <si>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</si>
  <si>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</si>
  <si>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</si>
  <si>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</si>
  <si>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</si>
  <si>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</si>
  <si>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</si>
  <si>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</si>
  <si>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</si>
  <si>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</si>
  <si>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</si>
  <si>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</si>
  <si>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</si>
  <si>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</si>
  <si>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</si>
  <si>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</si>
  <si>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</si>
  <si>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</si>
  <si>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</si>
  <si>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</si>
  <si>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</si>
  <si>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</si>
  <si>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</si>
  <si>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</si>
  <si>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</si>
  <si>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</si>
  <si>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</si>
  <si>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</si>
  <si>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</si>
  <si>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</si>
  <si>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</si>
  <si>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</si>
  <si>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</si>
  <si>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</si>
  <si>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</si>
  <si>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</si>
  <si>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</si>
  <si>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</si>
  <si>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</si>
  <si>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</si>
  <si>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</si>
  <si>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</si>
  <si>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</si>
  <si>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</si>
  <si>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</si>
  <si>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</si>
  <si>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</si>
  <si>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</si>
  <si>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</si>
  <si>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</si>
  <si>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</si>
  <si>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</si>
  <si>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</si>
  <si>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</si>
  <si>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</si>
  <si>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</si>
  <si>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</si>
  <si>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</si>
  <si>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</si>
  <si>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</si>
  <si>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</si>
  <si>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</si>
  <si>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</si>
  <si>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</si>
  <si>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</si>
  <si>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</si>
  <si>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</si>
  <si>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</si>
  <si>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</si>
  <si>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</si>
  <si>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</si>
  <si>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</si>
  <si>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</si>
  <si>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</si>
  <si>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</si>
  <si>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</si>
  <si>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</si>
  <si>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</si>
  <si>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</si>
  <si>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</si>
  <si>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</si>
  <si>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</si>
  <si>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</si>
  <si>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</si>
  <si>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</si>
  <si>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</si>
  <si>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</si>
  <si>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</si>
  <si>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</si>
  <si>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</si>
  <si>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</si>
  <si>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</si>
  <si>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</si>
  <si>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</si>
  <si>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</si>
  <si>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</si>
  <si>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</si>
  <si>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</si>
  <si>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</si>
  <si>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</si>
  <si>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</si>
  <si>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</si>
  <si>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</si>
  <si>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</si>
  <si>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</si>
  <si>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</si>
  <si>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</si>
  <si>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</si>
  <si>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</si>
  <si>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</si>
  <si>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</si>
  <si>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</si>
  <si>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</si>
  <si>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</si>
  <si>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</si>
  <si>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</si>
  <si>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</si>
  <si>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</si>
  <si>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</si>
  <si>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</si>
  <si>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</si>
  <si>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</si>
  <si>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</si>
  <si>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</si>
  <si>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</si>
  <si>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</si>
  <si>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</si>
  <si>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</si>
  <si>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</si>
  <si>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</si>
  <si>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</si>
  <si>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</si>
  <si>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</si>
  <si>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</si>
  <si>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</si>
  <si>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</si>
  <si>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</si>
  <si>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</si>
  <si>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</si>
  <si>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</si>
  <si>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</si>
  <si>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</si>
  <si>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</si>
  <si>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</si>
  <si>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</si>
  <si>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</si>
  <si>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</si>
  <si>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</si>
  <si>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</si>
  <si>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</si>
  <si>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</si>
  <si>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</si>
  <si>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</si>
  <si>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</si>
  <si>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</si>
  <si>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</si>
  <si>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</si>
  <si>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</si>
  <si>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</si>
  <si>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</si>
  <si>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</si>
  <si>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</si>
  <si>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</si>
  <si>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</si>
  <si>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</si>
  <si>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</si>
  <si>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</si>
  <si>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</si>
  <si>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</si>
  <si>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</si>
  <si>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</si>
  <si>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</si>
  <si>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</si>
  <si>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</si>
  <si>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</si>
  <si>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</si>
  <si>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</si>
  <si>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</si>
  <si>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</si>
  <si>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</si>
  <si>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</si>
  <si>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</si>
  <si>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</si>
  <si>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</si>
  <si>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</si>
  <si>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</si>
  <si>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</si>
  <si>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</si>
  <si>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</si>
  <si>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</si>
  <si>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</si>
  <si>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</si>
  <si>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</si>
  <si>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</si>
  <si>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</si>
  <si>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</si>
  <si>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</si>
  <si>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</si>
  <si>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</si>
  <si>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</si>
  <si>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</si>
  <si>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</si>
  <si>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</si>
  <si>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</si>
  <si>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</si>
  <si>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</si>
  <si>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</si>
  <si>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</si>
  <si>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</si>
  <si>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</si>
  <si>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</si>
  <si>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</si>
  <si>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</si>
  <si>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</si>
  <si>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</si>
  <si>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</si>
  <si>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</si>
  <si>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</si>
  <si>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</si>
  <si>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</si>
  <si>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</si>
  <si>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</si>
  <si>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</si>
  <si>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</si>
  <si>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</si>
  <si>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</si>
  <si>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</si>
  <si>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</si>
  <si>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</si>
  <si>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</si>
  <si>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</si>
  <si>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</si>
  <si>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</si>
  <si>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</si>
  <si>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</si>
  <si>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</si>
  <si>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</si>
  <si>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</si>
  <si>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</si>
  <si>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</si>
  <si>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</si>
  <si>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</si>
  <si>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</si>
  <si>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</si>
  <si>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</si>
  <si>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</si>
  <si>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</si>
  <si>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</si>
  <si>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</si>
  <si>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</si>
  <si>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</si>
  <si>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</si>
  <si>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</si>
  <si>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</si>
  <si>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</si>
  <si>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</si>
  <si>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</si>
  <si>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</si>
  <si>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</si>
  <si>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</si>
  <si>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</si>
  <si>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</si>
  <si>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</si>
  <si>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</si>
  <si>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</si>
  <si>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</si>
  <si>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</si>
  <si>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</si>
  <si>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</si>
  <si>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</si>
  <si>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</si>
  <si>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</si>
  <si>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</si>
  <si>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</si>
  <si>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</si>
  <si>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</si>
  <si>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</si>
  <si>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</si>
  <si>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</si>
  <si>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</si>
  <si>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</si>
  <si>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</si>
  <si>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</si>
  <si>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</si>
  <si>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</si>
  <si>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</si>
  <si>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</si>
  <si>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</si>
  <si>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</si>
  <si>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</si>
  <si>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</si>
  <si>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</si>
  <si>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</si>
  <si>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</si>
  <si>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</si>
  <si>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</si>
  <si>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</si>
  <si>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</si>
  <si>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</si>
  <si>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</si>
  <si>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</si>
  <si>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</si>
  <si>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</si>
  <si>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</si>
  <si>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</si>
  <si>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</si>
  <si>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</si>
  <si>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</si>
  <si>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</si>
  <si>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</si>
  <si>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</si>
  <si>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</si>
  <si>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</si>
  <si>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</si>
  <si>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</si>
  <si>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</si>
  <si>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</si>
  <si>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</si>
  <si>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</si>
  <si>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</si>
  <si>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</si>
  <si>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</si>
  <si>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</si>
  <si>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</si>
  <si>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</si>
  <si>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</si>
  <si>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</si>
  <si>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</si>
  <si>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</si>
  <si>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</si>
  <si>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</si>
  <si>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</si>
  <si>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</si>
  <si>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</si>
  <si>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</si>
  <si>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</si>
  <si>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</si>
  <si>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</si>
  <si>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</si>
  <si>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</si>
  <si>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</si>
  <si>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</si>
  <si>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</si>
  <si>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</si>
  <si>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</si>
  <si>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</si>
  <si>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</si>
  <si>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</si>
  <si>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</si>
  <si>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</si>
  <si>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</si>
  <si>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</si>
  <si>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</si>
  <si>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</si>
  <si>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</si>
  <si>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</si>
  <si>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</si>
  <si>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</si>
  <si>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</si>
  <si>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</si>
  <si>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</si>
  <si>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</si>
  <si>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</si>
  <si>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</si>
  <si>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</si>
  <si>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</si>
  <si>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</si>
  <si>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</si>
  <si>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</si>
  <si>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</si>
  <si>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</si>
  <si>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</si>
  <si>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</si>
  <si>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</si>
  <si>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</si>
  <si>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</si>
  <si>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</si>
  <si>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</si>
  <si>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</si>
  <si>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</si>
  <si>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</si>
  <si>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</si>
  <si>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</si>
  <si>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</si>
  <si>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</si>
  <si>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</si>
  <si>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</si>
  <si>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</si>
  <si>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</si>
  <si>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</si>
  <si>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</si>
  <si>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</si>
  <si>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</si>
  <si>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</si>
  <si>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</si>
  <si>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</si>
  <si>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</si>
  <si>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</si>
  <si>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</si>
  <si>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</si>
  <si>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</si>
  <si>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</si>
  <si>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</si>
  <si>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</si>
  <si>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</si>
  <si>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</si>
  <si>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</si>
  <si>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</si>
  <si>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</si>
  <si>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</si>
  <si>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</si>
  <si>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</si>
  <si>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</si>
  <si>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</si>
  <si>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</si>
  <si>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</si>
  <si>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</si>
  <si>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</si>
  <si>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</si>
  <si>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</si>
  <si>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</si>
  <si>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</si>
  <si>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</si>
  <si>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</si>
  <si>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</si>
  <si>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</si>
  <si>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</si>
  <si>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</si>
  <si>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</si>
  <si>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</si>
  <si>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</si>
  <si>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</si>
  <si>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</si>
  <si>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</si>
  <si>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</si>
  <si>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</si>
  <si>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</si>
  <si>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</si>
  <si>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</si>
  <si>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</si>
  <si>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</si>
  <si>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</si>
  <si>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</si>
  <si>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</si>
  <si>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</si>
  <si>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</si>
  <si>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</si>
  <si>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</si>
  <si>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</si>
  <si>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</si>
  <si>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</si>
  <si>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</si>
  <si>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</si>
  <si>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</si>
  <si>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</si>
  <si>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</si>
  <si>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</si>
  <si>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</si>
  <si>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</si>
  <si>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</si>
  <si>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</si>
  <si>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</si>
  <si>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</si>
  <si>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</si>
  <si>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</si>
  <si>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</si>
  <si>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</si>
  <si>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</si>
  <si>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</si>
  <si>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</si>
  <si>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</si>
  <si>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</si>
  <si>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</si>
  <si>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</si>
  <si>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</si>
  <si>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</si>
  <si>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</si>
  <si>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</si>
  <si>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</si>
  <si>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</si>
  <si>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</si>
  <si>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</si>
  <si>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</si>
  <si>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</si>
  <si>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</si>
  <si>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</si>
  <si>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</si>
  <si>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</si>
  <si>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</si>
  <si>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</si>
  <si>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</si>
  <si>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</si>
  <si>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</si>
  <si>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</si>
  <si>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</si>
  <si>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</si>
  <si>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</si>
  <si>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</si>
  <si>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</si>
  <si>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</si>
  <si>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</si>
  <si>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</si>
  <si>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</si>
  <si>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</si>
  <si>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</si>
  <si>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</si>
  <si>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</si>
  <si>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</si>
  <si>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</si>
  <si>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</si>
  <si>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</si>
  <si>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</si>
  <si>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</si>
  <si>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</si>
  <si>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</si>
  <si>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</si>
  <si>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</si>
  <si>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</si>
  <si>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</si>
  <si>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</si>
  <si>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</si>
  <si>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</si>
  <si>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</si>
  <si>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</si>
  <si>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</si>
  <si>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</si>
  <si>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</si>
  <si>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</si>
  <si>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</si>
  <si>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</si>
  <si>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</si>
  <si>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</si>
  <si>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</si>
  <si>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</si>
  <si>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</si>
  <si>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</si>
  <si>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</si>
  <si>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</si>
  <si>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</si>
  <si>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</si>
  <si>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</si>
  <si>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</si>
  <si>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</si>
  <si>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</si>
  <si>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</si>
  <si>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</si>
  <si>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</si>
  <si>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</si>
  <si>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</si>
  <si>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</si>
  <si>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</si>
  <si>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</si>
  <si>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</si>
  <si>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</si>
  <si>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</si>
  <si>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</si>
  <si>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</si>
  <si>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</si>
  <si>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</si>
  <si>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</si>
  <si>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</si>
  <si>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</si>
  <si>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</si>
  <si>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</si>
  <si>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</si>
  <si>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</si>
  <si>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</si>
  <si>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</si>
  <si>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</si>
  <si>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</si>
  <si>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</si>
  <si>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</si>
  <si>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</si>
  <si>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</si>
  <si>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</si>
  <si>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</si>
  <si>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</si>
  <si>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</si>
  <si>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</si>
  <si>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</si>
  <si>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</si>
  <si>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</si>
  <si>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</si>
  <si>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</si>
  <si>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</si>
  <si>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</si>
  <si>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</si>
  <si>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</si>
  <si>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</si>
  <si>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</si>
  <si>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</si>
  <si>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</si>
  <si>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</si>
  <si>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</si>
  <si>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</si>
  <si>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</si>
  <si>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</si>
  <si>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</si>
  <si>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</si>
  <si>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</si>
  <si>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</si>
  <si>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</si>
  <si>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</si>
  <si>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</si>
  <si>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</si>
  <si>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</si>
  <si>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</si>
  <si>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</si>
  <si>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</si>
  <si>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</si>
  <si>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</si>
  <si>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</si>
  <si>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</si>
  <si>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</si>
  <si>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</si>
  <si>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</si>
  <si>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</si>
  <si>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</si>
  <si>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</si>
  <si>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</si>
  <si>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</si>
  <si>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</si>
  <si>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</si>
  <si>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</si>
  <si>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</si>
  <si>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</si>
  <si>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</si>
  <si>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</si>
  <si>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</si>
  <si>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</si>
  <si>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</si>
  <si>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</si>
  <si>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</si>
  <si>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</si>
  <si>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</si>
  <si>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</si>
  <si>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</si>
  <si>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</si>
  <si>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</si>
  <si>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</si>
  <si>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</si>
  <si>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</si>
  <si>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</si>
  <si>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</si>
  <si>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</si>
  <si>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</si>
  <si>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</si>
  <si>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</si>
  <si>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</si>
  <si>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</si>
  <si>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</si>
  <si>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</si>
  <si>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</si>
  <si>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</si>
  <si>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</si>
  <si>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</si>
  <si>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</si>
  <si>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</si>
  <si>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</si>
  <si>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</si>
  <si>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</si>
  <si>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</si>
  <si>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</si>
  <si>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</si>
  <si>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</si>
  <si>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</si>
  <si>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</si>
  <si>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</si>
  <si>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</si>
  <si>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</si>
  <si>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</si>
  <si>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</si>
  <si>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</si>
  <si>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</si>
  <si>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</si>
  <si>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</si>
  <si>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</si>
  <si>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</si>
  <si>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</si>
  <si>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</si>
  <si>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</si>
  <si>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</si>
  <si>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</si>
  <si>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</si>
  <si>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</si>
  <si>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</si>
  <si>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</si>
  <si>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</si>
  <si>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</si>
  <si>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</si>
  <si>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</si>
  <si>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</si>
  <si>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</si>
  <si>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</si>
  <si>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</si>
  <si>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</si>
  <si>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</si>
  <si>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</si>
  <si>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</si>
  <si>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</si>
  <si>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</si>
  <si>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</si>
  <si>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</si>
  <si>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</si>
  <si>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</si>
  <si>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</si>
  <si>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</si>
  <si>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</si>
  <si>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</si>
  <si>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</si>
  <si>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</si>
  <si>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</si>
  <si>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</si>
  <si>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</si>
  <si>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</si>
  <si>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</si>
  <si>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</si>
  <si>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</si>
  <si>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</si>
  <si>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</si>
  <si>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</si>
  <si>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</si>
  <si>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</si>
  <si>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</si>
  <si>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</si>
  <si>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</si>
  <si>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</si>
  <si>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</si>
  <si>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</si>
  <si>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</si>
  <si>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</si>
  <si>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</si>
  <si>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</si>
  <si>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</si>
  <si>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</si>
  <si>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</si>
  <si>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</si>
  <si>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</si>
  <si>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</si>
  <si>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</si>
  <si>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</si>
  <si>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</si>
  <si>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</si>
  <si>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</si>
  <si>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</si>
  <si>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</si>
  <si>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</si>
  <si>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</si>
  <si>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</si>
  <si>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</si>
  <si>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</si>
  <si>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</si>
  <si>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</si>
  <si>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</si>
  <si>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</si>
  <si>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</si>
  <si>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</si>
  <si>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</si>
  <si>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</si>
  <si>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</si>
  <si>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</si>
  <si>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</si>
  <si>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</si>
  <si>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</si>
  <si>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</si>
  <si>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</si>
  <si>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</si>
  <si>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</si>
  <si>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</si>
  <si>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</si>
  <si>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</si>
  <si>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</si>
  <si>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</si>
  <si>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</si>
  <si>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</si>
  <si>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</si>
  <si>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</si>
  <si>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</si>
  <si>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</si>
  <si>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</si>
  <si>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</si>
  <si>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</si>
  <si>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</si>
  <si>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</si>
  <si>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</si>
  <si>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</si>
  <si>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</si>
  <si>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</si>
  <si>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</si>
  <si>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</si>
  <si>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</si>
  <si>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</si>
  <si>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</si>
  <si>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</si>
  <si>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</si>
  <si>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</si>
  <si>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</si>
  <si>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</si>
  <si>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</si>
  <si>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</si>
  <si>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</si>
  <si>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</si>
  <si>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</si>
  <si>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</si>
  <si>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</si>
  <si>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</si>
  <si>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</si>
  <si>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</si>
  <si>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</si>
  <si>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</si>
  <si>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</si>
  <si>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</si>
  <si>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</si>
  <si>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</si>
  <si>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</si>
  <si>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</si>
  <si>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</si>
  <si>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</si>
  <si>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</si>
  <si>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</si>
  <si>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</si>
  <si>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</si>
  <si>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</si>
  <si>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</si>
  <si>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</si>
  <si>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</si>
  <si>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</si>
  <si>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</si>
  <si>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</si>
  <si>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</si>
  <si>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</si>
  <si>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</si>
  <si>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</si>
  <si>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</si>
  <si>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</si>
  <si>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</si>
  <si>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</si>
  <si>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</si>
  <si>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</si>
  <si>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</si>
  <si>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</si>
  <si>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</si>
  <si>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</si>
  <si>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</si>
  <si>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</si>
  <si>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</si>
  <si>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</si>
  <si>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</si>
  <si>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</si>
  <si>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</si>
  <si>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</si>
  <si>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</si>
  <si>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</si>
  <si>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</si>
  <si>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</si>
  <si>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</si>
  <si>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</si>
  <si>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</si>
  <si>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</si>
  <si>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</si>
  <si>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</si>
  <si>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</si>
  <si>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</si>
  <si>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</si>
  <si>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</si>
  <si>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</si>
  <si>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</si>
  <si>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</si>
  <si>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</si>
  <si>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</si>
  <si>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</si>
  <si>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</si>
  <si>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</si>
  <si>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</si>
  <si>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</si>
  <si>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</si>
  <si>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</si>
  <si>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</si>
  <si>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</si>
  <si>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</si>
  <si>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</si>
  <si>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</si>
  <si>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</si>
  <si>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</si>
  <si>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</si>
  <si>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</si>
  <si>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</si>
  <si>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</si>
  <si>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</si>
  <si>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</si>
  <si>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</si>
  <si>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</si>
  <si>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</si>
  <si>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</si>
  <si>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</si>
  <si>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</si>
  <si>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</si>
  <si>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</si>
  <si>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</si>
  <si>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</si>
  <si>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</si>
  <si>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</si>
  <si>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</si>
  <si>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</si>
  <si>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</si>
  <si>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</si>
  <si>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</si>
  <si>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</si>
  <si>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</si>
  <si>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</si>
  <si>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</si>
  <si>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</si>
  <si>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</si>
  <si>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</si>
  <si>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</si>
  <si>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</si>
  <si>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</si>
  <si>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</si>
  <si>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</si>
  <si>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</si>
  <si>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</si>
  <si>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</si>
  <si>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</si>
  <si>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</si>
  <si>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</si>
  <si>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</si>
  <si>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</si>
  <si>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</si>
  <si>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</si>
  <si>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</si>
  <si>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</si>
  <si>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</si>
  <si>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</si>
  <si>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</si>
  <si>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</si>
  <si>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</si>
  <si>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</si>
  <si>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</si>
  <si>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</si>
  <si>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</si>
  <si>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</si>
  <si>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</si>
  <si>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</si>
  <si>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</si>
  <si>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</si>
  <si>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</si>
  <si>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</si>
  <si>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</si>
  <si>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</si>
  <si>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</si>
  <si>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</si>
  <si>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</si>
  <si>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</si>
  <si>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</si>
  <si>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</si>
  <si>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</si>
  <si>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</si>
  <si>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</si>
  <si>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</si>
  <si>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</si>
  <si>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</si>
  <si>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</si>
  <si>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</si>
  <si>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</si>
  <si>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</si>
  <si>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</si>
  <si>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</si>
  <si>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</si>
  <si>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</si>
  <si>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</si>
  <si>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</si>
  <si>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</si>
  <si>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</si>
  <si>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</si>
  <si>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</si>
  <si>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</si>
  <si>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</si>
  <si>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</si>
  <si>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</si>
  <si>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</si>
  <si>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</si>
  <si>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</si>
  <si>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</si>
  <si>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</si>
  <si>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</si>
  <si>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</si>
  <si>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</si>
  <si>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</si>
  <si>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</si>
  <si>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</si>
  <si>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</si>
  <si>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</si>
  <si>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</si>
  <si>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</si>
  <si>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</si>
  <si>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</si>
  <si>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</si>
  <si>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</si>
  <si>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</si>
  <si>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</si>
  <si>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</si>
  <si>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</si>
  <si>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</si>
  <si>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</si>
  <si>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</si>
  <si>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</si>
  <si>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</si>
  <si>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</si>
  <si>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</si>
  <si>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</si>
  <si>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</si>
  <si>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</si>
  <si>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</si>
  <si>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</si>
  <si>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</si>
  <si>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</si>
  <si>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</si>
  <si>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</si>
  <si>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</si>
  <si>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</si>
  <si>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</si>
  <si>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</si>
  <si>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</si>
  <si>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</si>
  <si>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</si>
  <si>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</si>
  <si>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</si>
  <si>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</si>
  <si>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</si>
  <si>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</si>
  <si>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</si>
  <si>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</si>
  <si>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</si>
  <si>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</si>
  <si>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</si>
  <si>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</si>
  <si>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</si>
  <si>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</si>
  <si>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</si>
  <si>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</si>
  <si>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</si>
  <si>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</si>
  <si>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</si>
  <si>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</si>
  <si>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</si>
  <si>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</si>
  <si>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</si>
  <si>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</si>
  <si>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</si>
  <si>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</si>
  <si>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</si>
  <si>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</si>
  <si>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</si>
  <si>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</si>
  <si>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</si>
  <si>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</si>
  <si>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</si>
  <si>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</si>
  <si>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</si>
  <si>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</si>
  <si>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</si>
  <si>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</si>
  <si>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</si>
  <si>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</si>
  <si>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</si>
  <si>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</si>
  <si>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</si>
  <si>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</si>
  <si>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</si>
  <si>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</si>
  <si>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</si>
  <si>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</si>
  <si>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</si>
  <si>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</si>
  <si>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</si>
  <si>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</si>
  <si>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</si>
  <si>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</si>
  <si>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</si>
  <si>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</si>
  <si>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</si>
  <si>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</si>
  <si>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</si>
  <si>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</si>
  <si>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</si>
  <si>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</si>
  <si>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</si>
  <si>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</si>
  <si>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</si>
  <si>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</si>
  <si>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</si>
  <si>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</si>
  <si>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</si>
  <si>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</si>
  <si>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</si>
  <si>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</si>
  <si>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</si>
  <si>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</si>
  <si>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</si>
  <si>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</si>
  <si>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</si>
  <si>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</si>
  <si>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</si>
  <si>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</si>
  <si>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</si>
  <si>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</si>
  <si>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</si>
  <si>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</si>
  <si>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</si>
  <si>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</si>
  <si>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</si>
  <si>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</si>
  <si>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</si>
  <si>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</si>
  <si>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</si>
  <si>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</si>
  <si>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</si>
  <si>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</si>
  <si>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</si>
  <si>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</si>
  <si>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</si>
  <si>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</si>
  <si>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</si>
  <si>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</si>
  <si>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</si>
  <si>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</si>
  <si>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</si>
  <si>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</si>
  <si>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</si>
  <si>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</si>
  <si>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</si>
  <si>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</si>
  <si>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</si>
  <si>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</si>
  <si>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</si>
  <si>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</si>
  <si>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</si>
  <si>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</si>
  <si>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</si>
  <si>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</si>
  <si>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</si>
  <si>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</si>
  <si>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</si>
  <si>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</si>
  <si>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</si>
  <si>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</si>
  <si>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</si>
  <si>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</si>
  <si>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</si>
  <si>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</si>
  <si>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</si>
  <si>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</si>
  <si>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</si>
  <si>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</si>
  <si>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</si>
  <si>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</si>
  <si>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</si>
  <si>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</si>
  <si>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</si>
  <si>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</si>
  <si>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</si>
  <si>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</si>
  <si>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</si>
  <si>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</si>
  <si>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</si>
  <si>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</si>
  <si>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</si>
  <si>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</si>
  <si>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</si>
  <si>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</si>
  <si>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</si>
  <si>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</si>
  <si>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</si>
  <si>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</si>
  <si>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</si>
  <si>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</si>
  <si>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</si>
  <si>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</si>
  <si>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</si>
  <si>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</si>
  <si>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</si>
  <si>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</si>
  <si>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</si>
  <si>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</si>
  <si>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</si>
  <si>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</si>
  <si>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</si>
  <si>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</si>
  <si>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</si>
  <si>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</si>
  <si>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</si>
  <si>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</si>
  <si>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</si>
  <si>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</si>
  <si>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</si>
  <si>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</si>
  <si>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</si>
  <si>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</si>
  <si>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</si>
  <si>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</si>
  <si>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</si>
  <si>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</si>
  <si>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</si>
  <si>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</si>
  <si>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</si>
  <si>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</si>
  <si>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</si>
  <si>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</si>
  <si>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</si>
  <si>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</si>
  <si>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</si>
  <si>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</si>
  <si>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</si>
  <si>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</si>
  <si>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</si>
  <si>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</si>
  <si>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</si>
  <si>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</si>
  <si>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</si>
  <si>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</si>
  <si>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</si>
  <si>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</si>
  <si>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</si>
  <si>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</si>
  <si>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</si>
  <si>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</si>
  <si>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</si>
  <si>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</si>
  <si>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</si>
  <si>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</si>
  <si>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</si>
  <si>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</si>
  <si>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</si>
  <si>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</si>
  <si>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</si>
  <si>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</si>
  <si>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</si>
  <si>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</si>
  <si>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</si>
  <si>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</si>
  <si>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</si>
  <si>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</si>
  <si>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</si>
  <si>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</si>
  <si>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</si>
  <si>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</si>
  <si>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</si>
  <si>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</si>
  <si>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</si>
  <si>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</si>
  <si>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</si>
  <si>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</si>
  <si>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</si>
  <si>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</si>
  <si>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</si>
  <si>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</si>
  <si>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</si>
  <si>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</si>
  <si>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</si>
  <si>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</si>
  <si>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</si>
  <si>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</si>
  <si>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</si>
  <si>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</si>
  <si>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</si>
  <si>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</si>
  <si>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</si>
  <si>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</si>
  <si>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</si>
  <si>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</si>
  <si>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</si>
  <si>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</si>
  <si>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</si>
  <si>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</si>
  <si>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</si>
  <si>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</si>
  <si>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</si>
  <si>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</si>
  <si>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</si>
  <si>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</si>
  <si>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</si>
  <si>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</si>
  <si>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</si>
  <si>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</si>
  <si>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</si>
  <si>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</si>
  <si>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</si>
  <si>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</si>
  <si>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</si>
  <si>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</si>
  <si>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</si>
  <si>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</si>
  <si>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</si>
  <si>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</si>
  <si>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</si>
  <si>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</si>
  <si>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</si>
  <si>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</si>
  <si>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</si>
  <si>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</si>
  <si>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</si>
  <si>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</si>
  <si>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</si>
  <si>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</si>
  <si>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</si>
  <si>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</si>
  <si>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</si>
  <si>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</si>
  <si>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</si>
  <si>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</si>
  <si>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</si>
  <si>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</si>
  <si>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</si>
  <si>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</si>
  <si>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</si>
  <si>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</si>
  <si>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</si>
  <si>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</si>
  <si>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</si>
  <si>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</si>
  <si>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</si>
  <si>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</si>
  <si>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</si>
  <si>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</si>
  <si>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</si>
  <si>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</si>
  <si>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</si>
  <si>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</si>
  <si>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</si>
  <si>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</si>
  <si>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</si>
  <si>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</si>
  <si>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</si>
  <si>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</si>
  <si>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</si>
  <si>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</si>
  <si>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</si>
  <si>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</si>
  <si>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</si>
  <si>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</si>
  <si>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</si>
  <si>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</si>
  <si>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</si>
  <si>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</si>
  <si>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</si>
  <si>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</si>
  <si>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</si>
  <si>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</si>
  <si>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</si>
  <si>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</si>
  <si>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</si>
  <si>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</si>
  <si>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</si>
  <si>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</si>
  <si>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</si>
  <si>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</si>
  <si>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</si>
  <si>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</si>
  <si>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</si>
  <si>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</si>
  <si>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</si>
  <si>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</si>
  <si>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</si>
  <si>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</si>
  <si>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</si>
  <si>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</si>
  <si>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</si>
  <si>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</si>
  <si>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</si>
  <si>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</si>
  <si>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</si>
  <si>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</si>
  <si>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</si>
  <si>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</si>
  <si>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</si>
  <si>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</si>
  <si>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</si>
  <si>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</si>
  <si>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</si>
  <si>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</si>
  <si>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</si>
  <si>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</si>
  <si>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</si>
  <si>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</si>
  <si>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</si>
  <si>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</si>
  <si>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</si>
  <si>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</si>
  <si>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</si>
  <si>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</si>
  <si>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</si>
  <si>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</si>
  <si>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</si>
  <si>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</si>
  <si>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</si>
  <si>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</si>
  <si>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</si>
  <si>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</si>
  <si>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</si>
  <si>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</si>
  <si>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</si>
  <si>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</si>
  <si>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</si>
  <si>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</si>
  <si>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</si>
  <si>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</si>
  <si>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</si>
  <si>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</si>
  <si>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</si>
  <si>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</si>
  <si>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</si>
  <si>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</si>
  <si>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</si>
  <si>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</si>
  <si>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</si>
  <si>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</si>
  <si>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</si>
  <si>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</si>
  <si>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</si>
  <si>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</si>
  <si>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</si>
  <si>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</si>
  <si>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</si>
  <si>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</si>
  <si>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</si>
  <si>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</si>
  <si>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</si>
  <si>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</si>
  <si>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</si>
  <si>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</si>
  <si>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</si>
  <si>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</si>
  <si>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</si>
  <si>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</si>
  <si>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</si>
  <si>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</si>
  <si>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</si>
  <si>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</si>
  <si>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</si>
  <si>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</si>
  <si>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</si>
  <si>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</si>
  <si>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</si>
  <si>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</si>
  <si>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</si>
  <si>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</si>
  <si>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</si>
  <si>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</si>
  <si>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</si>
  <si>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</si>
  <si>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</si>
  <si>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</si>
  <si>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</si>
  <si>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</si>
  <si>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</si>
  <si>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</si>
  <si>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</si>
  <si>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</si>
  <si>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</si>
  <si>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</si>
  <si>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</si>
  <si>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</si>
  <si>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</si>
  <si>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</si>
  <si>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</si>
  <si>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</si>
  <si>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</si>
  <si>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</si>
  <si>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</si>
  <si>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</si>
  <si>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</si>
  <si>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</si>
  <si>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</si>
  <si>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</si>
  <si>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</si>
  <si>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</si>
  <si>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</si>
  <si>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</si>
  <si>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</si>
  <si>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</si>
  <si>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</si>
  <si>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</si>
  <si>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</si>
  <si>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</si>
  <si>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</si>
  <si>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</si>
  <si>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</si>
  <si>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</si>
  <si>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</si>
  <si>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</si>
  <si>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</si>
  <si>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</si>
  <si>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</si>
  <si>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</si>
  <si>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</si>
  <si>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</si>
  <si>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</si>
  <si>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</si>
  <si>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</si>
  <si>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</si>
  <si>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</si>
  <si>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</si>
  <si>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</si>
  <si>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</si>
  <si>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</si>
  <si>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</si>
  <si>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</si>
  <si>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</si>
  <si>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</si>
  <si>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</si>
  <si>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</si>
  <si>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</si>
  <si>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</si>
  <si>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</si>
  <si>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</si>
  <si>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</si>
  <si>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</si>
  <si>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</si>
  <si>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</si>
  <si>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</si>
  <si>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</si>
  <si>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</si>
  <si>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</si>
  <si>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</si>
  <si>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</si>
  <si>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</si>
  <si>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</si>
  <si>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</si>
  <si>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</si>
  <si>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</si>
  <si>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</si>
  <si>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</si>
  <si>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</si>
  <si>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</si>
  <si>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</si>
  <si>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</si>
  <si>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</si>
  <si>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</si>
  <si>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</si>
  <si>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</si>
  <si>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</si>
  <si>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</si>
  <si>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</si>
  <si>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</si>
  <si>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</si>
  <si>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</si>
  <si>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</si>
  <si>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</si>
  <si>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</si>
  <si>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</si>
  <si>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</si>
  <si>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</si>
  <si>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</si>
  <si>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</si>
  <si>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</si>
  <si>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</si>
  <si>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</si>
  <si>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</si>
  <si>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</si>
  <si>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</si>
  <si>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</si>
  <si>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</si>
  <si>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</si>
  <si>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</si>
  <si>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</si>
  <si>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</si>
  <si>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</si>
  <si>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</si>
  <si>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</si>
  <si>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</si>
  <si>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</si>
  <si>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</si>
  <si>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</si>
  <si>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</si>
  <si>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</si>
  <si>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</si>
  <si>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</si>
  <si>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</si>
  <si>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</si>
  <si>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</si>
  <si>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</si>
  <si>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</si>
  <si>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</si>
  <si>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</si>
  <si>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</si>
  <si>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</si>
  <si>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</si>
  <si>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</si>
  <si>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</si>
  <si>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</si>
  <si>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</si>
  <si>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</si>
  <si>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</si>
  <si>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</si>
  <si>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</si>
  <si>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</si>
  <si>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</si>
  <si>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</si>
  <si>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</si>
  <si>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</si>
  <si>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</si>
  <si>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</si>
  <si>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</si>
  <si>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</si>
  <si>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</si>
  <si>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</si>
  <si>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</si>
  <si>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</si>
  <si>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</si>
  <si>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</si>
  <si>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</si>
  <si>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</si>
  <si>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</si>
  <si>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</si>
  <si>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</si>
  <si>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</si>
  <si>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</si>
  <si>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</si>
  <si>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</si>
  <si>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</si>
  <si>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</si>
  <si>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</si>
  <si>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</si>
  <si>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</si>
  <si>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</si>
  <si>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</si>
  <si>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</si>
  <si>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</si>
  <si>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</si>
  <si>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</si>
  <si>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</si>
  <si>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</si>
  <si>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</si>
  <si>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</si>
  <si>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</si>
  <si>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</si>
  <si>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</si>
  <si>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</si>
  <si>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</si>
  <si>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</si>
  <si>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</si>
  <si>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</si>
  <si>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</si>
  <si>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</si>
  <si>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</si>
  <si>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</si>
  <si>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</si>
  <si>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</si>
  <si>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</si>
  <si>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</si>
  <si>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</si>
  <si>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</si>
  <si>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</si>
  <si>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</si>
  <si>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</si>
  <si>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</si>
  <si>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</si>
  <si>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</si>
  <si>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</si>
  <si>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</si>
  <si>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</si>
  <si>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</si>
  <si>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</si>
  <si>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</si>
  <si>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</si>
  <si>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</si>
  <si>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</si>
  <si>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</si>
  <si>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</si>
  <si>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</si>
  <si>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</si>
  <si>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</si>
  <si>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</si>
  <si>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</si>
  <si>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</si>
  <si>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</si>
  <si>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</si>
  <si>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</si>
  <si>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</si>
  <si>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</si>
  <si>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</si>
  <si>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</si>
  <si>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</si>
  <si>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</si>
  <si>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</si>
  <si>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</si>
  <si>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</si>
  <si>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</si>
  <si>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</si>
  <si>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</si>
  <si>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</si>
  <si>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</si>
  <si>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</si>
  <si>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</si>
  <si>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</si>
  <si>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</si>
  <si>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</si>
  <si>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</si>
  <si>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</si>
  <si>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</si>
  <si>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</si>
  <si>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</si>
  <si>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</si>
  <si>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</si>
  <si>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</si>
  <si>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</si>
  <si>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</si>
  <si>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</si>
  <si>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</si>
  <si>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</si>
  <si>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</si>
  <si>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</si>
  <si>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</si>
  <si>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</si>
  <si>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</si>
  <si>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</si>
  <si>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</si>
  <si>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</si>
  <si>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</si>
  <si>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</si>
  <si>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</si>
  <si>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</si>
  <si>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</si>
  <si>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</si>
  <si>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</si>
  <si>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</si>
  <si>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</si>
  <si>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</si>
  <si>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</si>
  <si>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</si>
  <si>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</si>
  <si>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</si>
  <si>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</si>
  <si>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</si>
  <si>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</si>
  <si>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</si>
  <si>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</si>
  <si>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</si>
  <si>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</si>
  <si>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</si>
  <si>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</si>
  <si>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</si>
  <si>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</si>
  <si>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</si>
  <si>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</si>
  <si>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</si>
  <si>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</si>
  <si>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</si>
  <si>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</si>
  <si>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</si>
  <si>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</si>
  <si>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</si>
  <si>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</si>
  <si>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</si>
  <si>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</si>
  <si>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</si>
  <si>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</si>
  <si>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</si>
  <si>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</si>
  <si>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</si>
  <si>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</si>
  <si>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</si>
  <si>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</si>
  <si>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</si>
  <si>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</si>
  <si>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</si>
  <si>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</si>
  <si>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</si>
  <si>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</si>
  <si>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</si>
  <si>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</si>
  <si>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</si>
  <si>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</si>
  <si>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</si>
  <si>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</si>
  <si>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</si>
  <si>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</si>
  <si>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</si>
  <si>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</si>
  <si>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</si>
  <si>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</si>
  <si>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</si>
  <si>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</si>
  <si>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</si>
  <si>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</si>
  <si>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</si>
  <si>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</si>
  <si>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</si>
  <si>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</si>
  <si>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</si>
  <si>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</si>
  <si>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</si>
  <si>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</si>
  <si>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</si>
  <si>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</si>
  <si>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</si>
  <si>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</si>
  <si>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</si>
  <si>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</si>
  <si>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</si>
  <si>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</si>
  <si>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</si>
  <si>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</si>
  <si>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</si>
  <si>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</si>
  <si>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</si>
  <si>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</si>
  <si>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</si>
  <si>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</si>
  <si>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</si>
  <si>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</si>
  <si>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</si>
  <si>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</si>
  <si>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</si>
  <si>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</si>
  <si>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</si>
  <si>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</si>
  <si>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</si>
  <si>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</si>
  <si>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</si>
  <si>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</si>
  <si>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</si>
  <si>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</si>
  <si>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</si>
  <si>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</si>
  <si>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</si>
  <si>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</si>
  <si>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</si>
  <si>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</si>
  <si>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</si>
  <si>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</si>
  <si>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</si>
  <si>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</si>
  <si>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</si>
  <si>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</si>
  <si>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</si>
  <si>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</si>
  <si>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</si>
  <si>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</si>
  <si>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</si>
  <si>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</si>
  <si>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</si>
  <si>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</si>
  <si>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</si>
  <si>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</si>
  <si>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</si>
  <si>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</si>
  <si>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</si>
  <si>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</si>
  <si>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</si>
  <si>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</si>
  <si>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</si>
  <si>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</si>
  <si>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</si>
  <si>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</si>
  <si>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</si>
  <si>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</si>
  <si>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</si>
  <si>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</si>
  <si>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</si>
  <si>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</si>
  <si>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</si>
  <si>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</si>
  <si>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</si>
  <si>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</si>
  <si>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</si>
  <si>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</si>
  <si>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</si>
  <si>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</si>
  <si>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</si>
  <si>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</si>
  <si>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</si>
  <si>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</si>
  <si>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</si>
  <si>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</si>
  <si>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</si>
  <si>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</si>
  <si>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</si>
  <si>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</si>
  <si>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</si>
  <si>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</si>
  <si>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</si>
  <si>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</si>
  <si>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</si>
  <si>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</si>
  <si>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</si>
  <si>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</si>
  <si>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</si>
  <si>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</si>
  <si>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</si>
  <si>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</si>
  <si>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</si>
  <si>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</si>
  <si>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</si>
  <si>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</si>
  <si>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</si>
  <si>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</si>
  <si>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</si>
  <si>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</si>
  <si>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</si>
  <si>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</si>
  <si>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</si>
  <si>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</si>
  <si>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</si>
  <si>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</si>
  <si>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</si>
  <si>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</si>
  <si>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</si>
  <si>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</si>
  <si>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</si>
  <si>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</si>
  <si>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</si>
  <si>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</si>
  <si>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</si>
  <si>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</si>
  <si>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</si>
  <si>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</si>
  <si>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</si>
  <si>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</si>
  <si>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</si>
  <si>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</si>
  <si>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</si>
  <si>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</si>
  <si>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</si>
  <si>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</si>
  <si>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</si>
  <si>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</si>
  <si>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</si>
  <si>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</si>
  <si>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</si>
  <si>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</si>
  <si>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</si>
  <si>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</si>
  <si>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</si>
  <si>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</si>
  <si>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</si>
  <si>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</si>
  <si>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</si>
  <si>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</si>
  <si>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</si>
  <si>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</si>
  <si>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</si>
  <si>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</si>
  <si>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</si>
  <si>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</si>
  <si>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</si>
  <si>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</si>
  <si>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</si>
  <si>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</si>
  <si>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</si>
  <si>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</si>
  <si>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</si>
  <si>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</si>
  <si>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</si>
  <si>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</si>
  <si>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</si>
  <si>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</si>
  <si>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</si>
  <si>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</si>
  <si>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</si>
  <si>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</si>
  <si>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</si>
  <si>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</si>
  <si>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</si>
  <si>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</si>
  <si>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</si>
  <si>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</si>
  <si>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</si>
  <si>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</si>
  <si>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</si>
  <si>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</si>
  <si>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</si>
  <si>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</si>
  <si>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</si>
  <si>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</si>
  <si>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</si>
  <si>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</si>
  <si>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</si>
  <si>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</si>
  <si>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</si>
  <si>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</si>
  <si>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</si>
  <si>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</si>
  <si>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</si>
  <si>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</si>
  <si>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</si>
  <si>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</si>
  <si>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</si>
  <si>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</si>
  <si>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</si>
  <si>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</si>
  <si>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</si>
  <si>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</si>
  <si>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</si>
  <si>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</si>
  <si>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</si>
  <si>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</si>
  <si>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</si>
  <si>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</si>
  <si>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</si>
  <si>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</si>
  <si>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</si>
  <si>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</si>
  <si>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</si>
  <si>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</si>
  <si>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</si>
  <si>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</si>
  <si>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</si>
  <si>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</si>
  <si>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</si>
  <si>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</si>
  <si>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</si>
  <si>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</si>
  <si>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</si>
  <si>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</si>
  <si>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</si>
  <si>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</si>
  <si>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</si>
  <si>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</si>
  <si>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</si>
  <si>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</si>
  <si>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</si>
  <si>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</si>
  <si>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</si>
  <si>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</si>
  <si>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</si>
  <si>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</si>
  <si>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</si>
  <si>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</si>
  <si>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</si>
  <si>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</si>
  <si>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</si>
  <si>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</si>
  <si>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</si>
  <si>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</si>
  <si>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</si>
  <si>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</si>
  <si>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</si>
  <si>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</si>
  <si>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</si>
  <si>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</si>
  <si>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</si>
  <si>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</si>
  <si>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</si>
  <si>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</si>
  <si>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</si>
  <si>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</si>
  <si>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</si>
  <si>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</si>
  <si>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</si>
  <si>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</si>
  <si>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</si>
  <si>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</si>
  <si>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</si>
  <si>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</si>
  <si>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</si>
  <si>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</si>
  <si>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</si>
  <si>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</si>
  <si>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</si>
  <si>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</si>
  <si>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</si>
  <si>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</si>
  <si>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</si>
  <si>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</si>
  <si>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</si>
  <si>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</si>
  <si>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</si>
  <si>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</si>
  <si>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</si>
  <si>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</si>
  <si>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</si>
  <si>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</si>
  <si>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</si>
  <si>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</si>
  <si>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</si>
  <si>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</si>
  <si>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</si>
  <si>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</si>
  <si>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</si>
  <si>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</si>
  <si>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</si>
  <si>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</si>
  <si>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</si>
  <si>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</si>
  <si>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</si>
  <si>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</si>
  <si>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</si>
  <si>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</si>
  <si>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</si>
  <si>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</si>
  <si>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</si>
  <si>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</si>
  <si>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</si>
  <si>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</si>
  <si>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</si>
  <si>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</si>
  <si>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</si>
  <si>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</si>
  <si>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</si>
  <si>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</si>
  <si>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</si>
  <si>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</si>
  <si>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</si>
  <si>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</si>
  <si>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</si>
  <si>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</si>
  <si>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</si>
  <si>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</si>
  <si>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</si>
  <si>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</si>
  <si>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</si>
  <si>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</si>
  <si>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</si>
  <si>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</si>
  <si>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</si>
  <si>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</si>
  <si>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</si>
  <si>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</si>
  <si>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</si>
  <si>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</si>
  <si>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</si>
  <si>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</si>
  <si>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</si>
  <si>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</si>
  <si>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</si>
  <si>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</si>
  <si>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</si>
  <si>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</si>
  <si>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</si>
  <si>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</si>
  <si>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</si>
  <si>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</si>
  <si>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</si>
  <si>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</si>
  <si>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</si>
  <si>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</si>
  <si>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</si>
  <si>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</si>
  <si>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</si>
  <si>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</si>
  <si>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</si>
  <si>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</si>
  <si>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</si>
  <si>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</si>
  <si>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</si>
  <si>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</si>
  <si>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</si>
  <si>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</si>
  <si>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</si>
  <si>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</si>
  <si>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</si>
  <si>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</si>
  <si>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</si>
  <si>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</si>
  <si>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</si>
  <si>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</si>
  <si>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</si>
  <si>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</si>
  <si>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</si>
  <si>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</si>
  <si>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</si>
  <si>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</si>
  <si>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</si>
  <si>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</si>
  <si>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</si>
  <si>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</si>
  <si>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</si>
  <si>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</si>
  <si>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</si>
  <si>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</si>
  <si>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</si>
  <si>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</si>
  <si>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</si>
  <si>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</si>
  <si>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</si>
  <si>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</si>
  <si>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</si>
  <si>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</si>
  <si>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</si>
  <si>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</si>
  <si>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</si>
  <si>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</si>
  <si>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</si>
  <si>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</si>
  <si>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</si>
  <si>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</si>
  <si>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</si>
  <si>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</si>
  <si>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</si>
  <si>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</si>
  <si>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</si>
  <si>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</si>
  <si>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</si>
  <si>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</si>
  <si>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</si>
  <si>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</si>
  <si>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</si>
  <si>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</si>
  <si>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</si>
  <si>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</si>
  <si>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</si>
  <si>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</si>
  <si>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</si>
  <si>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</si>
  <si>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</si>
  <si>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</si>
  <si>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</si>
  <si>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</si>
  <si>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</si>
  <si>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</si>
  <si>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</si>
  <si>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</si>
  <si>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</si>
  <si>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</si>
  <si>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</si>
  <si>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</si>
  <si>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</si>
  <si>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</si>
  <si>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</si>
  <si>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</si>
  <si>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</si>
  <si>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</si>
  <si>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</si>
  <si>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</si>
  <si>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</si>
  <si>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</si>
  <si>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</si>
  <si>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</si>
  <si>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</si>
  <si>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</si>
  <si>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</si>
  <si>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</si>
  <si>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</si>
  <si>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</si>
  <si>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</si>
  <si>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</si>
  <si>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</si>
  <si>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</si>
  <si>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</si>
  <si>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</si>
  <si>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</si>
  <si>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</si>
  <si>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</si>
  <si>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</si>
  <si>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</si>
  <si>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</si>
  <si>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</si>
  <si>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</si>
  <si>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</si>
  <si>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</si>
  <si>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</si>
  <si>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</si>
  <si>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</si>
  <si>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</si>
  <si>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</si>
  <si>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</si>
  <si>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</si>
  <si>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</si>
  <si>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</si>
  <si>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</si>
  <si>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</si>
  <si>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</si>
  <si>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</si>
  <si>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</si>
  <si>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</si>
  <si>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</si>
  <si>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</si>
  <si>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</si>
  <si>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</si>
  <si>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</si>
  <si>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</si>
  <si>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</si>
  <si>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</si>
  <si>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</si>
  <si>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</si>
  <si>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</si>
  <si>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</si>
  <si>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</si>
  <si>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</si>
  <si>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</si>
  <si>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</si>
  <si>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</si>
  <si>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</si>
  <si>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</si>
  <si>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</si>
  <si>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</si>
  <si>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</si>
  <si>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</si>
  <si>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</si>
  <si>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</si>
  <si>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</si>
  <si>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</si>
  <si>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</si>
  <si>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</si>
  <si>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</si>
  <si>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</si>
  <si>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</si>
  <si>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</si>
  <si>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</si>
  <si>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</si>
  <si>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</si>
  <si>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</si>
  <si>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</si>
  <si>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</si>
  <si>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</si>
  <si>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</si>
  <si>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</si>
  <si>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</si>
  <si>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</si>
  <si>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</si>
  <si>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</si>
  <si>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</si>
  <si>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</si>
  <si>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</si>
  <si>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</si>
  <si>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</si>
  <si>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</si>
  <si>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</si>
  <si>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</si>
  <si>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</si>
  <si>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</si>
  <si>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</si>
  <si>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</si>
  <si>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</si>
  <si>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</si>
  <si>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</si>
  <si>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</si>
  <si>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</si>
  <si>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</si>
  <si>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</si>
  <si>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</si>
  <si>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</si>
  <si>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</si>
  <si>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</si>
  <si>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</si>
  <si>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</si>
  <si>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</si>
  <si>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</si>
  <si>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</si>
  <si>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</si>
  <si>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</si>
  <si>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</si>
  <si>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</si>
  <si>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</si>
  <si>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</si>
  <si>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</si>
  <si>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</si>
  <si>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</si>
  <si>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</si>
  <si>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</si>
  <si>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</si>
  <si>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</si>
  <si>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</si>
  <si>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</si>
  <si>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</si>
  <si>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</si>
  <si>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</si>
  <si>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</si>
  <si>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</si>
  <si>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</si>
  <si>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</si>
  <si>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</si>
  <si>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</si>
  <si>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</si>
  <si>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</si>
  <si>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</si>
  <si>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</si>
  <si>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</si>
  <si>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</si>
  <si>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</si>
  <si>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</si>
  <si>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</si>
  <si>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</si>
  <si>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</si>
  <si>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</si>
  <si>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</si>
  <si>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</si>
  <si>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</si>
  <si>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</si>
  <si>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</si>
  <si>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</si>
  <si>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</si>
  <si>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</si>
  <si>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</si>
  <si>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</si>
  <si>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</si>
  <si>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</si>
  <si>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</si>
  <si>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</si>
  <si>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</si>
  <si>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</si>
  <si>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</si>
  <si>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</si>
  <si>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</si>
  <si>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</si>
  <si>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</si>
  <si>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</si>
  <si>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</si>
  <si>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</si>
  <si>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</si>
  <si>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</si>
  <si>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</si>
  <si>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</si>
  <si>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</si>
  <si>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</si>
  <si>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</si>
  <si>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</si>
  <si>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</si>
  <si>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</si>
  <si>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</si>
  <si>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</si>
  <si>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</si>
  <si>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</si>
  <si>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</si>
  <si>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</si>
  <si>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</si>
  <si>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</si>
  <si>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</si>
  <si>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</si>
  <si>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</si>
  <si>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</si>
  <si>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</si>
  <si>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</si>
  <si>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</si>
  <si>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</si>
  <si>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</si>
  <si>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</si>
  <si>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</si>
  <si>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</si>
  <si>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</si>
  <si>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</si>
  <si>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</si>
  <si>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</si>
  <si>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</si>
  <si>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</si>
  <si>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</si>
  <si>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</si>
  <si>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</si>
  <si>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</si>
  <si>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</si>
  <si>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</si>
  <si>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</si>
  <si>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</si>
  <si>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</si>
  <si>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</si>
  <si>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</si>
  <si>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</si>
  <si>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</si>
  <si>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</si>
  <si>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</si>
  <si>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</si>
  <si>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</si>
  <si>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</si>
  <si>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</si>
  <si>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</si>
  <si>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</si>
  <si>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</si>
  <si>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</si>
  <si>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</si>
  <si>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</si>
  <si>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</si>
  <si>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</si>
  <si>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</si>
  <si>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</si>
  <si>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</si>
  <si>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</si>
  <si>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</si>
  <si>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</si>
  <si>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</si>
  <si>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</si>
  <si>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</si>
  <si>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</si>
  <si>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</si>
  <si>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</si>
  <si>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</si>
  <si>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</si>
  <si>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</si>
  <si>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</si>
  <si>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</si>
  <si>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</si>
  <si>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</si>
  <si>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</si>
  <si>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</si>
  <si>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</si>
  <si>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</si>
  <si>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</si>
  <si>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</si>
  <si>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</si>
  <si>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</si>
  <si>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</si>
  <si>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</si>
  <si>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</si>
  <si>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</si>
  <si>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</si>
  <si>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</si>
  <si>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</si>
  <si>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</si>
  <si>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</si>
  <si>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</si>
  <si>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</si>
  <si>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</si>
  <si>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</si>
  <si>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</si>
  <si>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</si>
  <si>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</si>
  <si>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</si>
  <si>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</si>
  <si>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</si>
  <si>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</si>
  <si>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</si>
  <si>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</si>
  <si>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</si>
  <si>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</si>
  <si>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</si>
  <si>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</si>
  <si>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</si>
  <si>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</si>
  <si>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</si>
  <si>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</si>
  <si>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</si>
  <si>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</si>
  <si>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</si>
  <si>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</si>
  <si>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</si>
  <si>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</si>
  <si>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</si>
  <si>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</si>
  <si>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</si>
  <si>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</si>
  <si>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</si>
  <si>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</si>
  <si>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</si>
  <si>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</si>
  <si>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</si>
  <si>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</si>
  <si>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</si>
  <si>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</si>
  <si>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</si>
  <si>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</si>
  <si>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</si>
  <si>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</si>
  <si>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</si>
  <si>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</si>
  <si>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</si>
  <si>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</si>
  <si>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</si>
  <si>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</si>
  <si>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</si>
  <si>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</si>
  <si>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</si>
  <si>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</si>
  <si>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</si>
  <si>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</si>
  <si>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</si>
  <si>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</si>
  <si>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</si>
  <si>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</si>
  <si>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</si>
  <si>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</si>
  <si>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</si>
  <si>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</si>
  <si>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</si>
  <si>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</si>
  <si>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</si>
  <si>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</si>
  <si>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</si>
  <si>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</si>
  <si>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</si>
  <si>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</si>
  <si>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</si>
  <si>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</si>
  <si>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</si>
  <si>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</si>
  <si>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</si>
  <si>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</si>
  <si>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</si>
  <si>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</si>
  <si>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</si>
  <si>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</si>
  <si>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</si>
  <si>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</si>
  <si>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</si>
  <si>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</si>
  <si>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</si>
  <si>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</si>
  <si>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</si>
  <si>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</si>
  <si>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</si>
  <si>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</si>
  <si>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</si>
  <si>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</si>
  <si>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</si>
  <si>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</si>
  <si>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</si>
  <si>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</si>
  <si>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</si>
  <si>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</si>
  <si>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</si>
  <si>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</si>
  <si>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</si>
  <si>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</si>
  <si>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</si>
  <si>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</si>
  <si>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</si>
  <si>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</si>
  <si>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</si>
  <si>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</si>
  <si>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</si>
  <si>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</si>
  <si>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</si>
  <si>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</si>
  <si>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</si>
  <si>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</si>
  <si>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</si>
  <si>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</si>
  <si>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</si>
  <si>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</si>
  <si>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</si>
  <si>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</si>
  <si>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</si>
  <si>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</si>
  <si>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</si>
  <si>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</si>
  <si>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</si>
  <si>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</si>
  <si>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</si>
  <si>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</si>
  <si>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</si>
  <si>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</si>
  <si>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</si>
  <si>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</si>
  <si>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</si>
  <si>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</si>
  <si>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</si>
  <si>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</si>
  <si>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</si>
  <si>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</si>
  <si>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</si>
  <si>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</si>
  <si>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</si>
  <si>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</si>
  <si>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</si>
  <si>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</si>
  <si>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</si>
  <si>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</si>
  <si>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</si>
  <si>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</si>
  <si>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</si>
  <si>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</si>
  <si>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</si>
  <si>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</si>
  <si>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</si>
  <si>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</si>
  <si>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</si>
  <si>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</si>
  <si>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</si>
  <si>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</si>
  <si>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</si>
  <si>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</si>
  <si>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</si>
  <si>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</si>
  <si>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</si>
  <si>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</si>
  <si>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</si>
  <si>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</si>
  <si>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</si>
  <si>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</si>
  <si>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</si>
  <si>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</si>
  <si>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</si>
  <si>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</si>
  <si>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</si>
  <si>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</si>
  <si>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</si>
  <si>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</si>
  <si>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</si>
  <si>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</si>
  <si>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</si>
  <si>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</si>
  <si>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</si>
  <si>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</si>
  <si>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</si>
  <si>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</si>
  <si>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</si>
  <si>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</si>
  <si>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</si>
  <si>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</si>
  <si>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</si>
  <si>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</si>
  <si>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</si>
  <si>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</si>
  <si>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</si>
  <si>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</si>
  <si>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</si>
  <si>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</si>
  <si>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</si>
  <si>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</si>
  <si>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</si>
  <si>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</si>
  <si>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</si>
  <si>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</si>
  <si>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</si>
  <si>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</si>
  <si>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</si>
  <si>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</si>
  <si>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</si>
  <si>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</si>
  <si>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</si>
  <si>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</si>
  <si>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</si>
  <si>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</si>
  <si>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</si>
  <si>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</si>
  <si>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</si>
  <si>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</si>
  <si>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</si>
  <si>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</si>
  <si>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</si>
  <si>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</si>
  <si>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</si>
  <si>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</si>
  <si>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</si>
  <si>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</si>
  <si>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</si>
  <si>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</si>
  <si>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</si>
  <si>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</si>
  <si>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</si>
  <si>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</si>
  <si>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</si>
  <si>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</si>
  <si>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</si>
  <si>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</si>
  <si>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</si>
  <si>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</si>
  <si>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</si>
  <si>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</si>
  <si>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</si>
  <si>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</si>
  <si>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</si>
  <si>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</si>
  <si>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</si>
  <si>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</si>
  <si>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</si>
  <si>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</si>
  <si>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</si>
  <si>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</si>
  <si>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</si>
  <si>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</si>
  <si>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</si>
  <si>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</si>
  <si>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</si>
  <si>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</si>
  <si>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</si>
  <si>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</si>
  <si>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</si>
  <si>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</si>
  <si>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</si>
  <si>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</si>
  <si>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</si>
  <si>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</si>
  <si>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</si>
  <si>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</si>
  <si>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</si>
  <si>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</si>
  <si>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</si>
  <si>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</si>
  <si>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</si>
  <si>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</si>
  <si>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</si>
  <si>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</si>
  <si>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</si>
  <si>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</si>
  <si>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</si>
  <si>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</si>
  <si>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</si>
  <si>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</si>
  <si>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</si>
  <si>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</si>
  <si>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</si>
  <si>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</si>
  <si>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</si>
  <si>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</si>
  <si>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</si>
  <si>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</si>
  <si>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</si>
  <si>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</si>
  <si>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</si>
  <si>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</si>
  <si>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</si>
  <si>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</si>
  <si>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</si>
  <si>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</si>
  <si>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</si>
  <si>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</si>
  <si>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</si>
  <si>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</si>
  <si>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</si>
  <si>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</si>
  <si>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</si>
  <si>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</si>
  <si>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</si>
  <si>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</si>
  <si>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</si>
  <si>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</si>
  <si>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</si>
  <si>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</si>
  <si>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</si>
  <si>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</si>
  <si>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</si>
  <si>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</si>
  <si>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</si>
  <si>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</si>
  <si>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</si>
  <si>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</si>
  <si>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</si>
  <si>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</si>
  <si>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</si>
  <si>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</si>
  <si>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</si>
  <si>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</si>
  <si>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</si>
  <si>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</si>
  <si>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</si>
  <si>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</si>
  <si>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</si>
  <si>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</si>
  <si>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</si>
  <si>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</si>
  <si>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</si>
  <si>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</si>
  <si>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</si>
  <si>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</si>
  <si>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</si>
  <si>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</si>
  <si>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</si>
  <si>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</si>
  <si>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</si>
  <si>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</si>
  <si>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</si>
  <si>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</si>
  <si>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</si>
  <si>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</si>
  <si>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</si>
  <si>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</si>
  <si>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</si>
  <si>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</si>
  <si>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</si>
  <si>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</si>
  <si>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</si>
  <si>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</si>
  <si>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</si>
  <si>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</si>
  <si>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</si>
  <si>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</si>
  <si>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</si>
  <si>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</si>
  <si>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</si>
  <si>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</si>
  <si>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</si>
  <si>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</si>
  <si>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</si>
  <si>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</si>
  <si>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</si>
  <si>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</si>
  <si>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</si>
  <si>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</si>
  <si>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</si>
  <si>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</si>
  <si>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</si>
  <si>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</si>
  <si>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</si>
  <si>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</si>
  <si>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</si>
  <si>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</si>
  <si>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</si>
  <si>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</si>
  <si>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</si>
  <si>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</si>
  <si>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</si>
  <si>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</si>
  <si>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</si>
  <si>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</si>
  <si>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</si>
  <si>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</si>
  <si>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</si>
  <si>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</si>
  <si>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</si>
  <si>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</si>
  <si>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</si>
  <si>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</si>
  <si>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</si>
  <si>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</si>
  <si>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</si>
  <si>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</si>
  <si>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</si>
  <si>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</si>
  <si>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</si>
  <si>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</si>
  <si>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</si>
  <si>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</si>
  <si>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</si>
  <si>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</si>
  <si>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</si>
  <si>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</si>
  <si>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</si>
  <si>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</si>
  <si>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</si>
  <si>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</si>
  <si>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</si>
  <si>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</si>
  <si>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</si>
  <si>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</si>
  <si>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</si>
  <si>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</si>
  <si>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</si>
  <si>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</si>
  <si>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</si>
  <si>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</si>
  <si>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</si>
  <si>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</si>
  <si>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</si>
  <si>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</si>
  <si>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</si>
  <si>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</si>
  <si>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</si>
  <si>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</si>
  <si>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</si>
  <si>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</si>
  <si>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</si>
  <si>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</si>
  <si>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</si>
  <si>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</si>
  <si>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</si>
  <si>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</si>
  <si>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</si>
  <si>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</si>
  <si>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</si>
  <si>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</si>
  <si>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</si>
  <si>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</si>
  <si>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</si>
  <si>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</si>
  <si>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</si>
  <si>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</si>
  <si>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</si>
  <si>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</si>
  <si>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</si>
  <si>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</si>
  <si>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</si>
  <si>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</si>
  <si>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</si>
  <si>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</si>
  <si>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</si>
  <si>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</si>
  <si>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</si>
  <si>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</si>
  <si>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</si>
  <si>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</si>
  <si>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</si>
  <si>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</si>
  <si>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</si>
  <si>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</si>
  <si>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</si>
  <si>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</si>
  <si>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</si>
  <si>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</si>
  <si>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</si>
  <si>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</si>
  <si>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</si>
  <si>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</si>
  <si>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</si>
  <si>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</si>
  <si>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</si>
  <si>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</si>
  <si>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</si>
  <si>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</si>
  <si>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</si>
  <si>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</si>
  <si>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</si>
  <si>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</si>
  <si>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</si>
  <si>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</si>
  <si>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</si>
  <si>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</si>
  <si>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</si>
  <si>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</si>
  <si>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</si>
  <si>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</si>
  <si>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</si>
  <si>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</si>
  <si>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</si>
  <si>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</si>
  <si>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</si>
  <si>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</si>
  <si>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</si>
  <si>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</si>
  <si>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</si>
  <si>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</si>
  <si>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</si>
  <si>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</si>
  <si>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</si>
  <si>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</si>
  <si>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</si>
  <si>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</si>
  <si>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</si>
  <si>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</si>
  <si>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</si>
  <si>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</si>
  <si>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</si>
  <si>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</si>
  <si>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</si>
  <si>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</si>
  <si>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</si>
  <si>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</si>
  <si>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</si>
  <si>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</si>
  <si>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</si>
  <si>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</si>
  <si>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</si>
  <si>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</si>
  <si>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</si>
  <si>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</si>
  <si>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</si>
  <si>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</si>
  <si>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</si>
  <si>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</si>
  <si>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</si>
  <si>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</si>
  <si>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</si>
  <si>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</si>
  <si>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</si>
  <si>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</si>
  <si>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</si>
  <si>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</si>
  <si>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</si>
  <si>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</si>
  <si>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</si>
  <si>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</si>
  <si>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</si>
  <si>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</si>
  <si>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</si>
  <si>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</si>
  <si>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</si>
  <si>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</si>
  <si>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</si>
  <si>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</si>
  <si>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</si>
  <si>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</si>
  <si>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</si>
  <si>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</si>
  <si>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</si>
  <si>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</si>
  <si>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</si>
  <si>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</si>
  <si>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</si>
  <si>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</si>
  <si>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</si>
  <si>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</si>
  <si>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</si>
  <si>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</si>
  <si>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</si>
  <si>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</si>
  <si>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</si>
  <si>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</si>
  <si>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</si>
  <si>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</si>
  <si>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</si>
  <si>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</si>
  <si>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</si>
  <si>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</si>
  <si>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</si>
  <si>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</si>
  <si>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</si>
  <si>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</si>
  <si>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</si>
  <si>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</si>
  <si>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</si>
  <si>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</si>
  <si>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</si>
  <si>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</si>
  <si>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</si>
  <si>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</si>
  <si>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</si>
  <si>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</si>
  <si>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</si>
  <si>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</si>
  <si>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</si>
  <si>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</si>
  <si>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</si>
  <si>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</si>
  <si>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</si>
  <si>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</si>
  <si>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</si>
  <si>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</si>
  <si>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</si>
  <si>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</si>
  <si>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</si>
  <si>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</si>
  <si>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</si>
  <si>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</si>
  <si>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</si>
  <si>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</si>
  <si>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</si>
  <si>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</si>
  <si>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</si>
  <si>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</si>
  <si>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</si>
  <si>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</si>
  <si>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</si>
  <si>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</si>
  <si>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</si>
  <si>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</si>
  <si>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</si>
  <si>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</si>
  <si>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</si>
  <si>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</si>
  <si>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</si>
  <si>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</si>
  <si>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</si>
  <si>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</si>
  <si>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</si>
  <si>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</si>
  <si>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</si>
  <si>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</si>
  <si>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</si>
  <si>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</si>
  <si>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</si>
  <si>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</si>
  <si>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</si>
  <si>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</si>
  <si>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</si>
  <si>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</si>
  <si>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</si>
  <si>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</si>
  <si>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</si>
  <si>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</si>
  <si>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</si>
  <si>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</si>
  <si>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</si>
  <si>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</si>
  <si>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</si>
  <si>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</si>
  <si>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</si>
  <si>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</si>
  <si>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</si>
  <si>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</si>
  <si>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</si>
  <si>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</si>
  <si>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</si>
  <si>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</si>
  <si>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</si>
  <si>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</si>
  <si>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</si>
  <si>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</si>
  <si>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</si>
  <si>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</si>
  <si>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</si>
  <si>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</si>
  <si>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</si>
  <si>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</si>
  <si>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</si>
  <si>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</si>
  <si>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</si>
  <si>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</si>
  <si>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</si>
  <si>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</si>
  <si>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</si>
  <si>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</si>
  <si>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</si>
  <si>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</si>
  <si>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</si>
  <si>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</si>
  <si>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</si>
  <si>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</si>
  <si>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</si>
  <si>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</si>
  <si>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</si>
  <si>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</si>
  <si>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</si>
  <si>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</si>
  <si>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</si>
  <si>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</si>
  <si>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</si>
  <si>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</si>
  <si>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</si>
  <si>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</si>
  <si>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</si>
  <si>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</si>
  <si>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</si>
  <si>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</si>
  <si>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</si>
  <si>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</si>
  <si>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</si>
  <si>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</si>
  <si>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</si>
  <si>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</si>
  <si>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</si>
  <si>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</si>
  <si>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</si>
  <si>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</si>
  <si>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</si>
  <si>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</si>
  <si>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</si>
  <si>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</si>
  <si>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</si>
  <si>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</si>
  <si>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</si>
  <si>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</si>
  <si>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</si>
  <si>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</si>
  <si>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</si>
  <si>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</si>
  <si>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</si>
  <si>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</si>
  <si>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</si>
  <si>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</si>
  <si>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</si>
  <si>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</si>
  <si>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</si>
  <si>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</si>
  <si>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</si>
  <si>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</si>
  <si>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</si>
  <si>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</si>
  <si>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</si>
  <si>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</si>
  <si>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</si>
  <si>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</si>
  <si>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</si>
  <si>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</si>
  <si>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</si>
  <si>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</si>
  <si>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</si>
  <si>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</si>
  <si>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</si>
  <si>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</si>
  <si>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</si>
  <si>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</si>
  <si>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</si>
  <si>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</si>
  <si>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</si>
  <si>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</si>
  <si>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</si>
  <si>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</si>
  <si>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</si>
  <si>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</si>
  <si>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</si>
  <si>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</si>
  <si>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</si>
  <si>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</si>
  <si>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</si>
  <si>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</si>
  <si>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</si>
  <si>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</si>
  <si>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</si>
  <si>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</si>
  <si>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</si>
  <si>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</si>
  <si>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</si>
  <si>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</si>
  <si>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</si>
  <si>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</si>
  <si>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</si>
  <si>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</si>
  <si>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</si>
  <si>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</si>
  <si>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</si>
  <si>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</si>
  <si>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</si>
  <si>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</si>
  <si>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</si>
  <si>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</si>
  <si>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</si>
  <si>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</si>
  <si>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</si>
  <si>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</si>
  <si>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</si>
  <si>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</si>
  <si>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</si>
  <si>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</si>
  <si>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</si>
  <si>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</si>
  <si>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</si>
  <si>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</si>
  <si>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</si>
  <si>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</si>
  <si>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</si>
  <si>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</si>
  <si>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</si>
  <si>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</si>
  <si>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</si>
  <si>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</si>
  <si>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</si>
  <si>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</si>
  <si>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</si>
  <si>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</si>
  <si>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</si>
  <si>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</si>
  <si>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</si>
  <si>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</si>
  <si>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</si>
  <si>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</si>
  <si>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</si>
  <si>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</si>
  <si>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</si>
  <si>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</si>
  <si>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</si>
  <si>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</si>
  <si>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</si>
  <si>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</si>
  <si>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</si>
  <si>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</si>
  <si>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</si>
  <si>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</si>
  <si>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</si>
  <si>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</si>
  <si>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</si>
  <si>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</si>
  <si>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</si>
  <si>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</si>
  <si>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</si>
  <si>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</si>
  <si>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</si>
  <si>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</si>
  <si>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</si>
  <si>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</si>
  <si>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</si>
  <si>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</si>
  <si>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</si>
  <si>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</si>
  <si>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</si>
  <si>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</si>
  <si>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</si>
  <si>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</si>
  <si>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</si>
  <si>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</si>
  <si>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</si>
  <si>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</si>
  <si>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</si>
  <si>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</si>
  <si>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</si>
  <si>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</si>
  <si>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</si>
  <si>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</si>
  <si>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</si>
  <si>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</si>
  <si>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</si>
  <si>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</si>
  <si>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</si>
  <si>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</si>
  <si>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</si>
  <si>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</si>
  <si>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</si>
  <si>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</si>
  <si>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</si>
  <si>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</si>
  <si>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</si>
  <si>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</si>
  <si>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</si>
  <si>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</si>
  <si>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</si>
  <si>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</si>
  <si>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</si>
  <si>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</si>
  <si>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</si>
  <si>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</si>
  <si>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</si>
  <si>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</si>
  <si>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</si>
  <si>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</si>
  <si>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</si>
  <si>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</si>
  <si>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</si>
  <si>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</si>
  <si>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</si>
  <si>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</si>
  <si>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</si>
  <si>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</si>
  <si>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</si>
  <si>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</si>
  <si>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</si>
  <si>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</si>
  <si>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</si>
  <si>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</si>
  <si>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</si>
  <si>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</si>
  <si>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</si>
  <si>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</si>
  <si>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</si>
  <si>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</si>
  <si>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</si>
  <si>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</si>
  <si>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</si>
  <si>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</si>
  <si>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</si>
  <si>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</si>
  <si>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</si>
  <si>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</si>
  <si>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</si>
  <si>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</si>
  <si>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</si>
  <si>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</si>
  <si>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</si>
  <si>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</si>
  <si>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</si>
  <si>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</si>
  <si>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</si>
  <si>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</si>
  <si>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</si>
  <si>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</si>
  <si>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</si>
  <si>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</si>
  <si>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</si>
  <si>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</si>
  <si>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</si>
  <si>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</si>
  <si>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</si>
  <si>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</si>
  <si>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</si>
  <si>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</si>
  <si>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</si>
  <si>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</si>
  <si>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</si>
  <si>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</si>
  <si>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</si>
  <si>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</si>
  <si>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</si>
  <si>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</si>
  <si>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</si>
  <si>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</si>
  <si>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</si>
  <si>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</si>
  <si>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</si>
  <si>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</si>
  <si>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</si>
  <si>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</si>
  <si>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</si>
  <si>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</si>
  <si>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</si>
  <si>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</si>
  <si>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</si>
  <si>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</si>
  <si>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</si>
  <si>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</si>
  <si>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</si>
  <si>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</si>
  <si>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</si>
  <si>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</si>
  <si>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</si>
  <si>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</si>
  <si>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</si>
  <si>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</si>
  <si>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</si>
  <si>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</si>
  <si>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</si>
  <si>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</si>
  <si>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</si>
  <si>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</si>
  <si>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</si>
  <si>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</si>
  <si>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</si>
  <si>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</si>
  <si>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</si>
  <si>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</si>
  <si>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</si>
  <si>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</si>
  <si>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</si>
  <si>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</si>
  <si>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</si>
  <si>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</si>
  <si>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</si>
  <si>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</si>
  <si>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</si>
  <si>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</si>
  <si>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</si>
  <si>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</si>
  <si>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</si>
  <si>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</si>
  <si>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</si>
  <si>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</si>
  <si>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</si>
  <si>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</si>
  <si>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</si>
  <si>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</si>
  <si>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</si>
  <si>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</si>
  <si>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</si>
  <si>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</si>
  <si>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</si>
  <si>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</si>
  <si>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</si>
  <si>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</si>
  <si>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</si>
  <si>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</si>
  <si>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</si>
  <si>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</si>
  <si>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</si>
  <si>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</si>
  <si>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</si>
  <si>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</si>
  <si>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</si>
  <si>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</si>
  <si>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</si>
  <si>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</si>
  <si>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</si>
  <si>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</si>
  <si>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</si>
  <si>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</si>
  <si>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</si>
  <si>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</si>
  <si>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</si>
  <si>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</si>
  <si>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</si>
  <si>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</si>
  <si>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</si>
  <si>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</si>
  <si>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</si>
  <si>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</si>
  <si>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</si>
  <si>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</si>
  <si>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</si>
  <si>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</si>
  <si>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</si>
  <si>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</si>
  <si>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</si>
  <si>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</si>
  <si>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</si>
  <si>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</si>
  <si>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</si>
  <si>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</si>
  <si>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</si>
  <si>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</si>
  <si>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</si>
  <si>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</si>
  <si>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</si>
  <si>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</si>
  <si>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</si>
  <si>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</si>
  <si>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</si>
  <si>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</si>
  <si>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</si>
  <si>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</si>
  <si>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</si>
  <si>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</si>
  <si>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</si>
  <si>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</si>
  <si>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</si>
  <si>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</si>
  <si>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</si>
  <si>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</si>
  <si>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</si>
  <si>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</si>
  <si>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</si>
  <si>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</si>
  <si>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</si>
  <si>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</si>
  <si>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</si>
  <si>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</si>
  <si>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</si>
  <si>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</si>
  <si>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</si>
  <si>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</si>
  <si>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</si>
  <si>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</si>
  <si>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</si>
  <si>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</si>
  <si>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</si>
  <si>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</si>
  <si>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</si>
  <si>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</si>
  <si>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</si>
  <si>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</si>
  <si>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</si>
  <si>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</si>
  <si>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</si>
  <si>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</si>
  <si>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</si>
  <si>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</si>
  <si>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</si>
  <si>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</si>
  <si>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</si>
  <si>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</si>
  <si>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</si>
  <si>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</si>
  <si>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</si>
  <si>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</si>
  <si>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</si>
  <si>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</si>
  <si>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</si>
  <si>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</si>
  <si>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</si>
  <si>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</si>
  <si>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</si>
  <si>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</si>
  <si>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</si>
  <si>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</si>
  <si>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</si>
  <si>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</si>
  <si>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</si>
  <si>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</si>
  <si>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</si>
  <si>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</si>
  <si>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</si>
  <si>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</si>
  <si>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</si>
  <si>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</si>
  <si>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</si>
  <si>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</si>
  <si>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</si>
  <si>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</si>
  <si>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</si>
  <si>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</si>
  <si>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</si>
  <si>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</si>
  <si>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</si>
  <si>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</si>
  <si>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</si>
  <si>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</si>
  <si>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</si>
  <si>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</si>
  <si>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</si>
  <si>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</si>
  <si>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</si>
  <si>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</si>
  <si>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</si>
  <si>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</si>
  <si>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</si>
  <si>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</si>
  <si>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</si>
  <si>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</si>
  <si>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</si>
  <si>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</si>
  <si>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</si>
  <si>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</si>
  <si>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</si>
  <si>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</si>
  <si>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</si>
  <si>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</si>
  <si>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</si>
  <si>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</si>
  <si>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</si>
  <si>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</si>
  <si>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</si>
  <si>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</si>
  <si>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</si>
  <si>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</si>
  <si>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</si>
  <si>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</si>
  <si>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</si>
  <si>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</si>
  <si>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</si>
  <si>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</si>
  <si>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</si>
  <si>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</si>
  <si>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</si>
  <si>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</si>
  <si>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</si>
  <si>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</si>
  <si>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</si>
  <si>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</si>
  <si>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</si>
  <si>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</si>
  <si>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</si>
  <si>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</si>
  <si>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</si>
  <si>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</si>
  <si>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</si>
  <si>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</si>
  <si>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</si>
  <si>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</si>
  <si>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</si>
  <si>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</si>
  <si>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</si>
  <si>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</si>
  <si>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</si>
  <si>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</si>
  <si>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</si>
  <si>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</si>
  <si>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</si>
  <si>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</si>
  <si>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</si>
  <si>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</si>
  <si>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</si>
  <si>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</si>
  <si>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</si>
  <si>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</si>
  <si>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</si>
  <si>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</si>
  <si>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</si>
  <si>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</si>
  <si>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</si>
  <si>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</si>
  <si>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</si>
  <si>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</si>
  <si>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</si>
  <si>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</si>
  <si>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</si>
  <si>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</si>
  <si>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</si>
  <si>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</si>
  <si>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</si>
  <si>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</si>
  <si>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</si>
  <si>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</si>
  <si>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</si>
  <si>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</si>
  <si>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</si>
  <si>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</si>
  <si>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</si>
  <si>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</si>
  <si>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</si>
  <si>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</si>
  <si>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</si>
  <si>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</si>
  <si>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</si>
  <si>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</si>
  <si>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</si>
  <si>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</si>
  <si>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</si>
  <si>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</si>
  <si>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</si>
  <si>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</si>
  <si>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</si>
  <si>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</si>
  <si>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</si>
  <si>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</si>
  <si>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</si>
  <si>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</si>
  <si>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</si>
  <si>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</si>
  <si>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</si>
  <si>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</si>
  <si>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</si>
  <si>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</si>
  <si>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</si>
  <si>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</si>
  <si>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</si>
  <si>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</si>
  <si>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</si>
  <si>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</si>
  <si>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</si>
  <si>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</si>
  <si>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</si>
  <si>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</si>
  <si>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</si>
  <si>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</si>
  <si>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</si>
  <si>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</si>
  <si>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</si>
  <si>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</si>
  <si>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</si>
  <si>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</si>
  <si>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</si>
  <si>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</si>
  <si>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</si>
  <si>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</si>
  <si>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</si>
  <si>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</si>
  <si>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</si>
  <si>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</si>
  <si>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</si>
  <si>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</si>
  <si>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</si>
  <si>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</si>
  <si>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</si>
  <si>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</si>
  <si>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</si>
  <si>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</si>
  <si>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</si>
  <si>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</si>
  <si>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</si>
  <si>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</si>
  <si>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</si>
  <si>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</si>
  <si>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</si>
  <si>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</si>
  <si>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</si>
  <si>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</si>
  <si>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</si>
  <si>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</si>
  <si>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</si>
  <si>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</si>
  <si>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</si>
  <si>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</si>
  <si>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</si>
  <si>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</si>
  <si>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</si>
  <si>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</si>
  <si>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</si>
  <si>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</si>
  <si>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</si>
  <si>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</si>
  <si>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</si>
  <si>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</si>
  <si>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</si>
  <si>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</si>
  <si>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</si>
  <si>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</si>
  <si>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</si>
  <si>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</si>
  <si>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</si>
  <si>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</si>
  <si>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</si>
  <si>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</si>
  <si>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</si>
  <si>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</si>
  <si>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</si>
  <si>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</si>
  <si>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</si>
  <si>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</si>
  <si>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</si>
  <si>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</si>
  <si>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</si>
  <si>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</si>
  <si>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</si>
  <si>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</si>
  <si>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</si>
  <si>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</si>
  <si>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</si>
  <si>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</si>
  <si>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</si>
  <si>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</si>
  <si>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</si>
  <si>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</si>
  <si>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</si>
  <si>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</si>
  <si>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</si>
  <si>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</si>
  <si>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</si>
  <si>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</si>
  <si>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</si>
  <si>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</si>
  <si>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</si>
  <si>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</si>
  <si>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</si>
  <si>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</si>
  <si>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</si>
  <si>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</si>
  <si>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</si>
  <si>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</si>
  <si>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</si>
  <si>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</si>
  <si>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</si>
  <si>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</si>
  <si>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</si>
  <si>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</si>
  <si>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</si>
  <si>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</si>
  <si>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</si>
  <si>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</si>
  <si>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</si>
  <si>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</si>
  <si>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</si>
  <si>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</si>
  <si>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</si>
  <si>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</si>
  <si>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</si>
  <si>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</si>
  <si>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</si>
  <si>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</si>
  <si>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</si>
  <si>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</si>
  <si>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</si>
  <si>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</si>
  <si>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</si>
  <si>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</si>
  <si>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</si>
  <si>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</si>
  <si>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</si>
  <si>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</si>
  <si>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</si>
  <si>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</si>
  <si>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</si>
  <si>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</si>
  <si>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</si>
  <si>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</si>
  <si>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</si>
  <si>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</si>
  <si>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</si>
  <si>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</si>
  <si>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</si>
  <si>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</si>
  <si>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</si>
  <si>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</si>
  <si>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</si>
  <si>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</si>
  <si>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</si>
  <si>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</si>
  <si>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</si>
  <si>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</si>
  <si>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</si>
  <si>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</si>
  <si>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</si>
  <si>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</si>
  <si>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</si>
  <si>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</si>
  <si>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</si>
  <si>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</si>
  <si>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</si>
  <si>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</si>
  <si>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</si>
  <si>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</si>
  <si>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</si>
  <si>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</si>
  <si>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</si>
  <si>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</si>
  <si>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</si>
  <si>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</si>
  <si>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</si>
  <si>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</si>
  <si>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</si>
  <si>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</si>
  <si>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</si>
  <si>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</si>
  <si>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</si>
  <si>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</si>
  <si>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</si>
  <si>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</si>
  <si>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</si>
  <si>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</si>
  <si>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</si>
  <si>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</si>
  <si>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</si>
  <si>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</si>
  <si>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</si>
  <si>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</si>
  <si>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</si>
  <si>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</si>
  <si>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</si>
  <si>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</si>
  <si>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</si>
  <si>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</si>
  <si>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</si>
  <si>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</si>
  <si>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</si>
  <si>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</si>
  <si>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</si>
  <si>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</si>
  <si>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</si>
  <si>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</si>
  <si>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</si>
  <si>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</si>
  <si>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</si>
  <si>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</si>
  <si>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</si>
  <si>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</si>
  <si>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</si>
  <si>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</si>
  <si>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</si>
  <si>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</si>
  <si>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</si>
  <si>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</si>
  <si>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</si>
  <si>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</si>
  <si>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</si>
  <si>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</si>
  <si>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</si>
  <si>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</si>
  <si>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</si>
  <si>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</si>
  <si>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</si>
  <si>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</si>
  <si>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</si>
  <si>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</si>
  <si>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</si>
  <si>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</si>
  <si>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</si>
  <si>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</si>
  <si>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</si>
  <si>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</si>
  <si>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</si>
  <si>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</si>
  <si>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</si>
  <si>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</si>
  <si>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</si>
  <si>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</si>
  <si>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</si>
  <si>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</si>
  <si>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</si>
  <si>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</si>
  <si>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</si>
  <si>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</si>
  <si>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</si>
  <si>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</si>
  <si>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</si>
  <si>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</si>
  <si>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</si>
  <si>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</si>
  <si>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</si>
  <si>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</si>
  <si>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</si>
  <si>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</si>
  <si>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</si>
  <si>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</si>
  <si>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</si>
  <si>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</si>
  <si>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</si>
  <si>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</si>
  <si>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</si>
  <si>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</si>
  <si>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</si>
  <si>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</si>
  <si>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</si>
  <si>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</si>
  <si>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</si>
  <si>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</si>
  <si>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</si>
  <si>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</si>
  <si>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</si>
  <si>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</si>
  <si>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</si>
  <si>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</si>
  <si>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</si>
  <si>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</si>
  <si>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</si>
  <si>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</si>
  <si>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</si>
  <si>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</si>
  <si>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</si>
  <si>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</si>
  <si>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</si>
  <si>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</si>
  <si>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</si>
  <si>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</si>
  <si>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</si>
  <si>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</si>
  <si>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</si>
  <si>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</si>
  <si>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</si>
  <si>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</si>
  <si>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</si>
  <si>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</si>
  <si>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</si>
  <si>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</si>
  <si>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</si>
  <si>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</si>
  <si>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</si>
  <si>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</si>
  <si>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</si>
  <si>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</si>
  <si>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</si>
  <si>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</si>
  <si>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</si>
  <si>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</si>
  <si>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</si>
  <si>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</si>
  <si>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</si>
  <si>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</si>
  <si>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</si>
  <si>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</si>
  <si>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</si>
  <si>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</si>
  <si>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</si>
  <si>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</si>
  <si>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</si>
  <si>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</si>
  <si>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</si>
  <si>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</si>
  <si>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</si>
  <si>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</si>
  <si>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</si>
  <si>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</si>
  <si>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</si>
  <si>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</si>
  <si>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</si>
  <si>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</si>
  <si>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</si>
  <si>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</si>
  <si>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</si>
  <si>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</si>
  <si>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</si>
  <si>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</si>
  <si>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</si>
  <si>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</si>
  <si>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</si>
  <si>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</si>
  <si>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</si>
  <si>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</si>
  <si>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</si>
  <si>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</si>
  <si>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</si>
  <si>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</si>
  <si>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</si>
  <si>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</si>
  <si>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</si>
  <si>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</si>
  <si>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</si>
  <si>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</si>
  <si>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</si>
  <si>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</si>
  <si>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</si>
  <si>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</si>
  <si>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</si>
  <si>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</si>
  <si>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</si>
  <si>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</si>
  <si>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</si>
  <si>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</si>
  <si>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</si>
  <si>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</si>
  <si>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</si>
  <si>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</si>
  <si>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</si>
  <si>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</si>
  <si>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</si>
  <si>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</si>
  <si>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</si>
  <si>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</si>
  <si>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</si>
  <si>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</si>
  <si>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</si>
  <si>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</si>
  <si>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</si>
  <si>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</si>
  <si>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</si>
  <si>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</si>
  <si>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</si>
  <si>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</si>
  <si>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</si>
  <si>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</si>
  <si>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</si>
  <si>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</si>
  <si>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</si>
  <si>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</si>
  <si>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</si>
  <si>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</si>
  <si>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</si>
  <si>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</si>
  <si>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</si>
  <si>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</si>
  <si>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</si>
  <si>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</si>
  <si>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</si>
  <si>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</si>
  <si>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</si>
  <si>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</si>
  <si>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</si>
  <si>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</si>
  <si>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</si>
  <si>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</si>
  <si>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</si>
  <si>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</si>
  <si>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</si>
  <si>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</si>
  <si>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</si>
  <si>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</si>
  <si>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</si>
  <si>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</si>
  <si>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</si>
  <si>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</si>
  <si>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</si>
  <si>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</si>
  <si>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</si>
  <si>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</si>
  <si>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</si>
  <si>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</si>
  <si>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</si>
  <si>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</si>
  <si>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</si>
  <si>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</si>
  <si>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</si>
  <si>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</si>
  <si>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</si>
  <si>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</si>
  <si>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</si>
  <si>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</si>
  <si>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</si>
  <si>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</si>
  <si>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</si>
  <si>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</si>
  <si>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</si>
  <si>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</si>
  <si>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</si>
  <si>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</si>
  <si>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</si>
  <si>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</si>
  <si>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</si>
  <si>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</si>
  <si>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</si>
  <si>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</si>
  <si>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</si>
  <si>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</si>
  <si>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</si>
  <si>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</si>
  <si>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</si>
  <si>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</si>
  <si>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</si>
  <si>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</si>
  <si>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</si>
  <si>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</si>
  <si>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</si>
  <si>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</si>
  <si>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</si>
  <si>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</si>
  <si>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</si>
  <si>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</si>
  <si>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</si>
  <si>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</si>
  <si>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</si>
  <si>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</si>
  <si>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</si>
  <si>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</si>
  <si>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</si>
  <si>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</si>
  <si>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</si>
  <si>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</si>
  <si>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</si>
  <si>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</si>
  <si>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</si>
  <si>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</si>
  <si>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</si>
  <si>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</si>
  <si>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</si>
  <si>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</si>
  <si>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</si>
  <si>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</si>
  <si>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</si>
  <si>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</si>
  <si>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</si>
  <si>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</si>
  <si>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</si>
  <si>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</si>
  <si>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</si>
  <si>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</si>
  <si>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</si>
  <si>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</si>
  <si>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</si>
  <si>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</si>
  <si>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</si>
  <si>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</si>
  <si>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</si>
  <si>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</si>
  <si>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</si>
  <si>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</si>
  <si>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</si>
  <si>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</si>
  <si>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</si>
  <si>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</si>
  <si>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</si>
  <si>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</si>
  <si>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</si>
  <si>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</si>
  <si>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</si>
  <si>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</si>
  <si>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</si>
  <si>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</si>
  <si>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</si>
  <si>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</si>
  <si>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</si>
  <si>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</si>
  <si>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</si>
  <si>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</si>
  <si>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</si>
  <si>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</si>
  <si>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</si>
  <si>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</si>
  <si>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</si>
  <si>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</si>
  <si>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</si>
  <si>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</si>
  <si>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</si>
  <si>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</si>
  <si>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</si>
  <si>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</si>
  <si>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</si>
  <si>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</si>
  <si>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</si>
  <si>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</si>
  <si>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</si>
  <si>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</si>
  <si>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</si>
  <si>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</si>
  <si>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</si>
  <si>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</si>
  <si>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</si>
  <si>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</si>
  <si>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</si>
  <si>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</si>
  <si>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</si>
  <si>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</si>
  <si>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</si>
  <si>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</si>
  <si>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</si>
  <si>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</si>
  <si>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</si>
  <si>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</si>
  <si>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</si>
  <si>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</si>
  <si>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</si>
  <si>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</si>
  <si>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</si>
  <si>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</si>
  <si>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</si>
  <si>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</si>
  <si>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</si>
  <si>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</si>
  <si>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</si>
  <si>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</si>
  <si>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</si>
  <si>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</si>
  <si>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</si>
  <si>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</si>
  <si>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</si>
  <si>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</si>
  <si>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</si>
  <si>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</si>
  <si>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</si>
  <si>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</si>
  <si>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</si>
  <si>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</si>
  <si>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</si>
  <si>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</si>
  <si>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</si>
  <si>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</si>
  <si>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</si>
  <si>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</si>
  <si>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</si>
  <si>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</si>
  <si>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</si>
  <si>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</si>
  <si>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</si>
  <si>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</si>
  <si>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</si>
  <si>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</si>
  <si>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</si>
  <si>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</si>
  <si>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</si>
  <si>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</si>
  <si>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</si>
  <si>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</si>
  <si>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</si>
  <si>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</si>
  <si>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</si>
  <si>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</si>
  <si>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</si>
  <si>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</si>
  <si>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</si>
  <si>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</si>
  <si>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</si>
  <si>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</si>
  <si>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</si>
  <si>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</si>
  <si>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</si>
  <si>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</si>
  <si>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</si>
  <si>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</si>
  <si>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</si>
  <si>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</si>
  <si>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</si>
  <si>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</si>
  <si>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</si>
  <si>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</si>
  <si>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</si>
  <si>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</si>
  <si>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</si>
  <si>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</si>
  <si>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</si>
  <si>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</si>
  <si>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</si>
  <si>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</si>
  <si>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</si>
  <si>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</si>
  <si>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</si>
  <si>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</si>
  <si>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</si>
  <si>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</si>
  <si>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</si>
  <si>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</si>
  <si>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</si>
  <si>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</si>
  <si>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</si>
  <si>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</si>
  <si>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</si>
  <si>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</si>
  <si>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</si>
  <si>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</si>
  <si>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</si>
  <si>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</si>
  <si>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</si>
  <si>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</si>
  <si>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</si>
  <si>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</si>
  <si>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</si>
  <si>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</si>
  <si>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</si>
  <si>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</si>
  <si>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</si>
  <si>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</si>
  <si>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</si>
  <si>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</si>
  <si>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</si>
  <si>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</si>
  <si>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</si>
  <si>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</si>
  <si>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</si>
  <si>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</si>
  <si>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</si>
  <si>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</si>
  <si>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</si>
  <si>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</si>
  <si>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</si>
  <si>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</si>
  <si>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</si>
  <si>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</si>
  <si>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</si>
  <si>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</si>
  <si>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</si>
  <si>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</si>
  <si>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</si>
  <si>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</si>
  <si>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</si>
  <si>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</si>
  <si>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</si>
  <si>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</si>
  <si>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</si>
  <si>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</si>
  <si>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</si>
  <si>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</si>
  <si>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</si>
  <si>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</si>
  <si>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</si>
  <si>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</si>
  <si>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</si>
  <si>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</si>
  <si>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</si>
  <si>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</si>
  <si>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</si>
  <si>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</si>
  <si>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</si>
  <si>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</si>
  <si>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</si>
  <si>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</si>
  <si>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</si>
  <si>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</si>
  <si>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</si>
  <si>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</si>
  <si>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</si>
  <si>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</si>
  <si>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</si>
  <si>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</si>
  <si>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</si>
  <si>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</si>
  <si>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</si>
  <si>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</si>
  <si>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</si>
  <si>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</si>
  <si>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</si>
  <si>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</si>
  <si>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</si>
  <si>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</si>
  <si>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</si>
  <si>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</si>
  <si>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</si>
  <si>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</si>
  <si>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</si>
  <si>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</si>
  <si>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</si>
  <si>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</si>
  <si>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</si>
  <si>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</si>
  <si>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</si>
  <si>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</si>
  <si>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</si>
  <si>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</si>
  <si>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</si>
  <si>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</si>
  <si>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</si>
  <si>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</si>
  <si>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</si>
  <si>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</si>
  <si>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</si>
  <si>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</si>
  <si>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</si>
  <si>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</si>
  <si>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</si>
  <si>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</si>
  <si>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</si>
  <si>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</si>
  <si>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</si>
  <si>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</si>
  <si>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</si>
  <si>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</si>
  <si>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</si>
  <si>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</si>
  <si>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</si>
  <si>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</si>
  <si>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</si>
  <si>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</si>
  <si>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</si>
  <si>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</si>
  <si>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</si>
  <si>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</si>
  <si>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</si>
  <si>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</si>
  <si>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</si>
  <si>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</si>
  <si>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</si>
  <si>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</si>
  <si>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</si>
  <si>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</si>
  <si>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</si>
  <si>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</si>
  <si>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</si>
  <si>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</si>
  <si>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</si>
  <si>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</si>
  <si>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</si>
  <si>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</si>
  <si>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</si>
  <si>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</si>
  <si>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</si>
  <si>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</si>
  <si>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</si>
  <si>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</si>
  <si>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</si>
  <si>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</si>
  <si>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</si>
  <si>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</si>
  <si>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</si>
  <si>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</si>
  <si>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</si>
  <si>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</si>
  <si>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</si>
  <si>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</si>
  <si>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</si>
  <si>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</si>
  <si>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</si>
  <si>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</si>
  <si>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</si>
  <si>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</si>
  <si>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</si>
  <si>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</si>
  <si>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</si>
  <si>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</si>
  <si>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</si>
  <si>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</si>
  <si>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</si>
  <si>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</si>
  <si>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</si>
  <si>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</si>
  <si>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</si>
  <si>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</si>
  <si>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</si>
  <si>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</si>
  <si>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</si>
  <si>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</si>
  <si>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</si>
  <si>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</si>
  <si>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</si>
  <si>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</si>
  <si>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</si>
  <si>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</si>
  <si>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</si>
  <si>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</si>
  <si>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</si>
  <si>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</si>
  <si>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</si>
  <si>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</si>
  <si>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</si>
  <si>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</si>
  <si>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</si>
  <si>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</si>
  <si>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</si>
  <si>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</si>
  <si>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</si>
  <si>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</si>
  <si>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</si>
  <si>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</si>
  <si>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</si>
  <si>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</si>
  <si>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</si>
  <si>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</si>
  <si>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</si>
  <si>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</si>
  <si>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</si>
  <si>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</si>
  <si>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</si>
  <si>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</si>
  <si>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</si>
  <si>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</si>
  <si>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</si>
  <si>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</si>
  <si>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</si>
  <si>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</si>
  <si>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</si>
  <si>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</si>
  <si>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</si>
  <si>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</si>
  <si>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</si>
  <si>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</si>
  <si>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</si>
  <si>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</si>
  <si>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</si>
  <si>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</si>
  <si>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</si>
  <si>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</si>
  <si>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</si>
  <si>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</si>
  <si>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</si>
  <si>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</si>
  <si>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</si>
  <si>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</si>
  <si>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</si>
  <si>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</si>
  <si>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</si>
  <si>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</si>
  <si>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</si>
  <si>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</si>
  <si>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</si>
  <si>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</si>
  <si>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</si>
  <si>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</si>
  <si>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</si>
  <si>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</si>
  <si>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</si>
  <si>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</si>
  <si>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</si>
  <si>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</si>
  <si>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</si>
  <si>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</si>
  <si>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</si>
  <si>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</si>
  <si>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</si>
  <si>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</si>
  <si>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</si>
  <si>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</si>
  <si>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</si>
  <si>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</si>
  <si>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</si>
  <si>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</si>
  <si>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</si>
  <si>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</si>
  <si>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</si>
  <si>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</si>
  <si>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</si>
  <si>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</si>
  <si>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</si>
  <si>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</si>
  <si>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</si>
  <si>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</si>
  <si>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</si>
  <si>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</si>
  <si>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</si>
  <si>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</si>
  <si>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</si>
  <si>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</si>
  <si>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</si>
  <si>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</si>
  <si>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</si>
  <si>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</si>
  <si>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</si>
  <si>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</si>
  <si>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</si>
  <si>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</si>
  <si>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</si>
  <si>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</si>
  <si>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</si>
  <si>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</si>
  <si>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</si>
  <si>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</si>
  <si>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</si>
  <si>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</si>
  <si>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</si>
  <si>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</si>
  <si>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</si>
  <si>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</si>
  <si>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</si>
  <si>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</si>
  <si>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</si>
  <si>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</si>
  <si>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</si>
  <si>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</si>
  <si>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</si>
  <si>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</si>
  <si>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</si>
  <si>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</si>
  <si>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</si>
  <si>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</si>
  <si>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</si>
  <si>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</si>
  <si>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</si>
  <si>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</si>
  <si>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</si>
  <si>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</si>
  <si>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</si>
  <si>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</si>
  <si>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</si>
  <si>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</si>
  <si>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</si>
  <si>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</si>
  <si>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</si>
  <si>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</si>
  <si>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</si>
  <si>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</si>
  <si>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</si>
  <si>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</si>
  <si>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</si>
  <si>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</si>
  <si>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</si>
  <si>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</si>
  <si>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</si>
  <si>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</si>
  <si>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</si>
  <si>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</si>
  <si>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</si>
  <si>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</si>
  <si>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</si>
  <si>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</si>
  <si>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</si>
  <si>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</si>
  <si>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</si>
  <si>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</si>
  <si>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</si>
  <si>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</si>
  <si>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</si>
  <si>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</si>
  <si>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</si>
  <si>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</si>
  <si>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</si>
  <si>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</si>
  <si>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</si>
  <si>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</si>
  <si>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</si>
  <si>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</si>
  <si>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</si>
  <si>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</si>
  <si>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</si>
  <si>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</si>
  <si>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</si>
  <si>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</si>
  <si>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</si>
  <si>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</si>
  <si>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</si>
  <si>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</si>
  <si>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</si>
  <si>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</si>
  <si>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</si>
  <si>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</si>
  <si>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</si>
  <si>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</si>
  <si>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</si>
  <si>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</si>
  <si>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</si>
  <si>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</si>
  <si>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</si>
  <si>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</si>
  <si>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</si>
  <si>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</si>
  <si>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</si>
  <si>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</si>
  <si>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</si>
  <si>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</si>
  <si>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</si>
  <si>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</si>
  <si>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</si>
  <si>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</si>
  <si>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</si>
  <si>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</si>
  <si>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</si>
  <si>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</si>
  <si>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</si>
  <si>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</si>
  <si>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</si>
  <si>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</si>
  <si>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</si>
  <si>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</si>
  <si>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</si>
  <si>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</si>
  <si>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</si>
  <si>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</si>
  <si>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</si>
  <si>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</si>
  <si>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</si>
  <si>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</si>
  <si>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</si>
  <si>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</si>
  <si>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</si>
  <si>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</si>
  <si>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</si>
  <si>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</si>
  <si>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</si>
  <si>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</si>
  <si>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</si>
  <si>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</si>
  <si>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</si>
  <si>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</si>
  <si>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</si>
  <si>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</si>
  <si>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</si>
  <si>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</si>
  <si>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</si>
  <si>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</si>
  <si>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</si>
  <si>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</si>
  <si>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</si>
  <si>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</si>
  <si>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</si>
  <si>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</si>
  <si>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</si>
  <si>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</si>
  <si>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</si>
  <si>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</si>
  <si>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</si>
  <si>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</si>
  <si>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</si>
  <si>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</si>
  <si>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</si>
  <si>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</si>
  <si>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</si>
  <si>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</si>
  <si>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</si>
  <si>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</si>
  <si>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</si>
  <si>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</si>
  <si>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</si>
  <si>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</si>
  <si>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</si>
  <si>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</si>
  <si>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</si>
  <si>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</si>
  <si>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</si>
  <si>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</si>
  <si>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</si>
  <si>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</si>
  <si>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</si>
  <si>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</si>
  <si>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</si>
  <si>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</si>
  <si>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</si>
  <si>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</si>
  <si>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</si>
  <si>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</si>
  <si>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</si>
  <si>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</si>
  <si>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</si>
  <si>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</si>
  <si>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</si>
  <si>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</si>
  <si>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</si>
  <si>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</si>
  <si>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</si>
  <si>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</si>
  <si>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</si>
  <si>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</si>
  <si>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</si>
  <si>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</si>
  <si>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</si>
  <si>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</si>
  <si>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</si>
  <si>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</si>
  <si>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</si>
  <si>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</si>
  <si>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</si>
  <si>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</si>
  <si>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</si>
  <si>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</si>
  <si>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</si>
  <si>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</si>
  <si>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</si>
  <si>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</si>
  <si>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</si>
  <si>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</si>
  <si>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</si>
  <si>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</si>
  <si>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</si>
  <si>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</si>
  <si>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</si>
  <si>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</si>
  <si>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</si>
  <si>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</si>
  <si>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</si>
  <si>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</si>
  <si>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</si>
  <si>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</si>
  <si>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</si>
  <si>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</si>
  <si>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</si>
  <si>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</si>
  <si>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</si>
  <si>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</si>
  <si>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</si>
  <si>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</si>
  <si>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</si>
  <si>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</si>
  <si>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</si>
  <si>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</si>
  <si>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</si>
  <si>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</si>
  <si>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</si>
  <si>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</si>
  <si>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</si>
  <si>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</si>
  <si>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</si>
  <si>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</si>
  <si>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</si>
  <si>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</si>
  <si>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</si>
  <si>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</si>
  <si>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</si>
  <si>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</si>
  <si>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</si>
  <si>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</si>
  <si>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</si>
  <si>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</si>
  <si>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</si>
  <si>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</si>
  <si>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</si>
  <si>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</si>
  <si>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</si>
  <si>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</si>
  <si>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</si>
  <si>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</si>
  <si>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</si>
  <si>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</si>
  <si>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</si>
  <si>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</si>
  <si>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</si>
  <si>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</si>
  <si>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</si>
  <si>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</si>
  <si>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</si>
  <si>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</si>
  <si>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</si>
  <si>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</si>
  <si>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</si>
  <si>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</si>
  <si>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</si>
  <si>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</si>
  <si>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</si>
  <si>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</si>
  <si>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</si>
  <si>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</si>
  <si>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</si>
  <si>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</si>
  <si>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</si>
  <si>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</si>
  <si>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</si>
  <si>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</si>
  <si>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</si>
  <si>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</si>
  <si>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</si>
  <si>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</si>
  <si>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</si>
  <si>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</si>
  <si>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</si>
  <si>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</si>
  <si>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</si>
  <si>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</si>
  <si>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</si>
  <si>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</si>
  <si>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</si>
  <si>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</si>
  <si>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</si>
  <si>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</si>
  <si>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</si>
  <si>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</si>
  <si>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</si>
  <si>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</si>
  <si>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</si>
  <si>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</si>
  <si>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</si>
  <si>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</si>
  <si>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</si>
  <si>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</si>
  <si>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</si>
  <si>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</si>
  <si>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</si>
  <si>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</si>
  <si>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</si>
  <si>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</si>
  <si>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</si>
  <si>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</si>
  <si>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</si>
  <si>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</si>
  <si>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</si>
  <si>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</si>
  <si>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</si>
  <si>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</si>
  <si>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</si>
  <si>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</si>
  <si>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</si>
  <si>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</si>
  <si>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</si>
  <si>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</si>
  <si>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</si>
  <si>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</si>
  <si>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</si>
  <si>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</si>
  <si>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</si>
  <si>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</si>
  <si>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</si>
  <si>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</si>
  <si>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</si>
  <si>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</si>
  <si>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</si>
  <si>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</si>
  <si>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</si>
  <si>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</si>
  <si>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</si>
  <si>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</si>
  <si>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</si>
  <si>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</si>
  <si>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</si>
  <si>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</si>
  <si>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</si>
  <si>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</si>
  <si>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</si>
  <si>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</si>
  <si>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</si>
  <si>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</si>
  <si>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</si>
  <si>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</si>
  <si>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</si>
  <si>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</si>
  <si>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</si>
  <si>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</si>
  <si>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</si>
  <si>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</si>
  <si>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</si>
  <si>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</si>
  <si>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</si>
  <si>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</si>
  <si>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</si>
  <si>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</si>
  <si>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</si>
  <si>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</si>
  <si>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</si>
  <si>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</si>
  <si>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</si>
  <si>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</si>
  <si>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</si>
  <si>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</si>
  <si>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</si>
  <si>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</si>
  <si>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</si>
  <si>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</si>
  <si>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</si>
  <si>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</si>
  <si>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</si>
  <si>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</si>
  <si>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</si>
  <si>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</si>
  <si>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</si>
  <si>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</si>
  <si>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</si>
  <si>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</si>
  <si>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</si>
  <si>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</si>
  <si>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</si>
  <si>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</si>
  <si>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</si>
  <si>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</si>
  <si>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</si>
  <si>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</si>
  <si>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</si>
  <si>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</si>
  <si>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</si>
  <si>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</si>
  <si>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</si>
  <si>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</si>
  <si>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</si>
  <si>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</si>
  <si>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</si>
  <si>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</si>
  <si>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</si>
  <si>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</si>
  <si>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</si>
  <si>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</si>
  <si>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</si>
  <si>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</si>
  <si>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</si>
  <si>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</si>
  <si>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</si>
  <si>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</si>
  <si>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</si>
  <si>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</si>
  <si>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</si>
  <si>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</si>
  <si>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</si>
  <si>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</si>
  <si>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</si>
  <si>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</si>
  <si>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</si>
  <si>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</si>
  <si>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</si>
  <si>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</si>
  <si>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</si>
  <si>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</si>
  <si>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</si>
  <si>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</si>
  <si>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</si>
  <si>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</si>
  <si>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</si>
  <si>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</si>
  <si>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</si>
  <si>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</si>
  <si>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</si>
  <si>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</si>
  <si>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</si>
  <si>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</si>
  <si>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</si>
  <si>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</si>
  <si>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</si>
  <si>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</si>
  <si>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</si>
  <si>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</si>
  <si>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</si>
  <si>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</si>
  <si>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</si>
  <si>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</si>
  <si>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</si>
  <si>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</si>
  <si>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</si>
  <si>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</si>
  <si>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</si>
  <si>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</si>
  <si>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</si>
  <si>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</si>
  <si>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</si>
  <si>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</si>
  <si>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</si>
  <si>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</si>
  <si>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</si>
  <si>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</si>
  <si>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</si>
  <si>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</si>
  <si>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</si>
  <si>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</si>
  <si>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</si>
  <si>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</si>
  <si>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</si>
  <si>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</si>
  <si>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</si>
  <si>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</si>
  <si>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</si>
  <si>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</si>
  <si>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</si>
  <si>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</si>
  <si>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</si>
  <si>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</si>
  <si>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</si>
  <si>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</si>
  <si>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</si>
  <si>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</si>
  <si>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</si>
  <si>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</si>
  <si>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</si>
  <si>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</si>
  <si>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</si>
  <si>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</si>
  <si>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</si>
  <si>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</si>
  <si>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</si>
  <si>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</si>
  <si>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</si>
  <si>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</si>
  <si>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</si>
  <si>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</si>
  <si>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</si>
  <si>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</si>
  <si>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</si>
  <si>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</si>
  <si>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</si>
  <si>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</si>
  <si>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</si>
  <si>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</si>
  <si>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</si>
  <si>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</si>
  <si>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</si>
  <si>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</si>
  <si>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</si>
  <si>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</si>
  <si>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</si>
  <si>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</si>
  <si>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</si>
  <si>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</si>
  <si>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</si>
  <si>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</si>
  <si>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</si>
  <si>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</si>
  <si>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</si>
  <si>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</si>
  <si>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</si>
  <si>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</si>
  <si>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</si>
  <si>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</si>
  <si>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</si>
  <si>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</si>
  <si>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</si>
  <si>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</si>
  <si>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</si>
  <si>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</si>
  <si>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</si>
  <si>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</si>
  <si>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</si>
  <si>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</si>
  <si>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</si>
  <si>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</si>
  <si>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</si>
  <si>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</si>
  <si>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</si>
  <si>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</si>
  <si>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</si>
  <si>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</si>
  <si>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</si>
  <si>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</si>
  <si>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</si>
  <si>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</si>
  <si>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</si>
  <si>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</si>
  <si>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</si>
  <si>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</si>
  <si>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</si>
  <si>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</si>
  <si>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</si>
  <si>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</si>
  <si>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</si>
  <si>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</si>
  <si>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</si>
  <si>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</si>
  <si>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</si>
  <si>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</si>
  <si>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</si>
  <si>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</si>
  <si>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</si>
  <si>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</si>
  <si>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</si>
  <si>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ROBERTO 1ª ROTA - ROTA MARACANAU</t>
  </si>
  <si>
    <t>ROBERTO - NOVO SIQUEIRA 1ª 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</si>
</sst>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B1095" sqref="B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A2" sqref="A2:G38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45776</v>
      </c>
      <c r="B2" t="s">
        <v>6752</v>
      </c>
      <c r="C2" t="s">
        <v>6435</v>
      </c>
      <c r="D2">
        <v>226</v>
      </c>
      <c r="E2" t="s">
        <v>27</v>
      </c>
      <c r="F2" s="37">
        <v>249.6</v>
      </c>
      <c r="G2">
        <v>31.8</v>
      </c>
      <c r="H2" t="str">
        <f>VLOOKUP(D2,COORDENADAS!A:J,10,FALSE)</f>
        <v>-3.8150002</v>
      </c>
      <c r="I2" t="str">
        <f>VLOOKUP(D2,COORDENADAS!A:K,11,FALSE)</f>
        <v>-38.6211301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DIURNO</v>
      </c>
    </row>
    <row r="3" spans="1:13">
      <c r="A3" s="4">
        <v>45776</v>
      </c>
      <c r="B3" t="s">
        <v>6743</v>
      </c>
      <c r="C3" t="s">
        <v>6516</v>
      </c>
      <c r="D3">
        <v>465</v>
      </c>
      <c r="E3" t="s">
        <v>55</v>
      </c>
      <c r="F3" s="37">
        <v>1536.18</v>
      </c>
      <c r="G3">
        <v>79.599999999999994</v>
      </c>
      <c r="H3" t="str">
        <f>VLOOKUP(D3,COORDENADAS!A:J,10,FALSE)</f>
        <v>-3.7135362</v>
      </c>
      <c r="I3" t="str">
        <f>VLOOKUP(D3,COORDENADAS!A:K,11,FALSE)</f>
        <v>-38.5885703</v>
      </c>
      <c r="J3" s="1" t="s">
        <v>6571</v>
      </c>
      <c r="K3" s="1" t="s">
        <v>6572</v>
      </c>
      <c r="L3" s="7">
        <f>VLOOKUP(C3,pesoCaminhao!C:G,5,0)</f>
        <v>900</v>
      </c>
      <c r="M3" s="7" t="str">
        <f>VLOOKUP(D3,horarios!B:G,6,0)</f>
        <v>MANHA</v>
      </c>
    </row>
    <row r="4" spans="1:13">
      <c r="A4" s="4">
        <v>45776</v>
      </c>
      <c r="B4" t="s">
        <v>6743</v>
      </c>
      <c r="C4" t="s">
        <v>6516</v>
      </c>
      <c r="D4">
        <v>658</v>
      </c>
      <c r="E4" t="s">
        <v>80</v>
      </c>
      <c r="F4" s="37">
        <v>940.2</v>
      </c>
      <c r="G4">
        <v>52.6</v>
      </c>
      <c r="H4" t="str">
        <f>VLOOKUP(D4,COORDENADAS!A:J,10,FALSE)</f>
        <v>-3.7466444</v>
      </c>
      <c r="I4" t="str">
        <f>VLOOKUP(D4,COORDENADAS!A:K,11,FALSE)</f>
        <v>-38.5504395</v>
      </c>
      <c r="J4" s="1" t="s">
        <v>6571</v>
      </c>
      <c r="K4" s="1" t="s">
        <v>6572</v>
      </c>
      <c r="L4" s="7">
        <f>VLOOKUP(C4,pesoCaminhao!C:G,5,0)</f>
        <v>900</v>
      </c>
      <c r="M4" s="7" t="str">
        <f>VLOOKUP(D4,horarios!B:G,6,0)</f>
        <v>DIURNO</v>
      </c>
    </row>
    <row r="5" spans="1:13">
      <c r="A5" s="4">
        <v>45776</v>
      </c>
      <c r="B5" t="s">
        <v>6752</v>
      </c>
      <c r="C5" t="s">
        <v>6435</v>
      </c>
      <c r="D5">
        <v>815</v>
      </c>
      <c r="E5" t="s">
        <v>115</v>
      </c>
      <c r="F5" s="37">
        <v>458.3</v>
      </c>
      <c r="G5">
        <v>39.799999999999997</v>
      </c>
      <c r="H5" t="str">
        <f>VLOOKUP(D5,COORDENADAS!A:J,10,FALSE)</f>
        <v>-3.8575733</v>
      </c>
      <c r="I5" t="str">
        <f>VLOOKUP(D5,COORDENADAS!A:K,11,FALSE)</f>
        <v>-38.645753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</v>
      </c>
    </row>
    <row r="6" spans="1:13">
      <c r="A6" s="4">
        <v>45776</v>
      </c>
      <c r="B6" t="s">
        <v>6746</v>
      </c>
      <c r="C6" t="s">
        <v>6431</v>
      </c>
      <c r="D6">
        <v>1430</v>
      </c>
      <c r="E6" t="s">
        <v>223</v>
      </c>
      <c r="F6" s="37">
        <v>133.30000000000001</v>
      </c>
      <c r="G6">
        <v>18.8</v>
      </c>
      <c r="H6" t="str">
        <f>VLOOKUP(D6,COORDENADAS!A:J,10,FALSE)</f>
        <v>-3.7379616</v>
      </c>
      <c r="I6" t="str">
        <f>VLOOKUP(D6,COORDENADAS!A:K,11,FALSE)</f>
        <v>-38.617816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</v>
      </c>
    </row>
    <row r="7" spans="1:13">
      <c r="A7" s="4">
        <v>45776</v>
      </c>
      <c r="B7" t="s">
        <v>6746</v>
      </c>
      <c r="C7" t="s">
        <v>6431</v>
      </c>
      <c r="D7">
        <v>1450</v>
      </c>
      <c r="E7" t="s">
        <v>226</v>
      </c>
      <c r="F7" s="37">
        <v>744.32</v>
      </c>
      <c r="G7">
        <v>62.3</v>
      </c>
      <c r="H7" t="str">
        <f>VLOOKUP(D7,COORDENADAS!A:J,10,FALSE)</f>
        <v>-3.67349324</v>
      </c>
      <c r="I7" t="str">
        <f>VLOOKUP(D7,COORDENADAS!A:K,11,FALSE)</f>
        <v>-38.66970537</v>
      </c>
      <c r="J7" s="1" t="s">
        <v>6571</v>
      </c>
      <c r="K7" s="1" t="s">
        <v>6572</v>
      </c>
      <c r="L7" s="7">
        <f>VLOOKUP(C7,pesoCaminhao!C:G,5,0)</f>
        <v>1590</v>
      </c>
      <c r="M7" s="7" t="s">
        <v>6727</v>
      </c>
    </row>
    <row r="8" spans="1:13">
      <c r="A8" s="4">
        <v>45776</v>
      </c>
      <c r="B8" t="s">
        <v>6746</v>
      </c>
      <c r="C8" t="s">
        <v>6431</v>
      </c>
      <c r="D8">
        <v>1522</v>
      </c>
      <c r="E8" t="s">
        <v>6747</v>
      </c>
      <c r="F8" s="37">
        <v>156.44999999999999</v>
      </c>
      <c r="G8">
        <v>18.899999999999999</v>
      </c>
      <c r="H8" t="str">
        <f>VLOOKUP(D8,COORDENADAS!A:J,10,FALSE)</f>
        <v>-3.74376207</v>
      </c>
      <c r="I8" t="str">
        <f>VLOOKUP(D8,COORDENADAS!A:K,11,FALSE)</f>
        <v>-38.64179021</v>
      </c>
      <c r="J8" s="1" t="s">
        <v>6571</v>
      </c>
      <c r="K8" s="1" t="s">
        <v>6572</v>
      </c>
      <c r="L8" s="7">
        <f>VLOOKUP(C8,pesoCaminhao!C:G,5,0)</f>
        <v>1590</v>
      </c>
      <c r="M8" s="7" t="e">
        <f>VLOOKUP(D8,horarios!B:G,6,0)</f>
        <v>#N/A</v>
      </c>
    </row>
    <row r="9" spans="1:13">
      <c r="A9" s="4">
        <v>45776</v>
      </c>
      <c r="B9" t="s">
        <v>6746</v>
      </c>
      <c r="C9" t="s">
        <v>6431</v>
      </c>
      <c r="D9">
        <v>1548</v>
      </c>
      <c r="E9" t="s">
        <v>240</v>
      </c>
      <c r="F9" s="37">
        <v>210.5</v>
      </c>
      <c r="G9">
        <v>25.2</v>
      </c>
      <c r="H9" t="str">
        <f>VLOOKUP(D9,COORDENADAS!A:J,10,FALSE)</f>
        <v>-3.7420764</v>
      </c>
      <c r="I9" t="str">
        <f>VLOOKUP(D9,COORDENADAS!A:K,11,FALSE)</f>
        <v>-38.6411245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</v>
      </c>
    </row>
    <row r="10" spans="1:13">
      <c r="A10" s="4">
        <v>45776</v>
      </c>
      <c r="B10" t="s">
        <v>6746</v>
      </c>
      <c r="C10" t="s">
        <v>6431</v>
      </c>
      <c r="D10">
        <v>1553</v>
      </c>
      <c r="E10" t="s">
        <v>242</v>
      </c>
      <c r="F10" s="37">
        <v>225.5</v>
      </c>
      <c r="G10">
        <v>24.4</v>
      </c>
      <c r="H10" t="str">
        <f>VLOOKUP(D10,COORDENADAS!A:J,10,FALSE)</f>
        <v>-3.7418233</v>
      </c>
      <c r="I10" t="str">
        <f>VLOOKUP(D10,COORDENADAS!A:K,11,FALSE)</f>
        <v>-38.6235276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</v>
      </c>
    </row>
    <row r="11" spans="1:13">
      <c r="A11" s="4">
        <v>45776</v>
      </c>
      <c r="B11" t="s">
        <v>6746</v>
      </c>
      <c r="C11" t="s">
        <v>6431</v>
      </c>
      <c r="D11">
        <v>1692</v>
      </c>
      <c r="E11" t="s">
        <v>259</v>
      </c>
      <c r="F11" s="37">
        <v>176.9</v>
      </c>
      <c r="G11">
        <v>19.5</v>
      </c>
      <c r="H11" t="str">
        <f>VLOOKUP(D11,COORDENADAS!A:J,10,FALSE)</f>
        <v>-3.7085863</v>
      </c>
      <c r="I11" t="str">
        <f>VLOOKUP(D11,COORDENADAS!A:K,11,FALSE)</f>
        <v>-38.6568387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DIURNO</v>
      </c>
    </row>
    <row r="12" spans="1:13">
      <c r="A12" s="4">
        <v>45776</v>
      </c>
      <c r="B12" t="s">
        <v>6752</v>
      </c>
      <c r="C12" t="s">
        <v>6435</v>
      </c>
      <c r="D12">
        <v>1777</v>
      </c>
      <c r="E12" t="s">
        <v>272</v>
      </c>
      <c r="F12" s="37">
        <v>392.25</v>
      </c>
      <c r="G12">
        <v>49.4</v>
      </c>
      <c r="H12" t="str">
        <f>VLOOKUP(D12,COORDENADAS!A:J,10,FALSE)</f>
        <v>-3.8463687</v>
      </c>
      <c r="I12" t="str">
        <f>VLOOKUP(D12,COORDENADAS!A:K,11,FALSE)</f>
        <v>-38.6555481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4">
        <v>45776</v>
      </c>
      <c r="B13" t="s">
        <v>6752</v>
      </c>
      <c r="C13" t="s">
        <v>6435</v>
      </c>
      <c r="D13">
        <v>1812</v>
      </c>
      <c r="E13" t="s">
        <v>277</v>
      </c>
      <c r="F13" s="37">
        <v>403.2</v>
      </c>
      <c r="G13">
        <v>9.6</v>
      </c>
      <c r="H13" t="str">
        <f>VLOOKUP(D13,COORDENADAS!A:J,10,FALSE)</f>
        <v>-3.8943696</v>
      </c>
      <c r="I13" t="str">
        <f>VLOOKUP(D13,COORDENADAS!A:K,11,FALSE)</f>
        <v>-38.6881168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MANHA</v>
      </c>
    </row>
    <row r="14" spans="1:13">
      <c r="A14" s="4">
        <v>45776</v>
      </c>
      <c r="B14" t="s">
        <v>6752</v>
      </c>
      <c r="C14" t="s">
        <v>6435</v>
      </c>
      <c r="D14">
        <v>1817</v>
      </c>
      <c r="E14" t="s">
        <v>279</v>
      </c>
      <c r="F14" s="37">
        <v>277.25</v>
      </c>
      <c r="G14">
        <v>25.3</v>
      </c>
      <c r="H14" t="str">
        <f>VLOOKUP(D14,COORDENADAS!A:J,10,FALSE)</f>
        <v>-3.8858374</v>
      </c>
      <c r="I14" t="str">
        <f>VLOOKUP(D14,COORDENADAS!A:K,11,FALSE)</f>
        <v>-38.6815548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</v>
      </c>
    </row>
    <row r="15" spans="1:13">
      <c r="A15" s="4">
        <v>45776</v>
      </c>
      <c r="B15" t="s">
        <v>6753</v>
      </c>
      <c r="C15" t="s">
        <v>6435</v>
      </c>
      <c r="D15">
        <v>2126</v>
      </c>
      <c r="E15" t="s">
        <v>309</v>
      </c>
      <c r="F15" s="37">
        <v>1055.92</v>
      </c>
      <c r="G15">
        <v>136.4</v>
      </c>
      <c r="H15" t="str">
        <f>VLOOKUP(D15,COORDENADAS!A:J,10,FALSE)</f>
        <v>-3.80892581</v>
      </c>
      <c r="I15" t="str">
        <f>VLOOKUP(D15,COORDENADAS!A:K,11,FALSE)</f>
        <v>-38.62755341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MANHA</v>
      </c>
    </row>
    <row r="16" spans="1:13">
      <c r="A16" s="4">
        <v>45776</v>
      </c>
      <c r="B16" t="s">
        <v>6746</v>
      </c>
      <c r="C16" t="s">
        <v>6431</v>
      </c>
      <c r="D16">
        <v>2240</v>
      </c>
      <c r="E16" t="s">
        <v>317</v>
      </c>
      <c r="F16" s="37">
        <v>631.22</v>
      </c>
      <c r="G16">
        <v>55.4</v>
      </c>
      <c r="H16" t="str">
        <f>VLOOKUP(D16,COORDENADAS!A:J,10,FALSE)</f>
        <v>-3.625908</v>
      </c>
      <c r="I16" t="str">
        <f>VLOOKUP(D16,COORDENADAS!A:K,11,FALSE)</f>
        <v>-38.7283622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</v>
      </c>
    </row>
    <row r="17" spans="1:13">
      <c r="A17" s="4">
        <v>45776</v>
      </c>
      <c r="B17" t="s">
        <v>6746</v>
      </c>
      <c r="C17" t="s">
        <v>6431</v>
      </c>
      <c r="D17">
        <v>2333</v>
      </c>
      <c r="E17" t="s">
        <v>87</v>
      </c>
      <c r="F17" s="37">
        <v>138.9</v>
      </c>
      <c r="G17">
        <v>21.8</v>
      </c>
      <c r="H17" t="str">
        <f>VLOOKUP(D17,COORDENADAS!A:J,10,FALSE)</f>
        <v>-3.74066503</v>
      </c>
      <c r="I17" t="str">
        <f>VLOOKUP(D17,COORDENADAS!A:K,11,FALSE)</f>
        <v>-38.60610613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</v>
      </c>
    </row>
    <row r="18" spans="1:13">
      <c r="A18" s="4">
        <v>45776</v>
      </c>
      <c r="B18" t="s">
        <v>6752</v>
      </c>
      <c r="C18" t="s">
        <v>6435</v>
      </c>
      <c r="D18">
        <v>3336</v>
      </c>
      <c r="E18" t="s">
        <v>438</v>
      </c>
      <c r="F18" s="37">
        <v>201.75</v>
      </c>
      <c r="G18">
        <v>11.2</v>
      </c>
      <c r="H18" t="str">
        <f>VLOOKUP(D18,COORDENADAS!A:J,10,FALSE)</f>
        <v>-3.833973</v>
      </c>
      <c r="I18" t="str">
        <f>VLOOKUP(D18,COORDENADAS!A:K,11,FALSE)</f>
        <v>-38.6393986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DIURNO</v>
      </c>
    </row>
    <row r="19" spans="1:13">
      <c r="A19" s="4">
        <v>45776</v>
      </c>
      <c r="B19" t="s">
        <v>6746</v>
      </c>
      <c r="C19" t="s">
        <v>6431</v>
      </c>
      <c r="D19">
        <v>3771</v>
      </c>
      <c r="E19" t="s">
        <v>498</v>
      </c>
      <c r="F19" s="37">
        <v>1080.78</v>
      </c>
      <c r="G19">
        <v>135</v>
      </c>
      <c r="H19" t="str">
        <f>VLOOKUP(D19,COORDENADAS!A:J,10,FALSE)</f>
        <v>-3.6736142</v>
      </c>
      <c r="I19" t="str">
        <f>VLOOKUP(D19,COORDENADAS!A:K,11,FALSE)</f>
        <v>-38.6696458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</v>
      </c>
    </row>
    <row r="20" spans="1:13">
      <c r="A20" s="4">
        <v>45776</v>
      </c>
      <c r="B20" t="s">
        <v>6743</v>
      </c>
      <c r="C20" t="s">
        <v>6516</v>
      </c>
      <c r="D20">
        <v>4202</v>
      </c>
      <c r="E20" t="s">
        <v>569</v>
      </c>
      <c r="F20" s="37">
        <v>1161.93</v>
      </c>
      <c r="G20">
        <v>89.2</v>
      </c>
      <c r="H20" t="str">
        <f>VLOOKUP(D20,COORDENADAS!A:J,10,FALSE)</f>
        <v>-3.71767679</v>
      </c>
      <c r="I20" t="str">
        <f>VLOOKUP(D20,COORDENADAS!A:K,11,FALSE)</f>
        <v>-38.57899347</v>
      </c>
      <c r="J20" s="1" t="s">
        <v>6571</v>
      </c>
      <c r="K20" s="1" t="s">
        <v>6572</v>
      </c>
      <c r="L20" s="7">
        <f>VLOOKUP(C20,pesoCaminhao!C:G,5,0)</f>
        <v>900</v>
      </c>
      <c r="M20" s="7" t="str">
        <f>VLOOKUP(D20,horarios!B:G,6,0)</f>
        <v>MANHA</v>
      </c>
    </row>
    <row r="21" spans="1:13">
      <c r="A21" s="4">
        <v>45776</v>
      </c>
      <c r="B21" t="s">
        <v>6746</v>
      </c>
      <c r="C21" t="s">
        <v>6431</v>
      </c>
      <c r="D21">
        <v>4396</v>
      </c>
      <c r="E21" t="s">
        <v>601</v>
      </c>
      <c r="F21" s="37">
        <v>545.46</v>
      </c>
      <c r="G21">
        <v>16.399999999999999</v>
      </c>
      <c r="H21" t="str">
        <f>VLOOKUP(D21,COORDENADAS!A:J,10,FALSE)</f>
        <v>-3.7388981</v>
      </c>
      <c r="I21" t="str">
        <f>VLOOKUP(D21,COORDENADAS!A:K,11,FALSE)</f>
        <v>-38.6193975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</v>
      </c>
    </row>
    <row r="22" spans="1:13">
      <c r="A22" s="4">
        <v>45776</v>
      </c>
      <c r="B22" t="s">
        <v>6743</v>
      </c>
      <c r="C22" t="s">
        <v>6516</v>
      </c>
      <c r="D22">
        <v>4458</v>
      </c>
      <c r="E22" t="s">
        <v>610</v>
      </c>
      <c r="F22" s="37">
        <v>2103.96</v>
      </c>
      <c r="G22">
        <v>146.19999999999999</v>
      </c>
      <c r="H22" t="str">
        <f>VLOOKUP(D22,COORDENADAS!A:J,10,FALSE)</f>
        <v>-3.7100856</v>
      </c>
      <c r="I22" t="str">
        <f>VLOOKUP(D22,COORDENADAS!A:K,11,FALSE)</f>
        <v>-38.5897058</v>
      </c>
      <c r="J22" s="1" t="s">
        <v>6571</v>
      </c>
      <c r="K22" s="1" t="s">
        <v>6572</v>
      </c>
      <c r="L22" s="7">
        <f>VLOOKUP(C22,pesoCaminhao!C:G,5,0)</f>
        <v>900</v>
      </c>
      <c r="M22" s="7" t="str">
        <f>VLOOKUP(D22,horarios!B:G,6,0)</f>
        <v>MANHA</v>
      </c>
    </row>
    <row r="23" spans="1:13">
      <c r="A23" s="4">
        <v>45776</v>
      </c>
      <c r="B23" t="s">
        <v>6746</v>
      </c>
      <c r="C23" t="s">
        <v>6431</v>
      </c>
      <c r="D23">
        <v>4509</v>
      </c>
      <c r="E23" t="s">
        <v>614</v>
      </c>
      <c r="F23" s="37">
        <v>236.4</v>
      </c>
      <c r="G23">
        <v>25.6</v>
      </c>
      <c r="H23" t="str">
        <f>VLOOKUP(D23,COORDENADAS!A:J,10,FALSE)</f>
        <v>-3.7289393</v>
      </c>
      <c r="I23" t="str">
        <f>VLOOKUP(D23,COORDENADAS!A:K,11,FALSE)</f>
        <v>-38.6654165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4">
        <v>45776</v>
      </c>
      <c r="B24" t="s">
        <v>6748</v>
      </c>
      <c r="C24" t="s">
        <v>6434</v>
      </c>
      <c r="D24">
        <v>5192</v>
      </c>
      <c r="E24" t="s">
        <v>696</v>
      </c>
      <c r="F24" s="37">
        <v>488</v>
      </c>
      <c r="G24">
        <v>60.4</v>
      </c>
      <c r="H24" t="str">
        <f>VLOOKUP(D24,COORDENADAS!A:J,10,FALSE)</f>
        <v>-3.83829143</v>
      </c>
      <c r="I24" t="str">
        <f>VLOOKUP(D24,COORDENADAS!A:K,11,FALSE)</f>
        <v>-38.48757653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MANHA</v>
      </c>
    </row>
    <row r="25" spans="1:13">
      <c r="A25" s="4">
        <v>45776</v>
      </c>
      <c r="B25" t="s">
        <v>6746</v>
      </c>
      <c r="C25" t="s">
        <v>6431</v>
      </c>
      <c r="D25">
        <v>9295</v>
      </c>
      <c r="E25" t="s">
        <v>700</v>
      </c>
      <c r="F25" s="37">
        <v>1141.7</v>
      </c>
      <c r="G25">
        <v>68.900000000000006</v>
      </c>
      <c r="H25" t="str">
        <f>VLOOKUP(D25,COORDENADAS!A:J,10,FALSE)</f>
        <v>-3.67554656</v>
      </c>
      <c r="I25" t="str">
        <f>VLOOKUP(D25,COORDENADAS!A:K,11,FALSE)</f>
        <v>-38.66738313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</v>
      </c>
    </row>
    <row r="26" spans="1:13">
      <c r="A26" s="4">
        <v>45776</v>
      </c>
      <c r="B26" t="s">
        <v>6746</v>
      </c>
      <c r="C26" t="s">
        <v>6431</v>
      </c>
      <c r="D26">
        <v>9296</v>
      </c>
      <c r="E26" t="s">
        <v>701</v>
      </c>
      <c r="F26" s="37">
        <v>629.67999999999995</v>
      </c>
      <c r="G26">
        <v>63.8</v>
      </c>
      <c r="H26" t="str">
        <f>VLOOKUP(D26,COORDENADAS!A:J,10,FALSE)</f>
        <v>-3.64063684</v>
      </c>
      <c r="I26" t="str">
        <f>VLOOKUP(D26,COORDENADAS!A:K,11,FALSE)</f>
        <v>-38.70421562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DIURNO</v>
      </c>
    </row>
    <row r="27" spans="1:13">
      <c r="A27" s="4">
        <v>45776</v>
      </c>
      <c r="B27" t="s">
        <v>6746</v>
      </c>
      <c r="C27" t="s">
        <v>6431</v>
      </c>
      <c r="D27">
        <v>9301</v>
      </c>
      <c r="E27" t="s">
        <v>703</v>
      </c>
      <c r="F27" s="37">
        <v>207.45</v>
      </c>
      <c r="G27">
        <v>19.5</v>
      </c>
      <c r="H27" t="str">
        <f>VLOOKUP(D27,COORDENADAS!A:J,10,FALSE)</f>
        <v>-3.7404089</v>
      </c>
      <c r="I27" t="str">
        <f>VLOOKUP(D27,COORDENADAS!A:K,11,FALSE)</f>
        <v>-38.6406229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DIURNO</v>
      </c>
    </row>
    <row r="28" spans="1:13">
      <c r="A28" s="4">
        <v>45776</v>
      </c>
      <c r="B28" t="s">
        <v>6746</v>
      </c>
      <c r="C28" t="s">
        <v>6431</v>
      </c>
      <c r="D28">
        <v>9311</v>
      </c>
      <c r="E28" t="s">
        <v>706</v>
      </c>
      <c r="F28" s="37">
        <v>244.54</v>
      </c>
      <c r="G28">
        <v>7.2</v>
      </c>
      <c r="H28" t="str">
        <f>VLOOKUP(D28,COORDENADAS!A:J,10,FALSE)</f>
        <v>-3.739621</v>
      </c>
      <c r="I28" t="str">
        <f>VLOOKUP(D28,COORDENADAS!A:K,11,FALSE)</f>
        <v>-38.605369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DIURNO</v>
      </c>
    </row>
    <row r="29" spans="1:13">
      <c r="A29" s="4">
        <v>45776</v>
      </c>
      <c r="B29" t="s">
        <v>6752</v>
      </c>
      <c r="C29" t="s">
        <v>6435</v>
      </c>
      <c r="D29">
        <v>9334</v>
      </c>
      <c r="E29" t="s">
        <v>718</v>
      </c>
      <c r="F29" s="37">
        <v>823.2</v>
      </c>
      <c r="G29">
        <v>33.6</v>
      </c>
      <c r="H29" t="str">
        <f>VLOOKUP(D29,COORDENADAS!A:J,10,FALSE)</f>
        <v>-3.8773317</v>
      </c>
      <c r="I29" t="str">
        <f>VLOOKUP(D29,COORDENADAS!A:K,11,FALSE)</f>
        <v>-38.6094661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MANHA</v>
      </c>
    </row>
    <row r="30" spans="1:13">
      <c r="A30" s="4">
        <v>45776</v>
      </c>
      <c r="B30" t="s">
        <v>6744</v>
      </c>
      <c r="C30" t="s">
        <v>6435</v>
      </c>
      <c r="D30">
        <v>9635</v>
      </c>
      <c r="E30" t="s">
        <v>814</v>
      </c>
      <c r="F30" s="37">
        <v>12109</v>
      </c>
      <c r="G30">
        <v>572.70000000000005</v>
      </c>
      <c r="H30" t="str">
        <f>VLOOKUP(D30,COORDENADAS!A:J,10,FALSE)</f>
        <v>-3.8782661</v>
      </c>
      <c r="I30" t="str">
        <f>VLOOKUP(D30,COORDENADAS!A:K,11,FALSE)</f>
        <v>-38.59633799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DIURNO</v>
      </c>
    </row>
    <row r="31" spans="1:13">
      <c r="A31" s="4">
        <v>45776</v>
      </c>
      <c r="B31" t="s">
        <v>6748</v>
      </c>
      <c r="C31" t="s">
        <v>6434</v>
      </c>
      <c r="D31">
        <v>10752</v>
      </c>
      <c r="E31" t="s">
        <v>824</v>
      </c>
      <c r="F31" s="37">
        <v>5057.21</v>
      </c>
      <c r="G31">
        <v>266.60000000000002</v>
      </c>
      <c r="H31" t="str">
        <f>VLOOKUP(D31,COORDENADAS!A:J,10,FALSE)</f>
        <v>-3.8361488</v>
      </c>
      <c r="I31" t="str">
        <f>VLOOKUP(D31,COORDENADAS!A:K,11,FALSE)</f>
        <v>-38.5733762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DIURNO</v>
      </c>
    </row>
    <row r="32" spans="1:13">
      <c r="A32" s="4">
        <v>45776</v>
      </c>
      <c r="B32" t="s">
        <v>6749</v>
      </c>
      <c r="C32" t="s">
        <v>6432</v>
      </c>
      <c r="D32">
        <v>10756</v>
      </c>
      <c r="E32" t="s">
        <v>825</v>
      </c>
      <c r="F32" s="37">
        <v>15555.4</v>
      </c>
      <c r="G32">
        <v>579</v>
      </c>
      <c r="H32" t="str">
        <f>VLOOKUP(D32,COORDENADAS!A:J,10,FALSE)</f>
        <v>-3.75714249</v>
      </c>
      <c r="I32" t="str">
        <f>VLOOKUP(D32,COORDENADAS!A:K,11,FALSE)</f>
        <v>-38.59061584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DIURNO</v>
      </c>
    </row>
    <row r="33" spans="1:13">
      <c r="A33" s="4">
        <v>45776</v>
      </c>
      <c r="B33" t="s">
        <v>6744</v>
      </c>
      <c r="C33" t="s">
        <v>6435</v>
      </c>
      <c r="D33">
        <v>10758</v>
      </c>
      <c r="E33" t="s">
        <v>826</v>
      </c>
      <c r="F33" s="37">
        <v>15602.5</v>
      </c>
      <c r="G33">
        <v>569.70000000000005</v>
      </c>
      <c r="H33" t="str">
        <f>VLOOKUP(D33,COORDENADAS!A:J,10,FALSE)</f>
        <v>-3.89666198</v>
      </c>
      <c r="I33" t="str">
        <f>VLOOKUP(D33,COORDENADAS!A:K,11,FALSE)</f>
        <v>-38.67373332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4">
        <v>45776</v>
      </c>
      <c r="B34" t="s">
        <v>6743</v>
      </c>
      <c r="C34" t="s">
        <v>6516</v>
      </c>
      <c r="D34">
        <v>10771</v>
      </c>
      <c r="E34" t="s">
        <v>827</v>
      </c>
      <c r="F34" s="37">
        <v>265.60000000000002</v>
      </c>
      <c r="G34">
        <v>38.799999999999997</v>
      </c>
      <c r="H34" t="str">
        <f>VLOOKUP(D34,COORDENADAS!A:J,10,FALSE)</f>
        <v>-3.7151685</v>
      </c>
      <c r="I34" t="str">
        <f>VLOOKUP(D34,COORDENADAS!A:K,11,FALSE)</f>
        <v>-38.5465957</v>
      </c>
      <c r="J34" s="1" t="s">
        <v>6571</v>
      </c>
      <c r="K34" s="1" t="s">
        <v>6572</v>
      </c>
      <c r="L34" s="7">
        <f>VLOOKUP(C34,pesoCaminhao!C:G,5,0)</f>
        <v>900</v>
      </c>
      <c r="M34" s="7" t="str">
        <f>VLOOKUP(D34,horarios!B:G,6,0)</f>
        <v>DIURNO</v>
      </c>
    </row>
    <row r="35" spans="1:13">
      <c r="A35" s="4">
        <v>45776</v>
      </c>
      <c r="B35" t="s">
        <v>6746</v>
      </c>
      <c r="C35" t="s">
        <v>6431</v>
      </c>
      <c r="D35">
        <v>11268</v>
      </c>
      <c r="E35" t="s">
        <v>912</v>
      </c>
      <c r="F35" s="37">
        <v>640.79999999999995</v>
      </c>
      <c r="G35">
        <v>31.1</v>
      </c>
      <c r="H35" t="str">
        <f>VLOOKUP(D35,COORDENADAS!A:J,10,FALSE)</f>
        <v>-3.73335329</v>
      </c>
      <c r="I35" t="str">
        <f>VLOOKUP(D35,COORDENADAS!A:K,11,FALSE)</f>
        <v>-38.6569974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MANHA</v>
      </c>
    </row>
    <row r="36" spans="1:13">
      <c r="A36" s="4">
        <v>45776</v>
      </c>
      <c r="B36" t="s">
        <v>6753</v>
      </c>
      <c r="C36" t="s">
        <v>6435</v>
      </c>
      <c r="D36">
        <v>11513</v>
      </c>
      <c r="E36" t="s">
        <v>945</v>
      </c>
      <c r="F36" s="37">
        <v>184.2</v>
      </c>
      <c r="G36">
        <v>30.2</v>
      </c>
      <c r="H36" t="str">
        <f>VLOOKUP(D36,COORDENADAS!A:J,10,FALSE)</f>
        <v>-3.80683521</v>
      </c>
      <c r="I36" t="str">
        <f>VLOOKUP(D36,COORDENADAS!A:K,11,FALSE)</f>
        <v>-38.62994815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MANHA</v>
      </c>
    </row>
    <row r="37" spans="1:13">
      <c r="A37" s="4">
        <v>45776</v>
      </c>
      <c r="B37" t="s">
        <v>6749</v>
      </c>
      <c r="C37" t="s">
        <v>6432</v>
      </c>
      <c r="D37">
        <v>11622</v>
      </c>
      <c r="E37" t="s">
        <v>964</v>
      </c>
      <c r="F37" s="37">
        <v>2306.9</v>
      </c>
      <c r="G37">
        <v>172.1</v>
      </c>
      <c r="H37" t="str">
        <f>VLOOKUP(D37,COORDENADAS!A:J,10,FALSE)</f>
        <v>-3.76132708</v>
      </c>
      <c r="I37" t="str">
        <f>VLOOKUP(D37,COORDENADAS!A:K,11,FALSE)</f>
        <v>-38.61643438</v>
      </c>
      <c r="J37" s="1" t="s">
        <v>6571</v>
      </c>
      <c r="K37" s="1" t="s">
        <v>6572</v>
      </c>
      <c r="L37" s="7">
        <f>VLOOKUP(C37,pesoCaminhao!C:G,5,0)</f>
        <v>1590</v>
      </c>
      <c r="M37" s="7" t="str">
        <f>VLOOKUP(D37,horarios!B:G,6,0)</f>
        <v>DIURNO</v>
      </c>
    </row>
    <row r="38" spans="1:13">
      <c r="A38" s="4">
        <v>45776</v>
      </c>
      <c r="B38" t="s">
        <v>6749</v>
      </c>
      <c r="C38" t="s">
        <v>6432</v>
      </c>
      <c r="D38">
        <v>11733</v>
      </c>
      <c r="E38" t="s">
        <v>986</v>
      </c>
      <c r="F38" s="37">
        <v>13086.56</v>
      </c>
      <c r="G38">
        <v>520.1</v>
      </c>
      <c r="H38" t="str">
        <f>VLOOKUP(D38,COORDENADAS!A:J,10,FALSE)</f>
        <v>-3.8207176</v>
      </c>
      <c r="I38" t="str">
        <f>VLOOKUP(D38,COORDENADAS!A:K,11,FALSE)</f>
        <v>-38.55885136</v>
      </c>
      <c r="J38" s="1" t="s">
        <v>6571</v>
      </c>
      <c r="K38" s="1" t="s">
        <v>6572</v>
      </c>
      <c r="L38" s="7">
        <f>VLOOKUP(C38,pesoCaminhao!C:G,5,0)</f>
        <v>1590</v>
      </c>
      <c r="M38" s="7" t="str">
        <f>VLOOKUP(D38,horarios!B:G,6,0)</f>
        <v>DIURNO</v>
      </c>
    </row>
    <row r="39" spans="1:13">
      <c r="A39" s="4"/>
      <c r="B39" s="4"/>
      <c r="F39" s="37"/>
      <c r="G39"/>
      <c r="J39" s="1"/>
      <c r="K39" s="1"/>
    </row>
    <row r="40" spans="1:13">
      <c r="A40" s="4"/>
      <c r="B40" s="4"/>
      <c r="F40" s="37"/>
      <c r="G40"/>
      <c r="J40" s="1"/>
      <c r="K40" s="1"/>
    </row>
    <row r="41" spans="1:13">
      <c r="A41" s="4"/>
      <c r="B41" s="4"/>
      <c r="F41" s="37"/>
      <c r="G41"/>
      <c r="J41" s="1"/>
      <c r="K41" s="1"/>
    </row>
    <row r="42" spans="1:13">
      <c r="A42" s="4"/>
      <c r="B42" s="4"/>
      <c r="F42" s="37"/>
      <c r="G42"/>
      <c r="J42" s="1"/>
      <c r="K42" s="1"/>
    </row>
    <row r="43" spans="1:13">
      <c r="A43" s="4"/>
      <c r="B43" s="4"/>
      <c r="F43" s="37"/>
      <c r="G43"/>
      <c r="J43" s="1"/>
      <c r="K43" s="1"/>
    </row>
    <row r="44" spans="1:13">
      <c r="A44" s="4"/>
      <c r="B44" s="4"/>
      <c r="F44" s="37"/>
      <c r="G44"/>
      <c r="J44" s="1"/>
      <c r="K44" s="1"/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PC 0025</cp:lastModifiedBy>
  <cp:lastPrinted>2025-04-10T16:25:12Z</cp:lastPrinted>
  <dcterms:created xsi:type="dcterms:W3CDTF">2025-04-07T12:15:12Z</dcterms:created>
  <dcterms:modified xsi:type="dcterms:W3CDTF">2025-04-28T19:50:07Z</dcterms:modified>
</cp:coreProperties>
</file>