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0422C3B4-9531-4370-B82B-38010195623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6" l="1"/>
  <c r="L29" i="6"/>
  <c r="M28" i="6"/>
  <c r="L28" i="6"/>
  <c r="M27" i="6"/>
  <c r="L27" i="6"/>
  <c r="H27" i="6"/>
  <c r="I27" i="6"/>
  <c r="H28" i="6"/>
  <c r="I28" i="6"/>
  <c r="H29" i="6"/>
  <c r="I29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<sst xmlns="http://schemas.openxmlformats.org/spreadsheetml/2006/main" count="9248" uniqueCount="3670">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</sst>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9"/>
  <sheetViews>
    <sheetView tabSelected="1" workbookViewId="0">
      <selection activeCell="L27" sqref="L2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45819</v>
      </c>
      <c r="B2" t="s">
        <v>3666</v>
      </c>
      <c r="C2" t="s">
        <v>3196</v>
      </c>
      <c r="D2">
        <v>151</v>
      </c>
      <c r="E2" t="s">
        <v>13</v>
      </c>
      <c r="F2" s="32">
        <v>1657.27</v>
      </c>
      <c r="G2">
        <v>166.8</v>
      </c>
      <c r="H2" t="str">
        <f>VLOOKUP(D2,coordenadas!A:C,3,0)</f>
        <v>-3.7392121</v>
      </c>
      <c r="I2" t="str">
        <f>VLOOKUP(D2,coordenadas!A:D,4,0)</f>
        <v>-38.5924565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 ALERTA</v>
      </c>
    </row>
    <row r="3" spans="1:13">
      <c r="A3" s="2">
        <v>45819</v>
      </c>
      <c r="B3" t="s">
        <v>3668</v>
      </c>
      <c r="C3" t="s">
        <v>3198</v>
      </c>
      <c r="D3">
        <v>172</v>
      </c>
      <c r="E3" t="s">
        <v>16</v>
      </c>
      <c r="F3" s="32">
        <v>645.72</v>
      </c>
      <c r="G3">
        <v>50.4</v>
      </c>
      <c r="H3" t="str">
        <f>VLOOKUP(D3,coordenadas!A:C,3,0)</f>
        <v>-3.8003218</v>
      </c>
      <c r="I3" t="str">
        <f>VLOOKUP(D3,coordenadas!A:D,4,0)</f>
        <v>-38.5880765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45819</v>
      </c>
      <c r="B4" t="s">
        <v>3669</v>
      </c>
      <c r="C4" t="s">
        <v>3193</v>
      </c>
      <c r="D4">
        <v>181</v>
      </c>
      <c r="E4" t="s">
        <v>17</v>
      </c>
      <c r="F4" s="32">
        <v>487</v>
      </c>
      <c r="G4">
        <v>43.2</v>
      </c>
      <c r="H4" t="str">
        <f>VLOOKUP(D4,coordenadas!A:C,3,0)</f>
        <v>-3.73546304</v>
      </c>
      <c r="I4" t="str">
        <f>VLOOKUP(D4,coordenadas!A:D,4,0)</f>
        <v>-38.65846975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45819</v>
      </c>
      <c r="B5" t="s">
        <v>3669</v>
      </c>
      <c r="C5" t="s">
        <v>3193</v>
      </c>
      <c r="D5">
        <v>239</v>
      </c>
      <c r="E5" t="s">
        <v>24</v>
      </c>
      <c r="F5" s="32">
        <v>788.32</v>
      </c>
      <c r="G5">
        <v>62.5</v>
      </c>
      <c r="H5" t="str">
        <f>VLOOKUP(D5,coordenadas!A:C,3,0)</f>
        <v>-3.7342526</v>
      </c>
      <c r="I5" t="str">
        <f>VLOOKUP(D5,coordenadas!A:D,4,0)</f>
        <v>-38.65836087</v>
      </c>
      <c r="J5" s="1" t="s">
        <v>3333</v>
      </c>
      <c r="K5" s="1" t="s">
        <v>3334</v>
      </c>
      <c r="L5" s="3">
        <f>VLOOKUP(C5,pesoCaminhao!C:G,5,0)</f>
        <v>1590</v>
      </c>
      <c r="M5" t="s">
        <v>3489</v>
      </c>
    </row>
    <row r="6" spans="1:13">
      <c r="A6" s="2">
        <v>45819</v>
      </c>
      <c r="B6" t="s">
        <v>3667</v>
      </c>
      <c r="C6" t="s">
        <v>3278</v>
      </c>
      <c r="D6">
        <v>330</v>
      </c>
      <c r="E6" t="s">
        <v>33</v>
      </c>
      <c r="F6" s="32">
        <v>829.01</v>
      </c>
      <c r="G6">
        <v>24.1</v>
      </c>
      <c r="H6" t="str">
        <f>VLOOKUP(D6,coordenadas!A:C,3,0)</f>
        <v>-3.7877298</v>
      </c>
      <c r="I6" t="str">
        <f>VLOOKUP(D6,coordenadas!A:D,4,0)</f>
        <v>-38.5815546</v>
      </c>
      <c r="J6" s="1" t="s">
        <v>3333</v>
      </c>
      <c r="K6" s="1" t="s">
        <v>3334</v>
      </c>
      <c r="L6" s="3">
        <f>VLOOKUP(C6,pesoCaminhao!C:G,5,0)</f>
        <v>900</v>
      </c>
      <c r="M6" t="str">
        <f>VLOOKUP(D6,horarios!B:G,6,0)</f>
        <v>DIURNO</v>
      </c>
    </row>
    <row r="7" spans="1:13">
      <c r="A7" s="2">
        <v>45819</v>
      </c>
      <c r="B7" t="s">
        <v>3667</v>
      </c>
      <c r="C7" t="s">
        <v>3278</v>
      </c>
      <c r="D7">
        <v>762</v>
      </c>
      <c r="E7" t="s">
        <v>99</v>
      </c>
      <c r="F7" s="32">
        <v>1447.73</v>
      </c>
      <c r="G7">
        <v>88.6</v>
      </c>
      <c r="H7" t="str">
        <f>VLOOKUP(D7,coordenadas!A:C,3,0)</f>
        <v>-3.8119541</v>
      </c>
      <c r="I7" t="str">
        <f>VLOOKUP(D7,coordenadas!A:D,4,0)</f>
        <v>-38.5972122</v>
      </c>
      <c r="J7" s="1" t="s">
        <v>3333</v>
      </c>
      <c r="K7" s="1" t="s">
        <v>3334</v>
      </c>
      <c r="L7" s="3">
        <f>VLOOKUP(C7,pesoCaminhao!C:G,5,0)</f>
        <v>900</v>
      </c>
      <c r="M7" t="str">
        <f>VLOOKUP(D7,horarios!B:G,6,0)</f>
        <v>MANHA</v>
      </c>
    </row>
    <row r="8" spans="1:13">
      <c r="A8" s="2">
        <v>45819</v>
      </c>
      <c r="B8" t="s">
        <v>3667</v>
      </c>
      <c r="C8" t="s">
        <v>3278</v>
      </c>
      <c r="D8">
        <v>862</v>
      </c>
      <c r="E8" t="s">
        <v>123</v>
      </c>
      <c r="F8" s="32">
        <v>635.47</v>
      </c>
      <c r="G8">
        <v>45.4</v>
      </c>
      <c r="H8" t="str">
        <f>VLOOKUP(D8,coordenadas!A:C,3,0)</f>
        <v>-3.7566112</v>
      </c>
      <c r="I8" t="str">
        <f>VLOOKUP(D8,coordenadas!A:D,4,0)</f>
        <v>-38.6024185</v>
      </c>
      <c r="J8" s="1" t="s">
        <v>3333</v>
      </c>
      <c r="K8" s="1" t="s">
        <v>3334</v>
      </c>
      <c r="L8" s="3">
        <f>VLOOKUP(C8,pesoCaminhao!C:G,5,0)</f>
        <v>900</v>
      </c>
      <c r="M8" t="str">
        <f>VLOOKUP(D8,horarios!B:G,6,0)</f>
        <v>MANHA</v>
      </c>
    </row>
    <row r="9" spans="1:13">
      <c r="A9" s="2">
        <v>45819</v>
      </c>
      <c r="B9" t="s">
        <v>3669</v>
      </c>
      <c r="C9" t="s">
        <v>3193</v>
      </c>
      <c r="D9">
        <v>2240</v>
      </c>
      <c r="E9" t="s">
        <v>313</v>
      </c>
      <c r="F9" s="32">
        <v>431.2</v>
      </c>
      <c r="G9">
        <v>38</v>
      </c>
      <c r="H9" t="str">
        <f>VLOOKUP(D9,coordenadas!A:C,3,0)</f>
        <v>-3.625908</v>
      </c>
      <c r="I9" t="str">
        <f>VLOOKUP(D9,coordenadas!A:D,4,0)</f>
        <v>-38.7283622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 ALERTA</v>
      </c>
    </row>
    <row r="10" spans="1:13">
      <c r="A10" s="2">
        <v>45819</v>
      </c>
      <c r="B10" t="s">
        <v>3668</v>
      </c>
      <c r="C10" t="s">
        <v>3198</v>
      </c>
      <c r="D10">
        <v>3166</v>
      </c>
      <c r="E10" t="s">
        <v>405</v>
      </c>
      <c r="F10" s="32">
        <v>625.79999999999995</v>
      </c>
      <c r="G10">
        <v>37.200000000000003</v>
      </c>
      <c r="H10" t="str">
        <f>VLOOKUP(D10,coordenadas!A:C,3,0)</f>
        <v>-3.8071766</v>
      </c>
      <c r="I10" t="str">
        <f>VLOOKUP(D10,coordenadas!A:D,4,0)</f>
        <v>-38.555096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MANHA</v>
      </c>
    </row>
    <row r="11" spans="1:13">
      <c r="A11" s="2">
        <v>45819</v>
      </c>
      <c r="B11" t="s">
        <v>3662</v>
      </c>
      <c r="C11" t="s">
        <v>3197</v>
      </c>
      <c r="D11">
        <v>3386</v>
      </c>
      <c r="E11" t="s">
        <v>439</v>
      </c>
      <c r="F11" s="32">
        <v>724.4</v>
      </c>
      <c r="G11">
        <v>41.8</v>
      </c>
      <c r="H11" t="str">
        <f>VLOOKUP(D11,coordenadas!A:C,3,0)</f>
        <v>-3.8246733</v>
      </c>
      <c r="I11" t="str">
        <f>VLOOKUP(D11,coordenadas!A:D,4,0)</f>
        <v>-38.5192122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DIURNO ALERTA</v>
      </c>
    </row>
    <row r="12" spans="1:13">
      <c r="A12" s="2">
        <v>45819</v>
      </c>
      <c r="B12" t="s">
        <v>3662</v>
      </c>
      <c r="C12" t="s">
        <v>3197</v>
      </c>
      <c r="D12">
        <v>3486</v>
      </c>
      <c r="E12" t="s">
        <v>452</v>
      </c>
      <c r="F12" s="32">
        <v>575.64</v>
      </c>
      <c r="G12">
        <v>36</v>
      </c>
      <c r="H12" t="str">
        <f>VLOOKUP(D12,coordenadas!A:C,3,0)</f>
        <v>-3.830081</v>
      </c>
      <c r="I12" t="str">
        <f>VLOOKUP(D12,coordenadas!A:D,4,0)</f>
        <v>-38.509759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MANHA</v>
      </c>
    </row>
    <row r="13" spans="1:13">
      <c r="A13" s="2">
        <v>45819</v>
      </c>
      <c r="B13" t="s">
        <v>3669</v>
      </c>
      <c r="C13" t="s">
        <v>3193</v>
      </c>
      <c r="D13">
        <v>4396</v>
      </c>
      <c r="E13" t="s">
        <v>597</v>
      </c>
      <c r="F13" s="32">
        <v>377.24</v>
      </c>
      <c r="G13">
        <v>11.8</v>
      </c>
      <c r="H13" t="str">
        <f>VLOOKUP(D13,coordenadas!A:C,3,0)</f>
        <v>-3.7388981</v>
      </c>
      <c r="I13" t="str">
        <f>VLOOKUP(D13,coordenadas!A:D,4,0)</f>
        <v>-38.6193975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 ALERTA</v>
      </c>
    </row>
    <row r="14" spans="1:13">
      <c r="A14" s="2">
        <v>45819</v>
      </c>
      <c r="B14" t="s">
        <v>3666</v>
      </c>
      <c r="C14" t="s">
        <v>3196</v>
      </c>
      <c r="D14">
        <v>4458</v>
      </c>
      <c r="E14" t="s">
        <v>606</v>
      </c>
      <c r="F14" s="32">
        <v>814.56</v>
      </c>
      <c r="G14">
        <v>41.8</v>
      </c>
      <c r="H14" t="str">
        <f>VLOOKUP(D14,coordenadas!A:C,3,0)</f>
        <v>-3.7100856</v>
      </c>
      <c r="I14" t="str">
        <f>VLOOKUP(D14,coordenadas!A:D,4,0)</f>
        <v>-38.5897058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MANHA</v>
      </c>
    </row>
    <row r="15" spans="1:13">
      <c r="A15" s="2">
        <v>45819</v>
      </c>
      <c r="B15" t="s">
        <v>3669</v>
      </c>
      <c r="C15" t="s">
        <v>3193</v>
      </c>
      <c r="D15">
        <v>9296</v>
      </c>
      <c r="E15" t="s">
        <v>697</v>
      </c>
      <c r="F15" s="32">
        <v>572.58000000000004</v>
      </c>
      <c r="G15">
        <v>57.8</v>
      </c>
      <c r="H15" t="str">
        <f>VLOOKUP(D15,coordenadas!A:C,3,0)</f>
        <v>-3.64063684</v>
      </c>
      <c r="I15" t="str">
        <f>VLOOKUP(D15,coordenadas!A:D,4,0)</f>
        <v>-38.70421562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 ALERTA</v>
      </c>
    </row>
    <row r="16" spans="1:13">
      <c r="A16" s="2">
        <v>45819</v>
      </c>
      <c r="B16" t="s">
        <v>3669</v>
      </c>
      <c r="C16" t="s">
        <v>3193</v>
      </c>
      <c r="D16">
        <v>9300</v>
      </c>
      <c r="E16" t="s">
        <v>698</v>
      </c>
      <c r="F16" s="32">
        <v>140.4</v>
      </c>
      <c r="G16">
        <v>32.4</v>
      </c>
      <c r="H16" t="str">
        <f>VLOOKUP(D16,coordenadas!A:C,3,0)</f>
        <v>-3.7416968</v>
      </c>
      <c r="I16" t="str">
        <f>VLOOKUP(D16,coordenadas!A:D,4,0)</f>
        <v>-38.6364728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</v>
      </c>
    </row>
    <row r="17" spans="1:13">
      <c r="A17" s="2">
        <v>45819</v>
      </c>
      <c r="B17" t="s">
        <v>3667</v>
      </c>
      <c r="C17" t="s">
        <v>3278</v>
      </c>
      <c r="D17">
        <v>9322</v>
      </c>
      <c r="E17" t="s">
        <v>708</v>
      </c>
      <c r="F17" s="32">
        <v>275.60000000000002</v>
      </c>
      <c r="G17">
        <v>9.5</v>
      </c>
      <c r="H17" t="str">
        <f>VLOOKUP(D17,coordenadas!A:C,3,0)</f>
        <v>-3.7752939</v>
      </c>
      <c r="I17" t="str">
        <f>VLOOKUP(D17,coordenadas!A:D,4,0)</f>
        <v>-38.6071932</v>
      </c>
      <c r="J17" s="1" t="s">
        <v>3333</v>
      </c>
      <c r="K17" s="1" t="s">
        <v>3334</v>
      </c>
      <c r="L17" s="3">
        <f>VLOOKUP(C17,pesoCaminhao!C:G,5,0)</f>
        <v>900</v>
      </c>
      <c r="M17" t="str">
        <f>VLOOKUP(D17,horarios!B:G,6,0)</f>
        <v>DIURNO</v>
      </c>
    </row>
    <row r="18" spans="1:13">
      <c r="A18" s="2">
        <v>45819</v>
      </c>
      <c r="B18" t="s">
        <v>3669</v>
      </c>
      <c r="C18" t="s">
        <v>3193</v>
      </c>
      <c r="D18">
        <v>9586</v>
      </c>
      <c r="E18" t="s">
        <v>787</v>
      </c>
      <c r="F18" s="32">
        <v>468.37</v>
      </c>
      <c r="G18">
        <v>24</v>
      </c>
      <c r="H18" t="str">
        <f>VLOOKUP(D18,coordenadas!A:C,3,0)</f>
        <v>-3.7807157</v>
      </c>
      <c r="I18" t="str">
        <f>VLOOKUP(D18,coordenadas!A:D,4,0)</f>
        <v>-38.6223482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45819</v>
      </c>
      <c r="B19" t="s">
        <v>3666</v>
      </c>
      <c r="C19" t="s">
        <v>3196</v>
      </c>
      <c r="D19">
        <v>10749</v>
      </c>
      <c r="E19" t="s">
        <v>818</v>
      </c>
      <c r="F19" s="32">
        <v>246.1</v>
      </c>
      <c r="G19">
        <v>56.7</v>
      </c>
      <c r="H19" t="str">
        <f>VLOOKUP(D19,coordenadas!A:C,3,0)</f>
        <v>-3.7242051</v>
      </c>
      <c r="I19" t="str">
        <f>VLOOKUP(D19,coordenadas!A:D,4,0)</f>
        <v>-38.4636954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</v>
      </c>
    </row>
    <row r="20" spans="1:13">
      <c r="A20" s="2">
        <v>45819</v>
      </c>
      <c r="B20" t="s">
        <v>3666</v>
      </c>
      <c r="C20" t="s">
        <v>3196</v>
      </c>
      <c r="D20">
        <v>11032</v>
      </c>
      <c r="E20" t="s">
        <v>3195</v>
      </c>
      <c r="F20" s="32">
        <v>660</v>
      </c>
      <c r="G20">
        <v>15</v>
      </c>
      <c r="H20" t="str">
        <f>VLOOKUP(D20,coordenadas!A:C,3,0)</f>
        <v>-3.7395448378000700</v>
      </c>
      <c r="I20" t="str">
        <f>VLOOKUP(D20,coordenadas!A:D,4,0)</f>
        <v>-38.505843788754900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DIURNO</v>
      </c>
    </row>
    <row r="21" spans="1:13">
      <c r="A21" s="2">
        <v>45819</v>
      </c>
      <c r="B21" t="s">
        <v>3669</v>
      </c>
      <c r="C21" t="s">
        <v>3193</v>
      </c>
      <c r="D21">
        <v>11242</v>
      </c>
      <c r="E21" t="s">
        <v>902</v>
      </c>
      <c r="F21" s="32">
        <v>132</v>
      </c>
      <c r="G21">
        <v>17.399999999999999</v>
      </c>
      <c r="H21" t="str">
        <f>VLOOKUP(D21,coordenadas!A:C,3,0)</f>
        <v>-3.74502352</v>
      </c>
      <c r="I21" t="str">
        <f>VLOOKUP(D21,coordenadas!A:D,4,0)</f>
        <v>-38.6651701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DIURNO ALERTA</v>
      </c>
    </row>
    <row r="22" spans="1:13">
      <c r="A22" s="2">
        <v>45819</v>
      </c>
      <c r="B22" t="s">
        <v>3666</v>
      </c>
      <c r="C22" t="s">
        <v>3196</v>
      </c>
      <c r="D22">
        <v>11645</v>
      </c>
      <c r="E22" t="s">
        <v>964</v>
      </c>
      <c r="F22" s="32">
        <v>411.24</v>
      </c>
      <c r="G22">
        <v>66.599999999999994</v>
      </c>
      <c r="H22" t="str">
        <f>VLOOKUP(D22,coordenadas!A:C,3,0)</f>
        <v>-3.72712807</v>
      </c>
      <c r="I22" t="str">
        <f>VLOOKUP(D22,coordenadas!A:D,4,0)</f>
        <v>-38.47527325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DIURNO</v>
      </c>
    </row>
    <row r="23" spans="1:13">
      <c r="A23" s="2">
        <v>45819</v>
      </c>
      <c r="B23" t="s">
        <v>3668</v>
      </c>
      <c r="C23" t="s">
        <v>3198</v>
      </c>
      <c r="D23">
        <v>11851</v>
      </c>
      <c r="E23" t="s">
        <v>1012</v>
      </c>
      <c r="F23" s="32">
        <v>264.48</v>
      </c>
      <c r="G23">
        <v>30</v>
      </c>
      <c r="H23" t="str">
        <f>VLOOKUP(D23,coordenadas!A:C,3,0)</f>
        <v>-3.82637289</v>
      </c>
      <c r="I23" t="str">
        <f>VLOOKUP(D23,coordenadas!A:D,4,0)</f>
        <v>-38.47433135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MANHA</v>
      </c>
    </row>
    <row r="24" spans="1:13">
      <c r="A24" s="2">
        <v>45819</v>
      </c>
      <c r="B24" t="s">
        <v>3662</v>
      </c>
      <c r="C24" t="s">
        <v>3197</v>
      </c>
      <c r="D24">
        <v>11895</v>
      </c>
      <c r="E24" t="s">
        <v>1018</v>
      </c>
      <c r="F24" s="32">
        <v>492</v>
      </c>
      <c r="G24">
        <v>39.6</v>
      </c>
      <c r="H24" t="str">
        <f>VLOOKUP(D24,coordenadas!A:C,3,0)</f>
        <v>-3.89368547</v>
      </c>
      <c r="I24" t="str">
        <f>VLOOKUP(D24,coordenadas!A:D,4,0)</f>
        <v>-38.51477265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MANHA</v>
      </c>
    </row>
    <row r="25" spans="1:13">
      <c r="A25" s="2">
        <v>45819</v>
      </c>
      <c r="B25" t="s">
        <v>3662</v>
      </c>
      <c r="C25" t="s">
        <v>3197</v>
      </c>
      <c r="D25">
        <v>11896</v>
      </c>
      <c r="E25" t="s">
        <v>1019</v>
      </c>
      <c r="F25" s="32">
        <v>177.36</v>
      </c>
      <c r="G25">
        <v>8.4</v>
      </c>
      <c r="H25" t="str">
        <f>VLOOKUP(D25,coordenadas!A:C,3,0)</f>
        <v>-3.90694584</v>
      </c>
      <c r="I25" t="str">
        <f>VLOOKUP(D25,coordenadas!A:D,4,0)</f>
        <v>-38.50743777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MANHA</v>
      </c>
    </row>
    <row r="26" spans="1:13" ht="22.5" customHeight="1">
      <c r="A26" s="2">
        <v>45819</v>
      </c>
      <c r="B26" t="s">
        <v>3668</v>
      </c>
      <c r="C26" t="s">
        <v>3198</v>
      </c>
      <c r="D26">
        <v>11898</v>
      </c>
      <c r="E26" t="s">
        <v>1020</v>
      </c>
      <c r="F26" s="32">
        <v>299.94</v>
      </c>
      <c r="G26">
        <v>18.8</v>
      </c>
      <c r="H26" t="str">
        <f>VLOOKUP(D26,coordenadas!A:C,3,0)</f>
        <v>-3.8489518</v>
      </c>
      <c r="I26" t="str">
        <f>VLOOKUP(D26,coordenadas!A:D,4,0)</f>
        <v>-38.51200331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MANHA</v>
      </c>
    </row>
    <row r="27" spans="1:13">
      <c r="A27" s="2">
        <v>45819</v>
      </c>
      <c r="B27" t="s">
        <v>3668</v>
      </c>
      <c r="C27" t="s">
        <v>3198</v>
      </c>
      <c r="D27">
        <v>11899</v>
      </c>
      <c r="E27" t="s">
        <v>1021</v>
      </c>
      <c r="F27" s="32">
        <v>154.61000000000001</v>
      </c>
      <c r="G27">
        <v>8.1</v>
      </c>
      <c r="H27" t="str">
        <f>VLOOKUP(D27,coordenadas!A:C,3,0)</f>
        <v>-3.82635425</v>
      </c>
      <c r="I27" t="str">
        <f>VLOOKUP(D27,coordenadas!A:D,4,0)</f>
        <v>-38.47426069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MANHA</v>
      </c>
    </row>
    <row r="28" spans="1:13">
      <c r="A28" s="2">
        <v>45819</v>
      </c>
      <c r="B28" t="s">
        <v>3662</v>
      </c>
      <c r="C28" t="s">
        <v>3197</v>
      </c>
      <c r="D28">
        <v>11946</v>
      </c>
      <c r="E28" t="s">
        <v>1047</v>
      </c>
      <c r="F28" s="32">
        <v>351.6</v>
      </c>
      <c r="G28">
        <v>51.6</v>
      </c>
      <c r="H28" t="str">
        <f>VLOOKUP(D28,coordenadas!A:C,3,0)</f>
        <v>-3.8573702</v>
      </c>
      <c r="I28" t="str">
        <f>VLOOKUP(D28,coordenadas!A:D,4,0)</f>
        <v>-38.50257130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MANHA</v>
      </c>
    </row>
    <row r="29" spans="1:13">
      <c r="A29" s="2">
        <v>45819</v>
      </c>
      <c r="B29" t="s">
        <v>3669</v>
      </c>
      <c r="C29" t="s">
        <v>3193</v>
      </c>
      <c r="D29">
        <v>12039</v>
      </c>
      <c r="E29" t="s">
        <v>3191</v>
      </c>
      <c r="F29" s="32">
        <v>201.35</v>
      </c>
      <c r="G29">
        <v>24.6</v>
      </c>
      <c r="H29" t="str">
        <f>VLOOKUP(D29,coordenadas!A:C,3,0)</f>
        <v>-3.680505269986350</v>
      </c>
      <c r="I29" t="str">
        <f>VLOOKUP(D29,coordenadas!A:D,4,0)</f>
        <v>-38.73454749436100</v>
      </c>
      <c r="J29" s="1" t="s">
        <v>3333</v>
      </c>
      <c r="K29" s="1" t="s">
        <v>3334</v>
      </c>
      <c r="L29" s="3">
        <f>VLOOKUP(C29,pesoCaminhao!C:G,5,0)</f>
        <v>1590</v>
      </c>
      <c r="M29" t="str">
        <f>VLOOKUP(D29,horarios!B:G,6,0)</f>
        <v>DIURNO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3663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2025-06-10T18:54:50Z</dcterms:modified>
</cp:coreProperties>
</file>