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50E228C8-8CDB-49FF-8614-675AB4C2CEF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6" l="1"/>
  <c r="M18" i="6"/>
  <c r="M19" i="6"/>
  <c r="M20" i="6"/>
  <c r="M21" i="6"/>
  <c r="M22" i="6"/>
  <c r="M23" i="6"/>
  <c r="M24" i="6"/>
  <c r="M25" i="6"/>
  <c r="M26" i="6"/>
  <c r="M27" i="6"/>
  <c r="L17" i="6"/>
  <c r="L18" i="6"/>
  <c r="L19" i="6"/>
  <c r="L20" i="6"/>
  <c r="L21" i="6"/>
  <c r="L22" i="6"/>
  <c r="L23" i="6"/>
  <c r="L24" i="6"/>
  <c r="L25" i="6"/>
  <c r="L26" i="6"/>
  <c r="L27" i="6"/>
  <c r="I17" i="6"/>
  <c r="I18" i="6"/>
  <c r="I19" i="6"/>
  <c r="I20" i="6"/>
  <c r="I21" i="6"/>
  <c r="I22" i="6"/>
  <c r="I23" i="6"/>
  <c r="I24" i="6"/>
  <c r="I25" i="6"/>
  <c r="I26" i="6"/>
  <c r="I27" i="6"/>
  <c r="H17" i="6"/>
  <c r="H18" i="6"/>
  <c r="H19" i="6"/>
  <c r="H20" i="6"/>
  <c r="H21" i="6"/>
  <c r="H22" i="6"/>
  <c r="H23" i="6"/>
  <c r="H24" i="6"/>
  <c r="H25" i="6"/>
  <c r="H26" i="6"/>
  <c r="H27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<sst xmlns="http://schemas.openxmlformats.org/spreadsheetml/2006/main" count="13433" uniqueCount="6758">
  <si>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</si>
  <si>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</si>
  <si>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</si>
  <si>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</si>
  <si>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</si>
  <si>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</si>
  <si>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</si>
  <si>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</si>
  <si>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</si>
  <si>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</si>
  <si>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</si>
  <si>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</si>
  <si>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</si>
  <si>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</si>
  <si>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</si>
  <si>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</si>
  <si>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</si>
  <si>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</si>
  <si>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</si>
  <si>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</si>
  <si>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</si>
  <si>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</si>
  <si>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</si>
  <si>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</si>
  <si>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</si>
  <si>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</si>
  <si>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</si>
  <si>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</si>
  <si>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</si>
  <si>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</si>
  <si>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</si>
  <si>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</si>
  <si>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</si>
  <si>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</si>
  <si>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</si>
  <si>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</si>
  <si>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</si>
  <si>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</si>
  <si>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</si>
  <si>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</si>
  <si>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</si>
  <si>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</si>
  <si>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</si>
  <si>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</si>
  <si>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</si>
  <si>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</si>
  <si>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</si>
  <si>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</si>
  <si>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</si>
  <si>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</si>
  <si>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</si>
  <si>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</si>
  <si>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</si>
  <si>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</si>
  <si>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</si>
  <si>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</si>
  <si>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</si>
  <si>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</si>
  <si>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</si>
  <si>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</si>
  <si>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</si>
  <si>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</si>
  <si>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</si>
  <si>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</si>
  <si>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</si>
  <si>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</si>
  <si>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</si>
  <si>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</si>
  <si>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</si>
  <si>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</si>
  <si>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</si>
  <si>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</si>
  <si>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</si>
  <si>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</si>
  <si>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</si>
  <si>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</si>
  <si>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</si>
  <si>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</si>
  <si>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</si>
  <si>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</si>
  <si>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</si>
  <si>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</si>
  <si>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</si>
  <si>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</si>
  <si>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</si>
  <si>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</si>
  <si>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</si>
  <si>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</si>
  <si>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</si>
  <si>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</si>
  <si>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</si>
  <si>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</si>
  <si>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</si>
  <si>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</si>
  <si>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</si>
  <si>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</si>
  <si>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</si>
  <si>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</si>
  <si>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</si>
  <si>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</si>
  <si>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</si>
  <si>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</si>
  <si>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</si>
  <si>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</si>
  <si>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</si>
  <si>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</si>
  <si>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</si>
  <si>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</si>
  <si>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</si>
  <si>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</si>
  <si>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</si>
  <si>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</si>
  <si>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</si>
  <si>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</si>
  <si>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</si>
  <si>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</si>
  <si>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</si>
  <si>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</si>
  <si>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</si>
  <si>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</si>
  <si>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</si>
  <si>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</si>
  <si>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</si>
  <si>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</si>
  <si>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</si>
  <si>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</si>
  <si>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</si>
  <si>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</si>
  <si>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</si>
  <si>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</si>
  <si>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</si>
  <si>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</si>
  <si>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</si>
  <si>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</si>
  <si>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</si>
  <si>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</si>
  <si>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</si>
  <si>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</si>
  <si>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</si>
  <si>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</si>
  <si>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</si>
  <si>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</si>
  <si>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</si>
  <si>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</si>
  <si>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</si>
  <si>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</si>
  <si>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</si>
  <si>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</si>
  <si>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</si>
  <si>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</si>
  <si>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</si>
  <si>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</si>
  <si>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</si>
  <si>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</si>
  <si>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</si>
  <si>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</si>
  <si>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</si>
  <si>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</si>
  <si>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</si>
  <si>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</si>
  <si>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</si>
  <si>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</si>
  <si>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</si>
  <si>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</si>
  <si>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</si>
  <si>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</si>
  <si>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</si>
  <si>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</si>
  <si>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</si>
  <si>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</si>
  <si>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</si>
  <si>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</si>
  <si>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</si>
  <si>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</si>
  <si>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</si>
  <si>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</si>
  <si>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</si>
  <si>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</si>
  <si>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</si>
  <si>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</si>
  <si>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</si>
  <si>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</si>
  <si>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</si>
  <si>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</si>
  <si>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</si>
  <si>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</si>
  <si>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</si>
  <si>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</si>
  <si>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</si>
  <si>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</si>
  <si>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</si>
  <si>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</si>
  <si>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</si>
  <si>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</si>
  <si>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</si>
  <si>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</si>
  <si>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</si>
  <si>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</si>
  <si>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</si>
  <si>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</si>
  <si>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</si>
  <si>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</si>
  <si>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</si>
  <si>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</si>
  <si>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</si>
  <si>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</si>
  <si>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</si>
  <si>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</si>
  <si>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</si>
  <si>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</si>
  <si>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</si>
  <si>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</si>
  <si>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</si>
  <si>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</si>
  <si>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</si>
  <si>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</si>
  <si>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</si>
  <si>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</si>
  <si>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</si>
  <si>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</si>
  <si>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</si>
  <si>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</si>
  <si>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</si>
  <si>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</si>
  <si>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</si>
  <si>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</si>
  <si>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</si>
  <si>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</si>
  <si>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</si>
  <si>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</si>
  <si>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</si>
  <si>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</si>
  <si>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</si>
  <si>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</si>
  <si>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</si>
  <si>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</si>
  <si>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</si>
  <si>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</si>
  <si>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</si>
  <si>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</si>
  <si>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</si>
  <si>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</si>
  <si>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</si>
  <si>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</si>
  <si>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</si>
  <si>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</si>
  <si>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</si>
  <si>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</si>
  <si>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</si>
  <si>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</si>
  <si>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</si>
  <si>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</si>
  <si>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</si>
  <si>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</si>
  <si>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</si>
  <si>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</si>
  <si>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</si>
  <si>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</si>
  <si>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</si>
  <si>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</si>
  <si>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</si>
  <si>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</si>
  <si>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</si>
  <si>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</si>
  <si>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</si>
  <si>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</si>
  <si>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</si>
  <si>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</si>
  <si>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</si>
  <si>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</si>
  <si>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</si>
  <si>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</si>
  <si>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</si>
  <si>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</si>
  <si>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</si>
  <si>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</si>
  <si>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</si>
  <si>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</si>
  <si>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</si>
  <si>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</si>
  <si>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</si>
  <si>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</si>
  <si>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</si>
  <si>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</si>
  <si>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</si>
  <si>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</si>
  <si>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</si>
  <si>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</si>
  <si>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</si>
  <si>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</si>
  <si>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</si>
  <si>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</si>
  <si>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</si>
  <si>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</si>
  <si>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</si>
  <si>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</si>
  <si>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</si>
  <si>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</si>
  <si>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</si>
  <si>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</si>
  <si>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</si>
  <si>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</si>
  <si>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</si>
  <si>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</si>
  <si>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</si>
  <si>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</si>
  <si>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</si>
  <si>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</si>
  <si>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</si>
  <si>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</si>
  <si>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</si>
  <si>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</si>
  <si>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</si>
  <si>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</si>
  <si>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</si>
  <si>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</si>
  <si>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</si>
  <si>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</si>
  <si>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</si>
  <si>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</si>
  <si>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</si>
  <si>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</si>
  <si>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</si>
  <si>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</si>
  <si>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</si>
  <si>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</si>
  <si>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</si>
  <si>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</si>
  <si>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</si>
  <si>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</si>
  <si>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</si>
  <si>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</si>
  <si>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</si>
  <si>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</si>
  <si>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</si>
  <si>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</si>
  <si>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</si>
  <si>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</si>
  <si>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</si>
  <si>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</si>
  <si>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</si>
  <si>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</si>
  <si>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</si>
  <si>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</si>
  <si>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</si>
  <si>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</si>
  <si>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</si>
  <si>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</si>
  <si>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</si>
  <si>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</si>
  <si>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</si>
  <si>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</si>
  <si>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</si>
  <si>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</si>
  <si>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</si>
  <si>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</si>
  <si>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</si>
  <si>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</si>
  <si>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</si>
  <si>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</si>
  <si>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</si>
  <si>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</si>
  <si>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</si>
  <si>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</si>
  <si>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</si>
  <si>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</si>
  <si>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</si>
  <si>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</si>
  <si>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</si>
  <si>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</si>
  <si>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</si>
  <si>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</si>
  <si>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</si>
  <si>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</si>
  <si>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</si>
  <si>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</si>
  <si>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</si>
  <si>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</si>
  <si>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</si>
  <si>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</si>
  <si>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</si>
  <si>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</si>
  <si>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</si>
  <si>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</si>
  <si>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</si>
  <si>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</si>
  <si>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</si>
  <si>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</si>
  <si>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</si>
  <si>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</si>
  <si>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</si>
  <si>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</si>
  <si>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</si>
  <si>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</si>
  <si>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</si>
  <si>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</si>
  <si>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</si>
  <si>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</si>
  <si>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</si>
  <si>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</si>
  <si>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</si>
  <si>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</si>
  <si>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</si>
  <si>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</si>
  <si>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</si>
  <si>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</si>
  <si>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</si>
  <si>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</si>
  <si>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</si>
  <si>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</si>
  <si>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</si>
  <si>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</si>
  <si>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</si>
  <si>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</si>
  <si>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</si>
  <si>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</si>
  <si>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</si>
  <si>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</si>
  <si>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</si>
  <si>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</si>
  <si>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</si>
  <si>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</si>
  <si>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</si>
  <si>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</si>
  <si>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</si>
  <si>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</si>
  <si>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</si>
  <si>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</si>
  <si>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</si>
  <si>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</si>
  <si>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</si>
  <si>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</si>
  <si>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</si>
  <si>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</si>
  <si>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</si>
  <si>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</si>
  <si>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</si>
  <si>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</si>
  <si>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</si>
  <si>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</si>
  <si>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</si>
  <si>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</si>
  <si>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</si>
  <si>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</si>
  <si>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</si>
  <si>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</si>
  <si>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</si>
  <si>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</si>
  <si>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</si>
  <si>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</si>
  <si>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</si>
  <si>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</si>
  <si>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</si>
  <si>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</si>
  <si>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</si>
  <si>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</si>
  <si>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</si>
  <si>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</si>
  <si>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</si>
  <si>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</si>
  <si>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</si>
  <si>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</si>
  <si>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</si>
  <si>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</si>
  <si>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</si>
  <si>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</si>
  <si>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</si>
  <si>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</si>
  <si>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</si>
  <si>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</si>
  <si>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</si>
  <si>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</si>
  <si>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</si>
  <si>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</si>
  <si>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</si>
  <si>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</si>
  <si>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</si>
  <si>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</si>
  <si>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</si>
  <si>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</si>
  <si>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</si>
  <si>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</si>
  <si>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</si>
  <si>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</si>
  <si>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</si>
  <si>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</si>
  <si>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</si>
  <si>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</si>
  <si>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</si>
  <si>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</si>
  <si>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</si>
  <si>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</si>
  <si>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</si>
  <si>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</si>
  <si>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</si>
  <si>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</si>
  <si>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</si>
  <si>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</si>
  <si>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</si>
  <si>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</si>
  <si>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</si>
  <si>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</si>
  <si>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</si>
  <si>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</si>
  <si>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</si>
  <si>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</si>
  <si>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</si>
  <si>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</si>
  <si>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</si>
  <si>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</si>
  <si>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</si>
  <si>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</si>
  <si>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</si>
  <si>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</si>
  <si>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</si>
  <si>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</si>
  <si>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</si>
  <si>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</si>
  <si>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</si>
  <si>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</si>
  <si>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</si>
  <si>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</si>
  <si>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</si>
  <si>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</si>
  <si>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</si>
  <si>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</si>
  <si>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</si>
  <si>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</si>
  <si>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</si>
  <si>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</si>
  <si>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</si>
  <si>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</si>
  <si>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</si>
  <si>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</si>
  <si>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</si>
  <si>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</si>
  <si>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</si>
  <si>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</si>
  <si>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</si>
  <si>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</si>
  <si>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</si>
  <si>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</si>
  <si>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</si>
  <si>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</si>
  <si>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</si>
  <si>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</si>
  <si>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</si>
  <si>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</si>
  <si>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</si>
  <si>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</si>
  <si>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</si>
  <si>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</si>
  <si>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</si>
  <si>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</si>
  <si>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</si>
  <si>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</si>
  <si>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</si>
  <si>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</si>
  <si>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</si>
  <si>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</si>
  <si>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</si>
  <si>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</si>
  <si>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</si>
  <si>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</si>
  <si>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</si>
  <si>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</si>
  <si>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</si>
  <si>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</si>
  <si>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</si>
  <si>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</si>
  <si>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</si>
  <si>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</si>
  <si>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</si>
  <si>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</si>
  <si>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</si>
  <si>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</si>
  <si>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</si>
  <si>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</si>
  <si>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</si>
  <si>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</si>
  <si>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</si>
  <si>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</si>
  <si>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</si>
  <si>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</si>
  <si>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</si>
  <si>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</si>
  <si>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</si>
  <si>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</si>
  <si>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</si>
  <si>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</si>
  <si>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</si>
  <si>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</si>
  <si>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</si>
  <si>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</si>
  <si>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</si>
  <si>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</si>
  <si>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</si>
  <si>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</si>
  <si>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</si>
  <si>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</si>
  <si>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</si>
  <si>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</si>
  <si>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</si>
  <si>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</si>
  <si>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</si>
  <si>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</si>
  <si>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</si>
  <si>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</si>
  <si>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</si>
  <si>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</si>
  <si>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</si>
  <si>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</si>
  <si>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</si>
  <si>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</si>
  <si>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</si>
  <si>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</si>
  <si>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</si>
  <si>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</si>
  <si>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</si>
  <si>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</si>
  <si>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</si>
  <si>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</si>
  <si>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</si>
  <si>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</si>
  <si>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</si>
  <si>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</si>
  <si>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</si>
  <si>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</si>
  <si>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</si>
  <si>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</si>
  <si>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</si>
  <si>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</si>
  <si>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</si>
  <si>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</si>
  <si>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</si>
  <si>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</si>
  <si>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</si>
  <si>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</si>
  <si>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</si>
  <si>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</si>
  <si>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</si>
  <si>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</si>
  <si>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</si>
  <si>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</si>
  <si>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</si>
  <si>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</si>
  <si>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</si>
  <si>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</si>
  <si>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</si>
  <si>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</si>
  <si>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</si>
  <si>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</si>
  <si>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</si>
  <si>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</si>
  <si>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</si>
  <si>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</si>
  <si>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</si>
  <si>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</si>
  <si>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</si>
  <si>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</si>
  <si>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</si>
  <si>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</si>
  <si>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</si>
  <si>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</si>
  <si>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</si>
  <si>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</si>
  <si>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</si>
  <si>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</si>
  <si>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</si>
  <si>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</si>
  <si>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</si>
  <si>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</si>
  <si>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</si>
  <si>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</si>
  <si>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</si>
  <si>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</si>
  <si>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</si>
  <si>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</si>
  <si>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</si>
  <si>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</si>
  <si>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</si>
  <si>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</si>
  <si>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</si>
  <si>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</si>
  <si>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</si>
  <si>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</si>
  <si>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</si>
  <si>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</si>
  <si>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</si>
  <si>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</si>
  <si>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</si>
  <si>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</si>
  <si>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</si>
  <si>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</si>
  <si>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</si>
  <si>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</si>
  <si>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</si>
  <si>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</si>
  <si>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</si>
  <si>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</si>
  <si>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</si>
  <si>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</si>
  <si>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</si>
  <si>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</si>
  <si>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</si>
  <si>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</si>
  <si>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</si>
  <si>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</si>
  <si>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</si>
  <si>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</si>
  <si>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</si>
  <si>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</si>
  <si>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</si>
  <si>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</si>
  <si>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</si>
  <si>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</si>
  <si>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</si>
  <si>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</si>
  <si>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</si>
  <si>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</si>
  <si>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</si>
  <si>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</si>
  <si>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</si>
  <si>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</si>
  <si>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</si>
  <si>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</si>
  <si>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</si>
  <si>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</si>
  <si>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</si>
  <si>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</si>
  <si>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</si>
  <si>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</si>
  <si>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</si>
  <si>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</si>
  <si>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</si>
  <si>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</si>
  <si>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</si>
  <si>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</si>
  <si>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</si>
  <si>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</si>
  <si>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</si>
  <si>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</si>
  <si>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</si>
  <si>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</si>
  <si>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</si>
  <si>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</si>
  <si>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</si>
  <si>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</si>
  <si>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</si>
  <si>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</si>
  <si>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</si>
  <si>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</si>
  <si>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</si>
  <si>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</si>
  <si>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</si>
  <si>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</si>
  <si>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</si>
  <si>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</si>
  <si>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</si>
  <si>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</si>
  <si>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</si>
  <si>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</si>
  <si>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</si>
  <si>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</si>
  <si>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</si>
  <si>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</si>
  <si>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</si>
  <si>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</si>
  <si>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</si>
  <si>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</si>
  <si>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</si>
  <si>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</si>
  <si>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</si>
  <si>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</si>
  <si>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</si>
  <si>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</si>
  <si>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</si>
  <si>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</si>
  <si>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</si>
  <si>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</si>
  <si>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</si>
  <si>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</si>
  <si>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</si>
  <si>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</si>
  <si>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</si>
  <si>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</si>
  <si>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</si>
  <si>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</si>
  <si>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</si>
  <si>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</si>
  <si>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</si>
  <si>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</si>
  <si>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</si>
  <si>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</si>
  <si>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</si>
  <si>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</si>
  <si>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</si>
  <si>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</si>
  <si>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</si>
  <si>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</si>
  <si>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</si>
  <si>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</si>
  <si>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</si>
  <si>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</si>
  <si>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</si>
  <si>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</si>
  <si>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</si>
  <si>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</si>
  <si>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</si>
  <si>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</si>
  <si>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</si>
  <si>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</si>
  <si>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</si>
  <si>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</si>
  <si>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</si>
  <si>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</si>
  <si>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</si>
  <si>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</si>
  <si>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</si>
  <si>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</si>
  <si>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</si>
  <si>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</si>
  <si>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</si>
  <si>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</si>
  <si>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</si>
  <si>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</si>
  <si>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</si>
  <si>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</si>
  <si>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</si>
  <si>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</si>
  <si>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</si>
  <si>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</si>
  <si>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</si>
  <si>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</si>
  <si>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</si>
  <si>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</si>
  <si>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</si>
  <si>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</si>
  <si>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</si>
  <si>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</si>
  <si>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</si>
  <si>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</si>
  <si>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</si>
  <si>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</si>
  <si>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</si>
  <si>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</si>
  <si>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</si>
  <si>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</si>
  <si>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</si>
  <si>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</si>
  <si>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</si>
  <si>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</si>
  <si>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</si>
  <si>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</si>
  <si>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</si>
  <si>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</si>
  <si>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</si>
  <si>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</si>
  <si>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</si>
  <si>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</si>
  <si>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</si>
  <si>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</si>
  <si>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</si>
  <si>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</si>
  <si>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</si>
  <si>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</si>
  <si>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</si>
  <si>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</si>
  <si>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</si>
  <si>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</si>
  <si>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</si>
  <si>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</si>
  <si>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</si>
  <si>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</si>
  <si>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</si>
  <si>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</si>
  <si>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</si>
  <si>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</si>
  <si>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</si>
  <si>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</si>
  <si>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</si>
  <si>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</si>
  <si>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</si>
  <si>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</si>
  <si>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</si>
  <si>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</si>
  <si>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</si>
  <si>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</si>
  <si>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</si>
  <si>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</si>
  <si>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</si>
  <si>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</si>
  <si>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</si>
  <si>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</si>
  <si>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</si>
  <si>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</si>
  <si>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</si>
  <si>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</si>
  <si>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</si>
  <si>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</si>
  <si>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</si>
  <si>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</si>
  <si>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</si>
  <si>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</si>
  <si>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</si>
  <si>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</si>
  <si>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</si>
  <si>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</si>
  <si>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</si>
  <si>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</si>
  <si>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</si>
  <si>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</si>
  <si>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</si>
  <si>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</si>
  <si>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</si>
  <si>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</si>
  <si>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</si>
  <si>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</si>
  <si>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</si>
  <si>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</si>
  <si>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</si>
  <si>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</si>
  <si>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</si>
  <si>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</si>
  <si>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</si>
  <si>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</si>
  <si>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</si>
  <si>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</si>
  <si>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</si>
  <si>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</si>
  <si>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</si>
  <si>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</si>
  <si>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</si>
  <si>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</si>
  <si>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</si>
  <si>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</si>
  <si>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</si>
  <si>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</si>
  <si>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</si>
  <si>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</si>
  <si>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</si>
  <si>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</si>
  <si>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</si>
  <si>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</si>
  <si>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</si>
  <si>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</si>
  <si>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</si>
  <si>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</si>
  <si>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</si>
  <si>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</si>
  <si>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</si>
  <si>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</si>
  <si>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</si>
  <si>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</si>
  <si>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</si>
  <si>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</si>
  <si>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</si>
  <si>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</si>
  <si>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</si>
  <si>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</si>
  <si>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</si>
  <si>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</si>
  <si>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</si>
  <si>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</si>
  <si>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</si>
  <si>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</si>
  <si>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</si>
  <si>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</si>
  <si>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</si>
  <si>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</si>
  <si>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</si>
  <si>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</si>
  <si>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</si>
  <si>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</si>
  <si>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</si>
  <si>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</si>
  <si>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</si>
  <si>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</si>
  <si>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</si>
  <si>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</si>
  <si>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</si>
  <si>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</si>
  <si>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</si>
  <si>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</si>
  <si>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</si>
  <si>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</si>
  <si>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</si>
  <si>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</si>
  <si>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</si>
  <si>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</si>
  <si>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</si>
  <si>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</si>
  <si>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</si>
  <si>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</si>
  <si>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</si>
  <si>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</si>
  <si>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</si>
  <si>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</si>
  <si>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</si>
  <si>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</si>
  <si>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</si>
  <si>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</si>
  <si>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</si>
  <si>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</si>
  <si>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</si>
  <si>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</si>
  <si>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</si>
  <si>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</si>
  <si>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</si>
  <si>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</si>
  <si>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</si>
  <si>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</si>
  <si>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</si>
  <si>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</si>
  <si>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</si>
  <si>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</si>
  <si>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</si>
  <si>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</si>
  <si>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</si>
  <si>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</si>
  <si>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</si>
  <si>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</si>
  <si>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</si>
  <si>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</si>
  <si>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</si>
  <si>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</si>
  <si>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</si>
  <si>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</si>
  <si>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</si>
  <si>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</si>
  <si>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</si>
  <si>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</si>
  <si>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</si>
  <si>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</si>
  <si>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</si>
  <si>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</si>
  <si>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</si>
  <si>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</si>
  <si>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</si>
  <si>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</si>
  <si>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</si>
  <si>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</si>
  <si>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</si>
  <si>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</si>
  <si>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</si>
  <si>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</si>
  <si>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</si>
  <si>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</si>
  <si>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</si>
  <si>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</si>
  <si>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</si>
  <si>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</si>
  <si>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</si>
  <si>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</si>
  <si>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</si>
  <si>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</si>
  <si>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</si>
  <si>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</si>
  <si>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</si>
  <si>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</si>
  <si>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</si>
  <si>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</si>
  <si>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</si>
  <si>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</si>
  <si>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</si>
  <si>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</si>
  <si>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</si>
  <si>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</si>
  <si>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</si>
  <si>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</si>
  <si>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</si>
  <si>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</si>
  <si>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</si>
  <si>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</si>
  <si>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</si>
  <si>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</si>
  <si>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</si>
  <si>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</si>
  <si>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</si>
  <si>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</si>
  <si>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</si>
  <si>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</si>
  <si>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</si>
  <si>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</si>
  <si>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</si>
  <si>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</si>
  <si>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</si>
  <si>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</si>
  <si>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</si>
  <si>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</si>
  <si>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</si>
  <si>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</si>
  <si>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</si>
  <si>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</si>
  <si>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</si>
  <si>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</si>
  <si>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</si>
  <si>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</si>
  <si>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</si>
  <si>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</si>
  <si>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</si>
  <si>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</si>
  <si>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</si>
  <si>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</si>
  <si>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</si>
  <si>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</si>
  <si>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</si>
  <si>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</si>
  <si>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</si>
  <si>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</si>
  <si>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</si>
  <si>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</si>
  <si>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</si>
  <si>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</si>
  <si>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</si>
  <si>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</si>
  <si>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</si>
  <si>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</si>
  <si>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</si>
  <si>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</si>
  <si>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</si>
  <si>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</si>
  <si>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</si>
  <si>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</si>
  <si>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</si>
  <si>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</si>
  <si>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</si>
  <si>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</si>
  <si>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</si>
  <si>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</si>
  <si>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</si>
  <si>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</si>
  <si>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</si>
  <si>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</si>
  <si>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</si>
  <si>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</si>
  <si>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</si>
  <si>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</si>
  <si>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</si>
  <si>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</si>
  <si>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</si>
  <si>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</si>
  <si>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</si>
  <si>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</si>
  <si>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</si>
  <si>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</si>
  <si>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</si>
  <si>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</si>
  <si>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</si>
  <si>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</si>
  <si>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</si>
  <si>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</si>
  <si>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</si>
  <si>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</si>
  <si>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</si>
  <si>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</si>
  <si>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</si>
  <si>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</si>
  <si>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</si>
  <si>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</si>
  <si>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</si>
  <si>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</si>
  <si>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</si>
  <si>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</si>
  <si>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</si>
  <si>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</si>
  <si>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</si>
  <si>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</si>
  <si>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</si>
  <si>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</si>
  <si>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</si>
  <si>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</si>
  <si>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</si>
  <si>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</si>
  <si>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</si>
  <si>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</si>
  <si>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</si>
  <si>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</si>
  <si>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</si>
  <si>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</si>
  <si>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</si>
  <si>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</si>
  <si>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</si>
  <si>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</si>
  <si>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</si>
  <si>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</si>
  <si>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</si>
  <si>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</si>
  <si>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</si>
  <si>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</si>
  <si>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</si>
  <si>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</si>
  <si>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</si>
  <si>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</si>
  <si>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</si>
  <si>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</si>
  <si>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</si>
  <si>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</si>
  <si>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</si>
  <si>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</si>
  <si>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</si>
  <si>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</si>
  <si>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</si>
  <si>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</si>
  <si>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</si>
  <si>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</si>
  <si>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</si>
  <si>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</si>
  <si>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</si>
  <si>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</si>
  <si>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</si>
  <si>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</si>
  <si>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</si>
  <si>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</si>
  <si>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</si>
  <si>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</si>
  <si>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</si>
  <si>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</si>
  <si>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</si>
  <si>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</si>
  <si>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</si>
  <si>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</si>
  <si>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</si>
  <si>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</si>
  <si>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</si>
  <si>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</si>
  <si>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</si>
  <si>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</si>
  <si>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</si>
  <si>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</si>
  <si>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</si>
  <si>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</si>
  <si>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</si>
  <si>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</si>
  <si>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</si>
  <si>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</si>
  <si>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</si>
  <si>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</si>
  <si>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</si>
  <si>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</si>
  <si>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</si>
  <si>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</si>
  <si>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</si>
  <si>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</si>
  <si>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</si>
  <si>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</si>
  <si>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</si>
  <si>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</si>
  <si>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</si>
  <si>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</si>
  <si>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</si>
  <si>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</si>
  <si>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</si>
  <si>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</si>
  <si>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</si>
  <si>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</si>
  <si>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</si>
  <si>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</si>
  <si>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</si>
  <si>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</si>
  <si>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</si>
  <si>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</si>
  <si>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</si>
  <si>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</si>
  <si>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</si>
  <si>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</si>
  <si>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</si>
  <si>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</si>
  <si>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</si>
  <si>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</si>
  <si>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</si>
  <si>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</si>
  <si>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</si>
  <si>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</si>
  <si>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</si>
  <si>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</si>
  <si>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</si>
  <si>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</si>
  <si>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</si>
  <si>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</si>
  <si>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</si>
  <si>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</si>
  <si>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</si>
  <si>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</si>
  <si>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</si>
  <si>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</si>
  <si>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</si>
  <si>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</si>
  <si>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</si>
  <si>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</si>
  <si>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</si>
  <si>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</si>
  <si>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</si>
  <si>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</si>
  <si>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</si>
  <si>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</si>
  <si>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</si>
  <si>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</si>
  <si>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</si>
  <si>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</si>
  <si>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</si>
  <si>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</si>
  <si>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</si>
  <si>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</si>
  <si>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</si>
  <si>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</si>
  <si>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</si>
  <si>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</si>
  <si>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</si>
  <si>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</si>
  <si>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</si>
  <si>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</si>
  <si>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</si>
  <si>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</si>
  <si>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</si>
  <si>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</si>
  <si>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</si>
  <si>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</si>
  <si>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</si>
  <si>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</si>
  <si>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</si>
  <si>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</si>
  <si>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</si>
  <si>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</si>
  <si>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</si>
  <si>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</si>
  <si>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</si>
  <si>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</si>
  <si>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</si>
  <si>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</si>
  <si>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</si>
  <si>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</si>
  <si>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</si>
  <si>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</si>
  <si>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</si>
  <si>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</si>
  <si>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</si>
  <si>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</si>
  <si>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</si>
  <si>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</si>
  <si>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</si>
  <si>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</si>
  <si>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</si>
  <si>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</si>
  <si>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</si>
  <si>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</si>
  <si>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</si>
  <si>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</si>
  <si>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</si>
  <si>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</si>
  <si>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</si>
  <si>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</si>
  <si>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</si>
  <si>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</si>
  <si>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</si>
  <si>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</si>
  <si>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</si>
  <si>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</si>
  <si>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</si>
  <si>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</si>
  <si>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</si>
  <si>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</si>
  <si>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</si>
  <si>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</si>
  <si>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</si>
  <si>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</si>
  <si>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</si>
  <si>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</si>
  <si>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</si>
  <si>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</si>
  <si>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</si>
  <si>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</si>
  <si>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</si>
  <si>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</si>
  <si>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</si>
  <si>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</si>
  <si>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</si>
  <si>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</si>
  <si>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</si>
  <si>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</si>
  <si>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</si>
  <si>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</si>
  <si>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</si>
  <si>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</si>
  <si>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</si>
  <si>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</si>
  <si>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</si>
  <si>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</si>
  <si>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</si>
  <si>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</si>
  <si>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</si>
  <si>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</si>
  <si>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</si>
  <si>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</si>
  <si>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</si>
  <si>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</si>
  <si>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</si>
  <si>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</si>
  <si>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</si>
  <si>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</si>
  <si>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</si>
  <si>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</si>
  <si>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</si>
  <si>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</si>
  <si>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</si>
  <si>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</si>
  <si>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</si>
  <si>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</si>
  <si>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</si>
  <si>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</si>
  <si>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</si>
  <si>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</si>
  <si>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</si>
  <si>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</si>
  <si>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</si>
  <si>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</si>
  <si>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</si>
  <si>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</si>
  <si>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</si>
  <si>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</si>
  <si>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</si>
  <si>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</si>
  <si>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</si>
  <si>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</si>
  <si>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</si>
  <si>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</si>
  <si>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</si>
  <si>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</si>
  <si>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</si>
  <si>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</si>
  <si>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</si>
  <si>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</si>
  <si>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</si>
  <si>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</si>
  <si>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</si>
  <si>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</si>
  <si>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</si>
  <si>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</si>
  <si>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</si>
  <si>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</si>
  <si>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</si>
  <si>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</si>
  <si>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</si>
  <si>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</si>
  <si>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</si>
  <si>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</si>
  <si>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</si>
  <si>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</si>
  <si>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</si>
  <si>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</si>
  <si>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</si>
  <si>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</si>
  <si>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</si>
  <si>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</si>
  <si>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</si>
  <si>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</si>
  <si>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</si>
  <si>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</si>
  <si>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</si>
  <si>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</si>
  <si>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</si>
  <si>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</si>
  <si>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</si>
  <si>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</si>
  <si>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</si>
  <si>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</si>
  <si>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</si>
  <si>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</si>
  <si>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</si>
  <si>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</si>
  <si>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</si>
  <si>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</si>
  <si>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</si>
  <si>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</si>
  <si>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</si>
  <si>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</si>
  <si>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</si>
  <si>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</si>
  <si>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</si>
  <si>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</si>
  <si>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</si>
  <si>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</si>
  <si>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</si>
  <si>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</si>
  <si>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</si>
  <si>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</si>
  <si>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</si>
  <si>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</si>
  <si>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</si>
  <si>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</si>
  <si>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</si>
  <si>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</si>
  <si>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</si>
  <si>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</si>
  <si>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</si>
  <si>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</si>
  <si>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</si>
  <si>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</si>
  <si>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</si>
  <si>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</si>
  <si>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</si>
  <si>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</si>
  <si>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</si>
  <si>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</si>
  <si>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</si>
  <si>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</si>
  <si>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</si>
  <si>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</si>
  <si>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</si>
  <si>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</si>
  <si>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</si>
  <si>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</si>
  <si>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</si>
  <si>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</si>
  <si>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</si>
  <si>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</si>
  <si>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</si>
  <si>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</si>
  <si>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</si>
  <si>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</si>
  <si>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</si>
  <si>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</si>
  <si>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</si>
  <si>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</si>
  <si>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</si>
  <si>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</si>
  <si>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</si>
  <si>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</si>
  <si>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</si>
  <si>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</si>
  <si>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</si>
  <si>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</si>
  <si>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</si>
  <si>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</si>
  <si>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</si>
  <si>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</si>
  <si>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</si>
  <si>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</si>
  <si>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</si>
  <si>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</si>
  <si>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</si>
  <si>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</si>
  <si>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</si>
  <si>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</si>
  <si>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</si>
  <si>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</si>
  <si>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</si>
  <si>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</si>
  <si>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</si>
  <si>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</si>
  <si>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</si>
  <si>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</si>
  <si>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</si>
  <si>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</si>
  <si>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</si>
  <si>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</si>
  <si>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</si>
  <si>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</si>
  <si>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</si>
  <si>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</si>
  <si>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</si>
  <si>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</si>
  <si>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</si>
  <si>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</si>
  <si>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</si>
  <si>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</si>
  <si>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</si>
  <si>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</si>
  <si>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</si>
  <si>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</si>
  <si>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</si>
  <si>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</si>
  <si>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</si>
  <si>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</si>
  <si>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</si>
  <si>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</si>
  <si>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</si>
  <si>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</si>
  <si>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</si>
  <si>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</si>
  <si>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</si>
  <si>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</si>
  <si>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</si>
  <si>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</si>
  <si>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</si>
  <si>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</si>
  <si>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</si>
  <si>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</si>
  <si>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</si>
  <si>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</si>
  <si>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</si>
  <si>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</si>
  <si>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</si>
  <si>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</si>
  <si>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</si>
  <si>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</si>
  <si>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</si>
  <si>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</si>
  <si>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</si>
  <si>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</si>
  <si>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</si>
  <si>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</si>
  <si>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</si>
  <si>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</si>
  <si>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</si>
  <si>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</si>
  <si>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</si>
  <si>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</si>
  <si>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</si>
  <si>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</si>
  <si>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</si>
  <si>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</si>
  <si>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</si>
  <si>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</si>
  <si>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</si>
  <si>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</si>
  <si>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</si>
  <si>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</si>
  <si>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</si>
  <si>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</si>
  <si>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</si>
  <si>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</si>
  <si>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</si>
  <si>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</si>
  <si>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</si>
  <si>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</si>
  <si>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</si>
  <si>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</si>
  <si>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</si>
  <si>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</si>
  <si>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</si>
  <si>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</si>
  <si>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</si>
  <si>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</si>
  <si>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</si>
  <si>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</si>
  <si>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</si>
  <si>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</si>
  <si>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</si>
  <si>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</si>
  <si>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</si>
  <si>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</si>
  <si>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</si>
  <si>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</si>
  <si>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</si>
  <si>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</si>
  <si>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</si>
  <si>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</si>
  <si>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</si>
  <si>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</si>
  <si>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</si>
  <si>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</si>
  <si>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</si>
  <si>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</si>
  <si>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</si>
  <si>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</si>
  <si>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</si>
  <si>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</si>
  <si>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</si>
  <si>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</si>
  <si>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</si>
  <si>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</si>
  <si>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</si>
  <si>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</si>
  <si>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</si>
  <si>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</si>
  <si>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</si>
  <si>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</si>
  <si>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</si>
  <si>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</si>
  <si>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</si>
  <si>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</si>
  <si>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</si>
  <si>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</si>
  <si>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</si>
  <si>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</si>
  <si>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</si>
  <si>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</si>
  <si>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</si>
  <si>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</si>
  <si>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</si>
  <si>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</si>
  <si>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</si>
  <si>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</si>
  <si>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</si>
  <si>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</si>
  <si>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</si>
  <si>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</si>
  <si>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</si>
  <si>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</si>
  <si>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</si>
  <si>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</si>
  <si>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</si>
  <si>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</si>
  <si>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</si>
  <si>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</si>
  <si>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</si>
  <si>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</si>
  <si>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</si>
  <si>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</si>
  <si>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</si>
  <si>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</si>
  <si>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</si>
  <si>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</si>
  <si>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</si>
  <si>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</si>
  <si>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</si>
  <si>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</si>
  <si>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</si>
  <si>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</si>
  <si>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</si>
  <si>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</si>
  <si>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</si>
  <si>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</si>
  <si>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</si>
  <si>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</si>
  <si>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</si>
  <si>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</si>
  <si>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</si>
  <si>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</si>
  <si>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</si>
  <si>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</si>
  <si>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</si>
  <si>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</si>
  <si>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</si>
  <si>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</si>
  <si>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</si>
  <si>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</si>
  <si>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</si>
  <si>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</si>
  <si>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</si>
  <si>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</si>
  <si>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</si>
  <si>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</si>
  <si>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</si>
  <si>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</si>
  <si>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</si>
  <si>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</si>
  <si>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</si>
  <si>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</si>
  <si>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</si>
  <si>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</si>
  <si>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</si>
  <si>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</si>
  <si>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</si>
  <si>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</si>
  <si>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</si>
  <si>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</si>
  <si>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</si>
  <si>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</si>
  <si>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</si>
  <si>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</si>
  <si>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</si>
  <si>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</si>
  <si>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</si>
  <si>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</si>
  <si>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</si>
  <si>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</si>
  <si>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</si>
  <si>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</si>
  <si>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</si>
  <si>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</si>
  <si>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</si>
  <si>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</si>
  <si>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</si>
  <si>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</si>
  <si>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</si>
  <si>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</si>
  <si>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</si>
  <si>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</si>
  <si>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</si>
  <si>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</si>
  <si>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</si>
  <si>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</si>
  <si>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</si>
  <si>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</si>
  <si>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</si>
  <si>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</si>
  <si>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</si>
  <si>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</si>
  <si>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</si>
  <si>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</si>
  <si>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</si>
  <si>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</si>
  <si>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</si>
  <si>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</si>
  <si>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</si>
  <si>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</si>
  <si>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</si>
  <si>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</si>
  <si>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</si>
  <si>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</si>
  <si>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</si>
  <si>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</si>
  <si>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</si>
  <si>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</si>
  <si>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</si>
  <si>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</si>
  <si>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</si>
  <si>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</si>
  <si>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</si>
  <si>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</si>
  <si>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</si>
  <si>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</si>
  <si>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</si>
  <si>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</si>
  <si>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</si>
  <si>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</si>
  <si>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</si>
  <si>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</si>
  <si>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</si>
  <si>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</si>
  <si>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</si>
  <si>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</si>
  <si>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</si>
  <si>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</si>
  <si>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</si>
  <si>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</si>
  <si>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</si>
  <si>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</si>
  <si>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</si>
  <si>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</si>
  <si>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</si>
  <si>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</si>
  <si>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</si>
  <si>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</si>
  <si>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</si>
  <si>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</si>
  <si>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</si>
  <si>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</si>
  <si>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</si>
  <si>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</si>
  <si>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</si>
  <si>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</si>
  <si>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</si>
  <si>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</si>
  <si>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</si>
  <si>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</si>
  <si>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</si>
  <si>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</si>
  <si>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</si>
  <si>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</si>
  <si>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</si>
  <si>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</si>
  <si>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</si>
  <si>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</si>
  <si>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</si>
  <si>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</si>
  <si>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</si>
  <si>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</si>
  <si>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</si>
  <si>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</si>
  <si>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</si>
  <si>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</si>
  <si>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</si>
  <si>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</si>
  <si>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</si>
  <si>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</si>
  <si>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</si>
  <si>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</si>
  <si>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</si>
  <si>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</si>
  <si>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</si>
  <si>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</si>
  <si>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</si>
  <si>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</si>
  <si>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</si>
  <si>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</si>
  <si>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</si>
  <si>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</si>
  <si>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</si>
  <si>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</si>
  <si>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</si>
  <si>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</si>
  <si>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</si>
  <si>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</si>
  <si>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</si>
  <si>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</si>
  <si>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</si>
  <si>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</si>
  <si>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</si>
  <si>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</si>
  <si>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</si>
  <si>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</si>
  <si>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</si>
  <si>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</si>
  <si>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</si>
  <si>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</si>
  <si>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</si>
  <si>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</si>
  <si>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</si>
  <si>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</si>
  <si>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</si>
  <si>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</si>
  <si>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</si>
  <si>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</si>
  <si>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</si>
  <si>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</si>
  <si>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</si>
  <si>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</si>
  <si>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</si>
  <si>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</si>
  <si>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</si>
  <si>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</si>
  <si>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</si>
  <si>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</si>
  <si>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</si>
  <si>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</si>
  <si>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</si>
  <si>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</si>
  <si>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</si>
  <si>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</si>
  <si>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</si>
  <si>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</si>
  <si>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</si>
  <si>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</si>
  <si>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</si>
  <si>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</si>
  <si>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</si>
  <si>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</si>
  <si>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</si>
  <si>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</si>
  <si>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</si>
  <si>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</si>
  <si>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</si>
  <si>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</si>
  <si>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</si>
  <si>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</si>
  <si>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</si>
  <si>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</si>
  <si>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</si>
  <si>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</si>
  <si>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</si>
  <si>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</si>
  <si>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</si>
  <si>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</si>
  <si>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</si>
  <si>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</si>
  <si>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</si>
  <si>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</si>
  <si>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</si>
  <si>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</si>
  <si>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</si>
  <si>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</si>
  <si>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</si>
  <si>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</si>
  <si>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</si>
  <si>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</si>
  <si>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</si>
  <si>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</si>
  <si>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</si>
  <si>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</si>
  <si>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</si>
  <si>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</si>
  <si>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</si>
  <si>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</si>
  <si>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</si>
  <si>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</si>
  <si>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</si>
  <si>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</si>
  <si>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</si>
  <si>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</si>
  <si>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</si>
  <si>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</si>
  <si>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</si>
  <si>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</si>
  <si>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</si>
  <si>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</si>
  <si>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</si>
  <si>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</si>
  <si>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</si>
  <si>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</si>
  <si>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</si>
  <si>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</si>
  <si>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</si>
  <si>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</si>
  <si>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</si>
  <si>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</si>
  <si>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</si>
  <si>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</si>
  <si>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</si>
  <si>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</si>
  <si>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</si>
  <si>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</si>
  <si>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</si>
  <si>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</si>
  <si>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</si>
  <si>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</si>
  <si>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</si>
  <si>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</si>
  <si>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</si>
  <si>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</si>
  <si>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</si>
  <si>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</si>
  <si>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</si>
  <si>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</si>
  <si>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</si>
  <si>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</si>
  <si>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</si>
  <si>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</si>
  <si>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</si>
  <si>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</si>
  <si>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</si>
  <si>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</si>
  <si>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</si>
  <si>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</si>
  <si>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</si>
  <si>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</si>
  <si>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</si>
  <si>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</si>
  <si>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</si>
  <si>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</si>
  <si>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</si>
  <si>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</si>
  <si>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</si>
  <si>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</si>
  <si>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</si>
  <si>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</si>
  <si>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</si>
  <si>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</si>
  <si>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</si>
  <si>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</si>
  <si>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</si>
  <si>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</si>
  <si>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</si>
  <si>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</si>
  <si>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</si>
  <si>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</si>
  <si>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</si>
  <si>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</si>
  <si>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</si>
  <si>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</si>
  <si>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</si>
  <si>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</si>
  <si>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</si>
  <si>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</si>
  <si>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</si>
  <si>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</si>
  <si>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</si>
  <si>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</si>
  <si>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</si>
  <si>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</si>
  <si>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</si>
  <si>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</si>
  <si>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</si>
  <si>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</si>
  <si>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</si>
  <si>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</si>
  <si>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</si>
  <si>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</si>
  <si>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</si>
  <si>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</si>
  <si>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</si>
  <si>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</si>
  <si>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</si>
  <si>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</si>
  <si>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</si>
  <si>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</si>
  <si>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</si>
  <si>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</si>
  <si>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</si>
  <si>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</si>
  <si>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</si>
  <si>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</si>
  <si>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</si>
  <si>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</si>
  <si>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</si>
  <si>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</si>
  <si>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</si>
  <si>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</si>
  <si>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</si>
  <si>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</si>
  <si>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</si>
  <si>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</si>
  <si>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</si>
  <si>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</si>
  <si>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</si>
  <si>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</si>
  <si>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</si>
  <si>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</si>
  <si>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</si>
  <si>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</si>
  <si>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</si>
  <si>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</si>
  <si>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</si>
  <si>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</si>
  <si>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</si>
  <si>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</si>
  <si>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</si>
  <si>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</si>
  <si>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</si>
  <si>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</si>
  <si>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</si>
  <si>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</si>
  <si>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</si>
  <si>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</si>
  <si>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</si>
  <si>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</si>
  <si>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</si>
  <si>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</si>
  <si>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</si>
  <si>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</si>
  <si>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</si>
  <si>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</si>
  <si>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</si>
  <si>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</si>
  <si>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</si>
  <si>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</si>
  <si>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</si>
  <si>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</si>
  <si>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</si>
  <si>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</si>
  <si>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</si>
  <si>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</si>
  <si>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</si>
  <si>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</si>
  <si>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</si>
  <si>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</si>
  <si>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</si>
  <si>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</si>
  <si>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</si>
  <si>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</si>
  <si>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</si>
  <si>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</si>
  <si>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</si>
  <si>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</si>
  <si>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</si>
  <si>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</si>
  <si>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</si>
  <si>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</si>
  <si>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</si>
  <si>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</si>
  <si>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</si>
  <si>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</si>
  <si>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</si>
  <si>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</si>
  <si>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</si>
  <si>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</si>
  <si>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</si>
  <si>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</si>
  <si>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</si>
  <si>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</si>
  <si>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</si>
  <si>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</si>
  <si>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</si>
  <si>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</si>
  <si>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</si>
  <si>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</si>
  <si>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</si>
  <si>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</si>
  <si>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</si>
  <si>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</si>
  <si>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</si>
  <si>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</si>
  <si>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</si>
  <si>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</si>
  <si>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</si>
  <si>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</si>
  <si>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</si>
  <si>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</si>
  <si>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</si>
  <si>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</si>
  <si>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</si>
  <si>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</si>
  <si>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</si>
  <si>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</si>
  <si>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</si>
  <si>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</si>
  <si>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</si>
  <si>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</si>
  <si>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</si>
  <si>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</si>
  <si>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</si>
  <si>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</si>
  <si>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</si>
  <si>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</si>
  <si>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</si>
  <si>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</si>
  <si>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</si>
  <si>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</si>
  <si>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</si>
  <si>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</si>
  <si>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</si>
  <si>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</si>
  <si>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</si>
  <si>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</si>
  <si>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</si>
  <si>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</si>
  <si>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</si>
  <si>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</si>
  <si>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</si>
  <si>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</si>
  <si>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</si>
  <si>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</si>
  <si>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</si>
  <si>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</si>
  <si>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</si>
  <si>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</si>
  <si>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</si>
  <si>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</si>
  <si>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</si>
  <si>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</si>
  <si>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</si>
  <si>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</si>
  <si>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</si>
  <si>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</si>
  <si>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</si>
  <si>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</si>
  <si>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</si>
  <si>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</si>
  <si>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</si>
  <si>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</si>
  <si>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</si>
  <si>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</si>
  <si>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</si>
  <si>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</si>
  <si>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</si>
  <si>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</si>
  <si>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</si>
  <si>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</si>
  <si>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</si>
  <si>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</si>
  <si>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</si>
  <si>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</si>
  <si>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</si>
  <si>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</si>
  <si>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</si>
  <si>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</si>
  <si>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</si>
  <si>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</si>
  <si>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</si>
  <si>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</si>
  <si>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</si>
  <si>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</si>
  <si>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</si>
  <si>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</si>
  <si>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</si>
  <si>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</si>
  <si>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</si>
  <si>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</si>
  <si>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</si>
  <si>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</si>
  <si>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</si>
  <si>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</si>
  <si>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</si>
  <si>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</si>
  <si>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</si>
  <si>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</si>
  <si>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</si>
  <si>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</si>
  <si>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</si>
  <si>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</si>
  <si>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</si>
  <si>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</si>
  <si>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</si>
  <si>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</si>
  <si>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</si>
  <si>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</si>
  <si>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</si>
  <si>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</si>
  <si>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</si>
  <si>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</si>
  <si>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</si>
  <si>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</si>
  <si>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</si>
  <si>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</si>
  <si>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</si>
  <si>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</si>
  <si>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</si>
  <si>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</si>
  <si>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</si>
  <si>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</si>
  <si>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</si>
  <si>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</si>
  <si>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</si>
  <si>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</si>
  <si>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</si>
  <si>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</si>
  <si>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</si>
  <si>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</si>
  <si>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</si>
  <si>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</si>
  <si>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</si>
  <si>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</si>
  <si>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</si>
  <si>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</si>
  <si>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</si>
  <si>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</si>
  <si>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</si>
  <si>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</si>
  <si>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</si>
  <si>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</si>
  <si>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</si>
  <si>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</si>
  <si>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</si>
  <si>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</si>
  <si>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</si>
  <si>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</si>
  <si>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</si>
  <si>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</si>
  <si>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</si>
  <si>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</si>
  <si>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</si>
  <si>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</si>
  <si>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</si>
  <si>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</si>
  <si>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</si>
  <si>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</si>
  <si>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</si>
  <si>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</si>
  <si>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</si>
  <si>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</si>
  <si>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</si>
  <si>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</si>
  <si>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</si>
  <si>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</si>
  <si>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</si>
  <si>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</si>
  <si>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</si>
  <si>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</si>
  <si>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</si>
  <si>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</si>
  <si>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</si>
  <si>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</si>
  <si>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</si>
  <si>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</si>
  <si>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</si>
  <si>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</si>
  <si>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</si>
  <si>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</si>
  <si>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</si>
  <si>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</si>
  <si>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</si>
  <si>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</si>
  <si>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</si>
  <si>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</si>
  <si>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</si>
  <si>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</si>
  <si>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</si>
  <si>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</si>
  <si>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</si>
  <si>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</si>
  <si>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</si>
  <si>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</si>
  <si>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</si>
  <si>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</si>
  <si>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</si>
  <si>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</si>
  <si>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</si>
  <si>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</si>
  <si>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</si>
  <si>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</si>
  <si>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</si>
  <si>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</si>
  <si>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</si>
  <si>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</si>
  <si>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</si>
  <si>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</si>
  <si>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</si>
  <si>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</si>
  <si>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</si>
  <si>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</si>
  <si>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</si>
  <si>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</si>
  <si>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</si>
  <si>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</si>
  <si>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</si>
  <si>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</si>
  <si>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</si>
  <si>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</si>
  <si>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</si>
  <si>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</si>
  <si>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</si>
  <si>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</si>
  <si>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</si>
  <si>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</si>
  <si>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</si>
  <si>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</si>
  <si>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</si>
  <si>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</si>
  <si>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</si>
  <si>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</si>
  <si>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</si>
  <si>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</si>
  <si>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</si>
  <si>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</si>
  <si>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</si>
  <si>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</si>
  <si>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</si>
  <si>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</si>
  <si>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</si>
  <si>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</si>
  <si>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</si>
  <si>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</si>
  <si>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</si>
  <si>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</si>
  <si>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</si>
  <si>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</si>
  <si>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</si>
  <si>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</si>
  <si>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</si>
  <si>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</si>
  <si>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</si>
  <si>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</si>
  <si>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</si>
  <si>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</si>
  <si>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</si>
  <si>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</si>
  <si>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</si>
  <si>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</si>
  <si>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</si>
  <si>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</si>
  <si>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</si>
  <si>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</si>
  <si>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</si>
  <si>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</si>
  <si>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</si>
  <si>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</si>
  <si>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</si>
  <si>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</si>
  <si>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</si>
  <si>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</si>
  <si>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</si>
  <si>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</si>
  <si>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</si>
  <si>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</si>
  <si>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</si>
  <si>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</si>
  <si>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</si>
  <si>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</si>
  <si>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</si>
  <si>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</si>
  <si>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</si>
  <si>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</si>
  <si>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</si>
  <si>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</si>
  <si>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</si>
  <si>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</si>
  <si>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</si>
  <si>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</si>
  <si>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</si>
  <si>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</si>
  <si>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</si>
  <si>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</si>
  <si>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</si>
  <si>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</si>
  <si>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</si>
  <si>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</si>
  <si>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</si>
  <si>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</si>
  <si>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</si>
  <si>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</si>
  <si>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</si>
  <si>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</si>
  <si>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</si>
  <si>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</si>
  <si>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</si>
  <si>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</si>
  <si>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</si>
  <si>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</si>
  <si>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</si>
  <si>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</si>
  <si>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</si>
  <si>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</si>
  <si>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</si>
  <si>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</si>
  <si>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</si>
  <si>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</si>
  <si>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</si>
  <si>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</si>
  <si>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</si>
  <si>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</si>
  <si>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</si>
  <si>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</si>
  <si>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</si>
  <si>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</si>
  <si>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</si>
  <si>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</si>
  <si>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</si>
  <si>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</si>
  <si>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</si>
  <si>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</si>
  <si>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</si>
  <si>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</si>
  <si>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</si>
  <si>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</si>
  <si>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</si>
  <si>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</si>
  <si>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</si>
  <si>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</si>
  <si>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</si>
  <si>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</si>
  <si>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</si>
  <si>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</si>
  <si>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</si>
  <si>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</si>
  <si>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</si>
  <si>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</si>
  <si>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</si>
  <si>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</si>
  <si>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</si>
  <si>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</si>
  <si>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</si>
  <si>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</si>
  <si>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</si>
  <si>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</si>
  <si>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</si>
  <si>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</si>
  <si>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</si>
  <si>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</si>
  <si>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</si>
  <si>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</si>
  <si>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</si>
  <si>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</si>
  <si>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</si>
  <si>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</si>
  <si>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</si>
  <si>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</si>
  <si>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</si>
  <si>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</si>
  <si>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</si>
  <si>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</si>
  <si>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</si>
  <si>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</si>
  <si>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</si>
  <si>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</si>
  <si>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</si>
  <si>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</si>
  <si>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</si>
  <si>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</si>
  <si>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</si>
  <si>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</si>
  <si>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</si>
  <si>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</si>
  <si>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</si>
  <si>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</si>
  <si>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</si>
  <si>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</si>
  <si>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</si>
  <si>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</si>
  <si>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</si>
  <si>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</si>
  <si>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</si>
  <si>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</si>
  <si>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</si>
  <si>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</si>
  <si>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</si>
  <si>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</si>
  <si>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</si>
  <si>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</si>
  <si>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</si>
  <si>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</si>
  <si>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</si>
  <si>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</si>
  <si>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</si>
  <si>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</si>
  <si>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</si>
  <si>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</si>
  <si>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</si>
  <si>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</si>
  <si>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</si>
  <si>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</si>
  <si>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</si>
  <si>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</si>
  <si>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</si>
  <si>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</si>
  <si>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</si>
  <si>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</si>
  <si>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</si>
  <si>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</si>
  <si>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</si>
  <si>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</si>
  <si>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</si>
  <si>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</si>
  <si>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</si>
  <si>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</si>
  <si>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</si>
  <si>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</si>
  <si>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</si>
  <si>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</si>
  <si>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</si>
  <si>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</si>
  <si>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</si>
  <si>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</si>
  <si>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</si>
  <si>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</si>
  <si>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</si>
  <si>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</si>
  <si>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</si>
  <si>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</si>
  <si>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</si>
  <si>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</si>
  <si>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</si>
  <si>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</si>
  <si>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</si>
  <si>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</si>
  <si>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</si>
  <si>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</si>
  <si>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</si>
  <si>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</si>
  <si>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</si>
  <si>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</si>
  <si>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</si>
  <si>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</si>
  <si>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</si>
  <si>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</si>
  <si>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</si>
  <si>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</si>
  <si>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</si>
  <si>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</si>
  <si>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</si>
  <si>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</si>
  <si>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</si>
  <si>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</si>
  <si>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</si>
  <si>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</si>
  <si>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</si>
  <si>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</si>
  <si>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</si>
  <si>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</si>
  <si>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</si>
  <si>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</si>
  <si>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</si>
  <si>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</si>
  <si>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</si>
  <si>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</si>
  <si>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</si>
  <si>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</si>
  <si>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</si>
  <si>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</si>
  <si>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</si>
  <si>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</si>
  <si>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</si>
  <si>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</si>
  <si>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</si>
  <si>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</si>
  <si>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</si>
  <si>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</si>
  <si>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</si>
  <si>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</si>
  <si>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</si>
  <si>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</si>
  <si>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</si>
  <si>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</si>
  <si>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</si>
  <si>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</si>
  <si>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</si>
  <si>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</si>
  <si>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</si>
  <si>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</si>
  <si>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</si>
  <si>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</si>
  <si>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</si>
  <si>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</si>
  <si>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</si>
  <si>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</si>
  <si>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</si>
  <si>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</si>
  <si>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</si>
  <si>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</si>
  <si>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</si>
  <si>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</si>
  <si>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</si>
  <si>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</si>
  <si>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</si>
  <si>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</si>
  <si>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</si>
  <si>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</si>
  <si>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</si>
  <si>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</si>
  <si>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</si>
  <si>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</si>
  <si>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</si>
  <si>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</si>
  <si>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</si>
  <si>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</si>
  <si>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</si>
  <si>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</si>
  <si>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</si>
  <si>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</si>
  <si>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</si>
  <si>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</si>
  <si>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</si>
  <si>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</si>
  <si>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</si>
  <si>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</si>
  <si>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</si>
  <si>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</si>
  <si>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</si>
  <si>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</si>
  <si>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</si>
  <si>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</si>
  <si>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</si>
  <si>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</si>
  <si>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</si>
  <si>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</si>
  <si>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</si>
  <si>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</si>
  <si>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</si>
  <si>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</si>
  <si>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</si>
  <si>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</si>
  <si>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</si>
  <si>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</si>
  <si>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</si>
  <si>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</si>
  <si>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</si>
  <si>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</si>
  <si>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</si>
  <si>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</si>
  <si>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</si>
  <si>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</si>
  <si>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</si>
  <si>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</si>
  <si>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</si>
  <si>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</si>
  <si>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</si>
  <si>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</si>
  <si>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</si>
  <si>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</si>
  <si>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</si>
  <si>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</si>
  <si>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</si>
  <si>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</si>
  <si>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</si>
  <si>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</si>
  <si>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</si>
  <si>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</si>
  <si>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</si>
  <si>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</si>
  <si>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</si>
  <si>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</si>
  <si>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</si>
  <si>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</si>
  <si>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</si>
  <si>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</si>
  <si>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</si>
  <si>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</si>
  <si>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</si>
  <si>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</si>
  <si>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</si>
  <si>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</si>
  <si>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</si>
  <si>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</si>
  <si>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</si>
  <si>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</si>
  <si>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</si>
  <si>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</si>
  <si>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</si>
  <si>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</si>
  <si>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</si>
  <si>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</si>
  <si>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</si>
  <si>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</si>
  <si>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</si>
  <si>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</si>
  <si>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</si>
  <si>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</si>
  <si>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</si>
  <si>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</si>
  <si>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</si>
  <si>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</si>
  <si>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</si>
  <si>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</si>
  <si>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</si>
  <si>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</si>
  <si>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</si>
  <si>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</si>
  <si>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</si>
  <si>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</si>
  <si>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</si>
  <si>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</si>
  <si>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</si>
  <si>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</si>
  <si>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</si>
  <si>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</si>
  <si>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</si>
  <si>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</si>
  <si>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</si>
  <si>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</si>
  <si>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</si>
  <si>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</si>
  <si>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</si>
  <si>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</si>
  <si>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</si>
  <si>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</si>
  <si>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</si>
  <si>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</si>
  <si>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</si>
  <si>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</si>
  <si>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</si>
  <si>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</si>
  <si>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</si>
  <si>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</si>
  <si>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</si>
  <si>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</si>
  <si>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</si>
  <si>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</si>
  <si>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</si>
  <si>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</si>
  <si>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</si>
  <si>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</si>
  <si>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</si>
  <si>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</si>
  <si>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</si>
  <si>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</si>
  <si>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</si>
  <si>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</si>
  <si>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</si>
  <si>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</si>
  <si>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</si>
  <si>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</si>
  <si>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</si>
  <si>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</si>
  <si>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</si>
  <si>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</si>
  <si>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</si>
  <si>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</si>
  <si>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</si>
  <si>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</si>
  <si>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</si>
  <si>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</si>
  <si>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</si>
  <si>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</si>
  <si>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</si>
  <si>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</si>
  <si>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</si>
  <si>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</si>
  <si>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</si>
  <si>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</si>
  <si>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</si>
  <si>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</si>
  <si>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</si>
  <si>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</si>
  <si>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</si>
  <si>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</si>
  <si>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</si>
  <si>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</si>
  <si>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</si>
  <si>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</si>
  <si>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</si>
  <si>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</si>
  <si>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</si>
  <si>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</si>
  <si>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</si>
  <si>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</si>
  <si>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</si>
  <si>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</si>
  <si>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</si>
  <si>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</si>
  <si>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</si>
  <si>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</si>
  <si>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</si>
  <si>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</si>
  <si>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</si>
  <si>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</si>
  <si>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</si>
  <si>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</si>
  <si>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</si>
  <si>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</si>
  <si>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</si>
  <si>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</si>
  <si>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</si>
  <si>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</si>
  <si>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</si>
  <si>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</si>
  <si>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</si>
  <si>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</si>
  <si>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</si>
  <si>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</si>
  <si>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</si>
  <si>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</si>
  <si>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</si>
  <si>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</si>
  <si>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</si>
  <si>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</si>
  <si>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</si>
  <si>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</si>
  <si>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</si>
  <si>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</si>
  <si>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</si>
  <si>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</si>
  <si>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</si>
  <si>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</si>
  <si>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</si>
  <si>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</si>
  <si>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</si>
  <si>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</si>
  <si>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</si>
  <si>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</si>
  <si>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</si>
  <si>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</si>
  <si>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</si>
  <si>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</si>
  <si>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</si>
  <si>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</si>
  <si>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</si>
  <si>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</si>
  <si>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</si>
  <si>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</si>
  <si>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</si>
  <si>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</si>
  <si>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</si>
  <si>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</si>
  <si>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</si>
  <si>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</si>
  <si>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</si>
  <si>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</si>
  <si>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</si>
  <si>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</si>
  <si>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</si>
  <si>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</si>
  <si>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</si>
  <si>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</si>
  <si>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</si>
  <si>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</si>
  <si>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</si>
  <si>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</si>
  <si>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</si>
  <si>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</si>
  <si>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</si>
  <si>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</si>
  <si>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</si>
  <si>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</si>
  <si>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</si>
  <si>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</si>
  <si>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</si>
  <si>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</si>
  <si>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</si>
  <si>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</si>
  <si>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</si>
  <si>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</si>
  <si>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</si>
  <si>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</si>
  <si>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</si>
  <si>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</si>
  <si>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</si>
  <si>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</si>
  <si>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</si>
  <si>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</si>
  <si>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</si>
  <si>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</si>
  <si>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</si>
  <si>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</si>
  <si>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</si>
  <si>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</si>
  <si>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</si>
  <si>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</si>
  <si>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</si>
  <si>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</si>
  <si>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</si>
  <si>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</si>
  <si>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</si>
  <si>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</si>
  <si>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</si>
  <si>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</si>
  <si>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</si>
  <si>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</si>
  <si>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</si>
  <si>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</si>
  <si>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</si>
  <si>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</si>
  <si>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</si>
  <si>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</si>
  <si>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</si>
  <si>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</si>
  <si>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</si>
  <si>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</si>
  <si>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</si>
  <si>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</si>
  <si>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</si>
  <si>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</si>
  <si>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</si>
  <si>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</si>
  <si>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</si>
  <si>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</si>
  <si>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</si>
  <si>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</si>
  <si>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</si>
  <si>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</si>
  <si>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</si>
  <si>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</si>
  <si>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</si>
  <si>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</si>
  <si>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</si>
  <si>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</si>
  <si>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</si>
  <si>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</si>
  <si>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</si>
  <si>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</si>
  <si>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</si>
  <si>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</si>
  <si>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</si>
  <si>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</si>
  <si>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</si>
  <si>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</si>
  <si>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</si>
  <si>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</si>
  <si>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</si>
  <si>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</si>
  <si>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</si>
  <si>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</si>
  <si>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</si>
  <si>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</si>
  <si>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</si>
  <si>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</si>
  <si>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</si>
  <si>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</si>
  <si>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</si>
  <si>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</si>
  <si>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</si>
  <si>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</si>
  <si>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</si>
  <si>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</si>
  <si>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</si>
  <si>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</si>
  <si>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</si>
  <si>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</si>
  <si>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</si>
  <si>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</si>
  <si>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</si>
  <si>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</si>
  <si>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</si>
  <si>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</si>
  <si>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</si>
  <si>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</si>
  <si>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</si>
  <si>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</si>
  <si>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</si>
  <si>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</si>
  <si>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</si>
  <si>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</si>
  <si>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</si>
  <si>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</si>
  <si>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</si>
  <si>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</si>
  <si>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</si>
  <si>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</si>
  <si>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</si>
  <si>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</si>
  <si>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</si>
  <si>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</si>
  <si>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</si>
  <si>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</si>
  <si>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</si>
  <si>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</si>
  <si>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</si>
  <si>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</si>
  <si>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</si>
  <si>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</si>
  <si>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</si>
  <si>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</si>
  <si>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</si>
  <si>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</si>
  <si>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</si>
  <si>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</si>
  <si>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</si>
  <si>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</si>
  <si>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</si>
  <si>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</si>
  <si>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</si>
  <si>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</si>
  <si>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</si>
  <si>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</si>
  <si>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</si>
  <si>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</si>
  <si>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</si>
  <si>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</si>
  <si>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</si>
  <si>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</si>
  <si>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</si>
  <si>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</si>
  <si>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</si>
  <si>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</si>
  <si>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</si>
  <si>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</si>
  <si>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</si>
  <si>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</si>
  <si>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</si>
  <si>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</si>
  <si>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</si>
  <si>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</si>
  <si>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</si>
  <si>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</si>
  <si>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</si>
  <si>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</si>
  <si>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</si>
  <si>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</si>
  <si>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</si>
  <si>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</si>
  <si>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</si>
  <si>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</si>
  <si>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</si>
  <si>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</si>
  <si>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</si>
  <si>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</si>
  <si>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</si>
  <si>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</si>
  <si>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</si>
  <si>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</si>
  <si>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</si>
  <si>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</si>
  <si>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</si>
  <si>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</si>
  <si>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</si>
  <si>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</si>
  <si>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</si>
  <si>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</si>
  <si>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</si>
  <si>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</si>
  <si>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</si>
  <si>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</si>
  <si>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</si>
  <si>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</si>
  <si>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</si>
  <si>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</si>
  <si>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</si>
  <si>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</si>
  <si>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</si>
  <si>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</si>
  <si>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</si>
  <si>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</si>
  <si>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</si>
  <si>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</si>
  <si>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</si>
  <si>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</si>
  <si>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</si>
  <si>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</si>
  <si>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</si>
  <si>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</si>
  <si>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</si>
  <si>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</si>
  <si>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</si>
  <si>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</si>
  <si>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</si>
  <si>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</si>
  <si>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</si>
  <si>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</si>
  <si>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</si>
  <si>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</si>
  <si>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</si>
  <si>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</si>
  <si>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</si>
  <si>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</si>
  <si>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</si>
  <si>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</si>
  <si>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</si>
  <si>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</si>
  <si>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</si>
  <si>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</si>
  <si>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</si>
  <si>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</si>
  <si>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</si>
  <si>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</si>
  <si>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</si>
  <si>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</si>
  <si>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</si>
  <si>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</si>
  <si>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</si>
  <si>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</si>
  <si>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</si>
  <si>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</si>
  <si>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</si>
  <si>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</si>
  <si>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</si>
  <si>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</si>
  <si>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</si>
  <si>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</si>
  <si>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</si>
  <si>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</si>
  <si>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</si>
  <si>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</si>
  <si>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</si>
  <si>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</si>
  <si>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</si>
  <si>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</si>
  <si>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</si>
  <si>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</si>
  <si>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</si>
  <si>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</si>
  <si>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</si>
  <si>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</si>
  <si>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</si>
  <si>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</si>
  <si>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</si>
  <si>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</si>
  <si>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</si>
  <si>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</si>
  <si>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</si>
  <si>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</si>
  <si>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</si>
  <si>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</si>
  <si>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</si>
  <si>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</si>
  <si>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</si>
  <si>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</si>
  <si>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</si>
  <si>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</si>
  <si>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</si>
  <si>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</si>
  <si>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</si>
  <si>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</si>
  <si>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</si>
  <si>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</si>
  <si>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</si>
  <si>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</si>
  <si>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</si>
  <si>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</si>
  <si>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</si>
  <si>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</si>
  <si>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</si>
  <si>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</si>
  <si>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</si>
  <si>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</si>
  <si>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</si>
  <si>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</si>
  <si>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</si>
  <si>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</si>
  <si>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</si>
  <si>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</si>
  <si>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</si>
  <si>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</si>
  <si>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</si>
  <si>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</si>
  <si>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</si>
  <si>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</si>
  <si>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</si>
  <si>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</si>
  <si>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</si>
  <si>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</si>
  <si>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</si>
  <si>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</si>
  <si>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</si>
  <si>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</si>
  <si>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</si>
  <si>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</si>
  <si>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</si>
  <si>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</si>
  <si>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</si>
  <si>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</si>
  <si>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</si>
  <si>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</si>
  <si>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</si>
  <si>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</si>
  <si>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</si>
  <si>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</si>
  <si>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</si>
  <si>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</si>
  <si>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</si>
  <si>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</si>
  <si>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</si>
  <si>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</si>
  <si>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</si>
  <si>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</si>
  <si>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</si>
  <si>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</si>
  <si>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</si>
  <si>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</si>
  <si>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</si>
  <si>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</si>
  <si>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</si>
  <si>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</si>
  <si>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</si>
  <si>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</si>
  <si>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</si>
  <si>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</si>
  <si>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</si>
  <si>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</si>
  <si>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</si>
  <si>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</si>
  <si>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</si>
  <si>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</si>
  <si>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</si>
  <si>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</si>
  <si>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</si>
  <si>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</si>
  <si>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</si>
  <si>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</si>
  <si>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</si>
  <si>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</si>
  <si>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</si>
  <si>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</si>
  <si>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</si>
  <si>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</si>
  <si>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</si>
  <si>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</si>
  <si>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</si>
  <si>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</si>
  <si>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</si>
  <si>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</si>
  <si>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</si>
  <si>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</si>
  <si>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</si>
  <si>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</si>
  <si>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</si>
  <si>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</si>
  <si>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</si>
  <si>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</si>
  <si>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</si>
  <si>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</si>
  <si>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</si>
  <si>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</si>
  <si>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</si>
  <si>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</si>
  <si>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</si>
  <si>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</si>
  <si>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</si>
  <si>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</si>
  <si>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</si>
  <si>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</si>
  <si>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</si>
  <si>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</si>
  <si>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</si>
  <si>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</si>
  <si>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</si>
  <si>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</si>
  <si>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</si>
  <si>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</si>
  <si>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</si>
  <si>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</si>
  <si>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</si>
  <si>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</si>
  <si>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</si>
  <si>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</si>
  <si>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</si>
  <si>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</si>
  <si>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</si>
  <si>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</si>
  <si>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</si>
  <si>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</si>
  <si>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</si>
  <si>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</si>
  <si>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</si>
  <si>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</si>
  <si>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</si>
  <si>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</si>
  <si>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</si>
  <si>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</si>
  <si>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</si>
  <si>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</si>
  <si>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</si>
  <si>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</si>
  <si>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</si>
  <si>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</si>
  <si>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</si>
  <si>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</si>
  <si>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</si>
  <si>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</si>
  <si>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</si>
  <si>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</si>
  <si>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</si>
  <si>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</si>
  <si>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</si>
  <si>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</si>
  <si>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</si>
  <si>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</si>
  <si>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</si>
  <si>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</si>
  <si>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</si>
  <si>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</si>
  <si>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</si>
  <si>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</si>
  <si>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</si>
  <si>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</si>
  <si>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</si>
  <si>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</si>
  <si>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</si>
  <si>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</si>
  <si>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</si>
  <si>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</si>
  <si>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</si>
  <si>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</si>
  <si>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</si>
  <si>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</si>
  <si>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</si>
  <si>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</si>
  <si>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</si>
  <si>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</si>
  <si>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</si>
  <si>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</si>
  <si>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</si>
  <si>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</si>
  <si>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</si>
  <si>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</si>
  <si>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</si>
  <si>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</si>
  <si>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</si>
  <si>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</si>
  <si>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</si>
  <si>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</si>
  <si>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</si>
  <si>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</si>
  <si>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</si>
  <si>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</si>
  <si>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</si>
  <si>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</si>
  <si>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</si>
  <si>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</si>
  <si>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</si>
  <si>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</si>
  <si>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</si>
  <si>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</si>
  <si>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</si>
  <si>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</si>
  <si>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</si>
  <si>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</si>
  <si>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</si>
  <si>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</si>
  <si>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</si>
  <si>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</si>
  <si>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</si>
  <si>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</si>
  <si>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</si>
  <si>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</si>
  <si>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</si>
  <si>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</si>
  <si>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</si>
  <si>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</si>
  <si>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</si>
  <si>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</si>
  <si>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</si>
  <si>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</si>
  <si>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</si>
  <si>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</si>
  <si>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</si>
  <si>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</si>
  <si>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</si>
  <si>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</si>
  <si>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</si>
  <si>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</si>
  <si>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</si>
  <si>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</si>
  <si>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</si>
  <si>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</si>
  <si>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</si>
  <si>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</si>
  <si>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</si>
  <si>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</si>
  <si>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</si>
  <si>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</si>
  <si>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</si>
  <si>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</si>
  <si>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</si>
  <si>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</si>
  <si>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</si>
  <si>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</si>
  <si>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</si>
  <si>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</si>
  <si>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</si>
  <si>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</si>
  <si>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</si>
  <si>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</si>
  <si>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</si>
  <si>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</si>
  <si>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</si>
  <si>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</si>
  <si>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</si>
  <si>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</si>
  <si>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</si>
  <si>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</si>
  <si>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</si>
  <si>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</si>
  <si>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</si>
  <si>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</si>
  <si>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</si>
  <si>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</si>
  <si>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</si>
  <si>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</si>
  <si>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</si>
  <si>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</si>
  <si>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</si>
  <si>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</si>
  <si>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</si>
  <si>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</si>
  <si>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</si>
  <si>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</si>
  <si>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</si>
  <si>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</si>
  <si>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</si>
  <si>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</si>
  <si>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</si>
  <si>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</si>
  <si>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</si>
  <si>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</si>
  <si>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</si>
  <si>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</si>
  <si>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</si>
  <si>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</si>
  <si>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</si>
  <si>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</si>
  <si>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</si>
  <si>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</si>
  <si>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</si>
  <si>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</si>
  <si>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</si>
  <si>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</si>
  <si>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</si>
  <si>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</si>
  <si>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</si>
  <si>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</si>
  <si>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</si>
  <si>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</si>
  <si>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</si>
  <si>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</si>
  <si>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</si>
  <si>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</si>
  <si>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</si>
  <si>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</si>
  <si>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</si>
  <si>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</si>
  <si>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</si>
  <si>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</si>
  <si>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</si>
  <si>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</si>
  <si>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</si>
  <si>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</si>
  <si>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</si>
  <si>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</si>
  <si>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</si>
  <si>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</si>
  <si>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</si>
  <si>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</si>
  <si>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</si>
  <si>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</si>
  <si>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</si>
  <si>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</si>
  <si>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</si>
  <si>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</si>
  <si>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</si>
  <si>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</si>
  <si>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</si>
  <si>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</si>
  <si>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</si>
  <si>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</si>
  <si>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</si>
  <si>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</si>
  <si>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</si>
  <si>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</si>
  <si>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</si>
  <si>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</si>
  <si>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</si>
  <si>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</si>
  <si>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</si>
  <si>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</si>
  <si>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</si>
  <si>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</si>
  <si>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</si>
  <si>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</si>
  <si>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</si>
  <si>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</si>
  <si>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</si>
  <si>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</si>
  <si>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</si>
  <si>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</si>
  <si>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</si>
  <si>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</si>
  <si>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</si>
  <si>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</si>
  <si>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</si>
  <si>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</si>
  <si>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</si>
  <si>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</si>
  <si>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</si>
  <si>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</si>
  <si>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</si>
  <si>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</si>
  <si>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</si>
  <si>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</si>
  <si>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</si>
  <si>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</si>
  <si>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</si>
  <si>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</si>
  <si>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</si>
  <si>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</si>
  <si>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</si>
  <si>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</si>
  <si>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</si>
  <si>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</si>
  <si>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</si>
  <si>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</si>
  <si>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</si>
  <si>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</si>
  <si>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</si>
  <si>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</si>
  <si>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</si>
  <si>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</si>
  <si>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</si>
  <si>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</si>
  <si>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</si>
  <si>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</si>
  <si>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</si>
  <si>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</si>
  <si>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</si>
  <si>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</si>
  <si>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</si>
  <si>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</si>
  <si>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</si>
  <si>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</si>
  <si>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</si>
  <si>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</si>
  <si>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</si>
  <si>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</si>
  <si>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</si>
  <si>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</si>
  <si>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</si>
  <si>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</si>
  <si>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</si>
  <si>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</si>
  <si>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</si>
  <si>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</si>
  <si>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</si>
  <si>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</si>
  <si>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</si>
  <si>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</si>
  <si>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</si>
  <si>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</si>
  <si>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</si>
  <si>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</si>
  <si>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</si>
  <si>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</si>
  <si>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</si>
  <si>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</si>
  <si>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</si>
  <si>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</si>
  <si>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</si>
  <si>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</si>
  <si>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</si>
  <si>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</si>
  <si>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</si>
  <si>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</si>
  <si>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</si>
  <si>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</si>
  <si>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</si>
  <si>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</si>
  <si>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</si>
  <si>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</si>
  <si>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</si>
  <si>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</si>
  <si>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</si>
  <si>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</si>
  <si>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</si>
  <si>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</si>
  <si>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</si>
  <si>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</si>
  <si>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</si>
  <si>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</si>
  <si>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</si>
  <si>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</si>
  <si>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</si>
  <si>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</si>
  <si>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</si>
  <si>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</si>
  <si>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</si>
  <si>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</si>
  <si>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</si>
  <si>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</si>
  <si>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</si>
  <si>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</si>
  <si>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</si>
  <si>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</si>
  <si>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</si>
  <si>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</si>
  <si>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</si>
  <si>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</si>
  <si>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</si>
  <si>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</si>
  <si>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</si>
  <si>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</si>
  <si>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</si>
  <si>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</si>
  <si>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</si>
  <si>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</si>
  <si>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</si>
  <si>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</si>
  <si>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</si>
  <si>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</si>
  <si>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</si>
  <si>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</si>
  <si>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</si>
  <si>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</si>
  <si>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</si>
  <si>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</si>
  <si>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</si>
  <si>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</si>
  <si>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</si>
  <si>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</si>
  <si>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</si>
  <si>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</si>
  <si>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</si>
  <si>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</si>
  <si>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</si>
  <si>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</si>
  <si>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</si>
  <si>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</si>
  <si>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</si>
  <si>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</si>
  <si>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</si>
  <si>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</si>
  <si>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</si>
  <si>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</si>
  <si>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</si>
  <si>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</si>
  <si>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</si>
  <si>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</si>
  <si>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</si>
  <si>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</si>
  <si>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</si>
  <si>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</si>
  <si>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</si>
  <si>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</si>
  <si>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</si>
  <si>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</si>
  <si>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</si>
  <si>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</si>
  <si>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</si>
  <si>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</si>
  <si>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</si>
  <si>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</si>
  <si>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</si>
  <si>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</si>
  <si>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</si>
  <si>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</si>
  <si>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</si>
  <si>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</si>
  <si>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</si>
  <si>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</si>
  <si>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</si>
  <si>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</si>
  <si>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</si>
  <si>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</si>
  <si>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</si>
  <si>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</si>
  <si>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</si>
  <si>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</si>
  <si>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</si>
  <si>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</si>
  <si>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</si>
  <si>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</si>
  <si>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</si>
  <si>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</si>
  <si>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</si>
  <si>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</si>
  <si>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</si>
  <si>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</si>
  <si>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</si>
  <si>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</si>
  <si>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</si>
  <si>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</si>
  <si>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</si>
  <si>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</si>
  <si>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</si>
  <si>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</si>
  <si>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</si>
  <si>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</si>
  <si>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</si>
  <si>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</si>
  <si>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</si>
  <si>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</si>
  <si>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</si>
  <si>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</si>
  <si>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</si>
  <si>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</si>
  <si>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</si>
  <si>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</si>
  <si>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</si>
  <si>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</si>
  <si>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</si>
  <si>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</si>
  <si>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</si>
  <si>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</si>
  <si>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</si>
  <si>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</si>
  <si>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</si>
  <si>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</si>
  <si>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</si>
  <si>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</si>
  <si>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</si>
  <si>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</si>
  <si>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</si>
  <si>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</si>
  <si>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</si>
  <si>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</si>
  <si>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</si>
  <si>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</si>
  <si>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</si>
  <si>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</si>
  <si>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</si>
  <si>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</si>
  <si>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</si>
  <si>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</si>
  <si>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</si>
  <si>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</si>
  <si>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</si>
  <si>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</si>
  <si>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</si>
  <si>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</si>
  <si>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</si>
  <si>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</si>
  <si>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</si>
  <si>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</si>
  <si>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</si>
  <si>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</si>
  <si>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</si>
  <si>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</si>
  <si>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</si>
  <si>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</si>
  <si>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</si>
  <si>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</si>
  <si>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</si>
  <si>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</si>
  <si>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</si>
  <si>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</si>
  <si>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</si>
  <si>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</si>
  <si>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</si>
  <si>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</si>
  <si>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</si>
  <si>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</si>
  <si>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</si>
  <si>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</si>
  <si>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</si>
  <si>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</si>
  <si>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</si>
  <si>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</si>
  <si>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</si>
  <si>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</si>
  <si>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</si>
  <si>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</si>
  <si>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</si>
  <si>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</si>
  <si>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</si>
  <si>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</si>
  <si>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</si>
  <si>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</si>
  <si>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</si>
  <si>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</si>
  <si>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</si>
  <si>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</si>
  <si>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</si>
  <si>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</si>
  <si>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</si>
  <si>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</si>
  <si>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</si>
  <si>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</si>
  <si>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</si>
  <si>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</si>
  <si>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</si>
  <si>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</si>
  <si>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</si>
  <si>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</si>
  <si>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</si>
  <si>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</si>
  <si>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</si>
  <si>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</si>
  <si>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</si>
  <si>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</si>
  <si>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</si>
  <si>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</si>
  <si>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</si>
  <si>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</si>
  <si>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</si>
  <si>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</si>
  <si>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</si>
  <si>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</si>
  <si>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</si>
  <si>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</si>
  <si>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</si>
  <si>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</si>
  <si>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</si>
  <si>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</si>
  <si>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</si>
  <si>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</si>
  <si>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</si>
  <si>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</si>
  <si>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</si>
  <si>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</si>
  <si>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</si>
  <si>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</si>
  <si>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</si>
  <si>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</si>
  <si>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</si>
  <si>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</si>
  <si>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</si>
  <si>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</si>
  <si>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</si>
  <si>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</si>
  <si>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</si>
  <si>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</si>
  <si>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</si>
  <si>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</si>
  <si>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</si>
  <si>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</si>
  <si>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</si>
  <si>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</si>
  <si>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</si>
  <si>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</si>
  <si>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</si>
  <si>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</si>
  <si>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</si>
  <si>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</si>
  <si>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</si>
  <si>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</si>
  <si>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</si>
  <si>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</si>
  <si>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</si>
  <si>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</si>
  <si>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</si>
  <si>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</si>
  <si>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</si>
  <si>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</si>
  <si>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</si>
  <si>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</si>
  <si>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</si>
  <si>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</si>
  <si>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</si>
  <si>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</si>
  <si>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</si>
  <si>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</si>
  <si>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</si>
  <si>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</si>
  <si>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</si>
  <si>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</si>
  <si>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</si>
  <si>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</si>
  <si>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</si>
  <si>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</si>
  <si>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</si>
  <si>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</si>
  <si>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</si>
  <si>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</si>
  <si>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</si>
  <si>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</si>
  <si>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</si>
  <si>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</si>
  <si>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</si>
  <si>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</si>
  <si>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</si>
  <si>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</si>
  <si>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</si>
  <si>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</si>
  <si>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</si>
  <si>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</si>
  <si>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</si>
  <si>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</si>
  <si>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</si>
  <si>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</si>
  <si>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</si>
  <si>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</si>
  <si>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</si>
  <si>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</si>
  <si>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</si>
  <si>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</si>
  <si>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</si>
  <si>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</si>
  <si>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</si>
  <si>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</si>
  <si>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</si>
  <si>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</si>
  <si>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</si>
  <si>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</si>
  <si>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</si>
  <si>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</si>
  <si>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</si>
  <si>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</si>
  <si>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</si>
  <si>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</si>
  <si>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</si>
  <si>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</si>
  <si>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</si>
  <si>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</si>
  <si>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</si>
  <si>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</si>
  <si>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</si>
  <si>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</si>
  <si>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</si>
  <si>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</si>
  <si>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</si>
  <si>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</si>
  <si>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</si>
  <si>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</si>
  <si>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</si>
  <si>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</si>
  <si>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</si>
  <si>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</si>
  <si>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</si>
  <si>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</si>
  <si>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</si>
  <si>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</si>
  <si>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</si>
  <si>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</si>
  <si>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</si>
  <si>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</si>
  <si>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</si>
  <si>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</si>
  <si>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</si>
  <si>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</si>
  <si>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</si>
  <si>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</si>
  <si>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</si>
  <si>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</si>
  <si>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</si>
  <si>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</si>
  <si>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</si>
  <si>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</si>
  <si>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</si>
  <si>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</si>
  <si>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</si>
  <si>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</si>
  <si>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</si>
  <si>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</si>
  <si>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</si>
  <si>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</si>
  <si>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</si>
  <si>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</si>
  <si>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</si>
  <si>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</si>
  <si>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</si>
  <si>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</si>
  <si>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</si>
  <si>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</si>
  <si>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</si>
  <si>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</si>
  <si>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</si>
  <si>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</si>
  <si>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</si>
  <si>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</si>
  <si>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</si>
  <si>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</si>
  <si>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</si>
  <si>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</si>
  <si>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</si>
  <si>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</si>
  <si>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</si>
  <si>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</si>
  <si>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</si>
  <si>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</si>
  <si>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</si>
  <si>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</si>
  <si>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</si>
  <si>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</si>
  <si>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</si>
  <si>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</si>
  <si>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</si>
  <si>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</si>
  <si>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</si>
  <si>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</si>
  <si>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</si>
  <si>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</si>
  <si>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</si>
  <si>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</si>
  <si>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</si>
  <si>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</si>
  <si>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</si>
  <si>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</si>
  <si>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</si>
  <si>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</si>
  <si>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</si>
  <si>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</si>
  <si>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</si>
  <si>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</si>
  <si>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</si>
  <si>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</si>
  <si>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</si>
  <si>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</si>
  <si>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</si>
  <si>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</si>
  <si>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</si>
  <si>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</si>
  <si>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</si>
  <si>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</si>
  <si>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</si>
  <si>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</si>
  <si>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</si>
  <si>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</si>
  <si>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</si>
  <si>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</si>
  <si>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</si>
  <si>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</si>
  <si>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</si>
  <si>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</si>
  <si>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</si>
  <si>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</si>
  <si>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</si>
  <si>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</si>
  <si>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</si>
  <si>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</si>
  <si>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</si>
  <si>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</si>
  <si>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</si>
  <si>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</si>
  <si>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</si>
  <si>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</si>
  <si>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</si>
  <si>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</si>
  <si>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</si>
  <si>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</si>
  <si>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</si>
  <si>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</si>
  <si>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</si>
  <si>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</si>
  <si>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</si>
  <si>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</si>
  <si>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</si>
  <si>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</si>
  <si>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</si>
  <si>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</si>
  <si>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</si>
  <si>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</si>
  <si>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</si>
  <si>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</si>
  <si>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</si>
  <si>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</si>
  <si>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</si>
  <si>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</si>
  <si>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</si>
  <si>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</si>
  <si>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</si>
  <si>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</si>
  <si>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</si>
  <si>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</si>
  <si>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</si>
  <si>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</si>
  <si>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</si>
  <si>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</si>
  <si>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</si>
  <si>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</si>
  <si>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</si>
  <si>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</si>
  <si>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</si>
  <si>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</si>
  <si>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</si>
  <si>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</si>
  <si>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</si>
  <si>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</si>
  <si>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</si>
  <si>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</si>
  <si>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</si>
  <si>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</si>
  <si>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</si>
  <si>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</si>
  <si>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</si>
  <si>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</si>
  <si>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</si>
  <si>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</si>
  <si>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</si>
  <si>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</si>
  <si>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</si>
  <si>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</si>
  <si>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</si>
  <si>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</si>
  <si>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</si>
  <si>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</si>
  <si>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</si>
  <si>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</si>
  <si>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</si>
  <si>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</si>
  <si>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</si>
  <si>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</si>
  <si>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</si>
  <si>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</si>
  <si>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</si>
  <si>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</si>
  <si>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</si>
  <si>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</si>
  <si>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</si>
  <si>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</si>
  <si>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</si>
  <si>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</si>
  <si>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</si>
  <si>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</si>
  <si>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</si>
  <si>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</si>
  <si>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</si>
  <si>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</si>
  <si>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</si>
  <si>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</si>
  <si>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</si>
  <si>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</si>
  <si>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</si>
  <si>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</si>
  <si>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</si>
  <si>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</si>
  <si>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</si>
  <si>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</si>
  <si>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</si>
  <si>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</si>
  <si>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</si>
  <si>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</si>
  <si>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</si>
  <si>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</si>
  <si>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</si>
  <si>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</si>
  <si>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</si>
  <si>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</si>
  <si>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</si>
  <si>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</si>
  <si>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</si>
  <si>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</si>
  <si>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</si>
  <si>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</si>
  <si>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</si>
  <si>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</si>
  <si>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</si>
  <si>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</si>
  <si>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</si>
  <si>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</si>
  <si>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</si>
  <si>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</si>
  <si>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</si>
  <si>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</si>
  <si>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</si>
  <si>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</si>
  <si>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</si>
  <si>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</si>
  <si>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</si>
  <si>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</si>
  <si>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</si>
  <si>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</si>
  <si>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</si>
  <si>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</si>
  <si>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</si>
  <si>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</si>
  <si>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</si>
  <si>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</si>
  <si>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</si>
  <si>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</si>
  <si>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</si>
  <si>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</si>
  <si>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</si>
  <si>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</si>
  <si>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</si>
  <si>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</si>
  <si>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</si>
  <si>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</si>
  <si>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</si>
  <si>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</si>
  <si>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</si>
  <si>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</si>
  <si>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</si>
  <si>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</si>
  <si>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</si>
  <si>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</si>
  <si>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</si>
  <si>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</si>
  <si>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</si>
  <si>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</si>
  <si>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</si>
  <si>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</si>
  <si>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</si>
  <si>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</si>
  <si>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</si>
  <si>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</si>
  <si>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</si>
  <si>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</si>
  <si>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</si>
  <si>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</si>
  <si>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</si>
  <si>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</si>
  <si>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</si>
  <si>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</si>
  <si>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</si>
  <si>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</si>
  <si>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</si>
  <si>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</si>
  <si>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</si>
  <si>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</si>
  <si>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</si>
  <si>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</si>
  <si>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</si>
  <si>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</si>
  <si>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</si>
  <si>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</si>
  <si>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</si>
  <si>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</si>
  <si>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</si>
  <si>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</si>
  <si>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</si>
  <si>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</si>
  <si>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</si>
  <si>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</si>
  <si>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</si>
  <si>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</si>
  <si>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</si>
  <si>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</si>
  <si>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</si>
  <si>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</si>
  <si>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</si>
  <si>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</si>
  <si>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</si>
  <si>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</si>
  <si>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</si>
  <si>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</si>
  <si>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</si>
  <si>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</si>
  <si>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</si>
  <si>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</si>
  <si>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</si>
  <si>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</si>
  <si>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</si>
  <si>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</si>
  <si>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</si>
  <si>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</si>
  <si>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</si>
  <si>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</si>
  <si>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</si>
  <si>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</si>
  <si>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</si>
  <si>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</si>
  <si>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</si>
  <si>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</si>
  <si>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</si>
  <si>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</si>
  <si>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</si>
  <si>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</si>
  <si>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</si>
  <si>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</si>
  <si>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</si>
  <si>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</si>
  <si>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</si>
  <si>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</si>
  <si>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</si>
  <si>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</si>
  <si>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</si>
  <si>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</si>
  <si>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</si>
  <si>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</si>
  <si>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</si>
  <si>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</si>
  <si>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</si>
  <si>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</si>
  <si>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</si>
  <si>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</si>
  <si>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</si>
  <si>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</si>
  <si>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</si>
  <si>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</si>
  <si>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</si>
  <si>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</si>
  <si>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</si>
  <si>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</si>
  <si>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</si>
  <si>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</si>
  <si>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</si>
  <si>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</si>
  <si>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</si>
  <si>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</si>
  <si>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</si>
  <si>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</si>
  <si>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</si>
  <si>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</si>
  <si>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</si>
  <si>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</si>
  <si>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</si>
  <si>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</si>
  <si>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</si>
  <si>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</si>
  <si>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</si>
  <si>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</si>
  <si>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</si>
  <si>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</si>
  <si>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</si>
  <si>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</si>
  <si>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</si>
  <si>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</si>
  <si>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</si>
  <si>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</si>
  <si>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</si>
  <si>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</si>
  <si>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</si>
  <si>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</si>
  <si>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</si>
  <si>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</si>
  <si>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</si>
  <si>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</si>
  <si>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</si>
  <si>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</si>
  <si>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</si>
  <si>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</si>
  <si>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</si>
  <si>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</si>
  <si>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</si>
  <si>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</si>
  <si>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</si>
  <si>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</si>
  <si>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</si>
  <si>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</si>
  <si>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</si>
  <si>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</si>
  <si>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</si>
  <si>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</si>
  <si>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</si>
  <si>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</si>
  <si>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</si>
  <si>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</si>
  <si>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</si>
  <si>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</si>
  <si>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</si>
  <si>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</si>
  <si>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</si>
  <si>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</si>
  <si>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</si>
  <si>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</si>
  <si>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</si>
  <si>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</si>
  <si>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</si>
  <si>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</si>
  <si>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</si>
  <si>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</si>
  <si>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</si>
  <si>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</si>
  <si>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</si>
  <si>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</si>
  <si>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</si>
  <si>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</si>
  <si>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</si>
  <si>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</si>
  <si>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</si>
  <si>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</si>
  <si>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</si>
  <si>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</si>
  <si>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</si>
  <si>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</si>
  <si>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</si>
  <si>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</si>
  <si>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</si>
  <si>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</si>
  <si>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</si>
  <si>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</si>
  <si>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</si>
  <si>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</si>
  <si>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</si>
  <si>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</si>
  <si>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</si>
  <si>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</si>
  <si>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</si>
  <si>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</si>
  <si>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</si>
  <si>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</si>
  <si>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</si>
  <si>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</si>
  <si>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</si>
  <si>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</si>
  <si>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</si>
  <si>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</si>
  <si>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</si>
  <si>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</si>
  <si>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</si>
  <si>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</si>
  <si>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</si>
  <si>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</si>
  <si>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</si>
  <si>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</si>
  <si>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</si>
  <si>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</si>
  <si>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</si>
  <si>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</si>
  <si>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</si>
  <si>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</si>
  <si>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</si>
  <si>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</si>
  <si>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</si>
  <si>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</si>
  <si>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</si>
  <si>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</si>
  <si>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</si>
  <si>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</si>
  <si>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</si>
  <si>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</si>
  <si>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</si>
  <si>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</si>
  <si>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</si>
  <si>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</si>
  <si>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</si>
  <si>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</si>
  <si>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</si>
  <si>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</si>
  <si>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</si>
  <si>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</si>
  <si>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</si>
  <si>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</si>
  <si>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</si>
  <si>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</si>
  <si>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</si>
  <si>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</si>
  <si>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</si>
  <si>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</si>
  <si>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</si>
  <si>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</si>
  <si>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</si>
  <si>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</si>
  <si>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</si>
  <si>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</si>
  <si>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</si>
  <si>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</si>
  <si>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</si>
  <si>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</si>
  <si>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</si>
  <si>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</si>
  <si>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</si>
  <si>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</si>
  <si>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</si>
  <si>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</si>
  <si>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</si>
  <si>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</si>
  <si>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</si>
  <si>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</si>
  <si>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</si>
  <si>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</si>
  <si>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</si>
  <si>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</si>
  <si>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</si>
  <si>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</si>
  <si>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</si>
  <si>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</si>
  <si>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</si>
  <si>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</si>
  <si>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</si>
  <si>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</si>
  <si>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</si>
  <si>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</si>
  <si>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</si>
  <si>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</si>
  <si>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</si>
  <si>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</si>
  <si>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</si>
  <si>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</si>
  <si>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</si>
  <si>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</si>
  <si>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</si>
  <si>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</si>
  <si>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</si>
  <si>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</si>
  <si>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</si>
  <si>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</si>
  <si>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</si>
  <si>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</si>
  <si>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</si>
  <si>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</si>
  <si>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</si>
  <si>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</si>
  <si>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</si>
  <si>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</si>
  <si>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</si>
  <si>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</si>
  <si>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</si>
  <si>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</si>
  <si>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</si>
  <si>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</si>
  <si>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</si>
  <si>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</si>
  <si>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</si>
  <si>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</si>
  <si>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</si>
  <si>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</si>
  <si>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</si>
  <si>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</si>
  <si>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</si>
  <si>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</si>
  <si>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</si>
  <si>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</si>
  <si>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</si>
  <si>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</si>
  <si>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</si>
  <si>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</si>
  <si>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</si>
  <si>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</si>
  <si>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</si>
  <si>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</si>
  <si>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</si>
  <si>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</si>
  <si>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</si>
  <si>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</si>
  <si>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</si>
  <si>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</si>
  <si>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</si>
  <si>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</si>
  <si>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</si>
  <si>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</si>
  <si>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</si>
  <si>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</si>
  <si>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</si>
  <si>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</si>
  <si>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</si>
  <si>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</si>
  <si>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</si>
  <si>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</si>
  <si>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</si>
  <si>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</si>
  <si>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</si>
  <si>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</si>
  <si>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</si>
  <si>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</si>
  <si>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</si>
  <si>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</si>
  <si>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</si>
  <si>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</si>
  <si>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</si>
  <si>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</si>
  <si>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</si>
  <si>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</si>
  <si>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</si>
  <si>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</si>
  <si>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</si>
  <si>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</si>
  <si>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</si>
  <si>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</si>
  <si>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</si>
  <si>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</si>
  <si>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</si>
  <si>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</si>
  <si>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</si>
  <si>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</si>
  <si>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</si>
  <si>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</si>
  <si>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</si>
  <si>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</si>
  <si>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</si>
  <si>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</si>
  <si>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</si>
  <si>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</si>
  <si>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</si>
  <si>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</si>
  <si>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</si>
  <si>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</si>
  <si>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</si>
  <si>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</si>
  <si>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</si>
  <si>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</si>
  <si>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</si>
  <si>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</si>
  <si>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</si>
  <si>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</si>
  <si>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</si>
  <si>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</si>
  <si>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</si>
  <si>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</si>
  <si>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</si>
  <si>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</si>
  <si>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</si>
  <si>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</si>
  <si>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</si>
  <si>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</si>
  <si>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</si>
  <si>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</si>
  <si>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</si>
  <si>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</si>
  <si>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</si>
  <si>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</si>
  <si>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</si>
  <si>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</si>
  <si>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</si>
  <si>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</si>
  <si>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</si>
  <si>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</si>
  <si>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</si>
  <si>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</si>
  <si>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</si>
  <si>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</si>
  <si>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</si>
  <si>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</si>
  <si>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</si>
  <si>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</si>
  <si>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</si>
  <si>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</si>
  <si>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</si>
  <si>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</si>
  <si>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</si>
  <si>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</si>
  <si>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</si>
  <si>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</si>
  <si>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</si>
  <si>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</si>
  <si>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</si>
  <si>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</si>
  <si>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</si>
  <si>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</si>
  <si>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</si>
  <si>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</si>
  <si>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</si>
  <si>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</si>
  <si>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</si>
  <si>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</si>
  <si>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</si>
  <si>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</si>
  <si>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</si>
  <si>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</si>
  <si>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</si>
  <si>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</si>
  <si>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</si>
  <si>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</si>
  <si>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</si>
  <si>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</si>
  <si>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</si>
  <si>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</si>
  <si>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</si>
  <si>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</si>
  <si>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</si>
  <si>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</si>
  <si>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</si>
  <si>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</si>
  <si>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</si>
  <si>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</si>
  <si>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</si>
  <si>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</si>
  <si>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</si>
  <si>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</si>
  <si>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</si>
  <si>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</si>
  <si>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</si>
  <si>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</si>
  <si>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</si>
  <si>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</si>
  <si>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</si>
  <si>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</si>
  <si>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</si>
  <si>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</si>
  <si>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</si>
  <si>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</si>
  <si>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</si>
  <si>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</si>
  <si>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</si>
  <si>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</si>
  <si>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</si>
  <si>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</si>
  <si>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</si>
  <si>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</si>
  <si>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</si>
  <si>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</si>
  <si>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</si>
  <si>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</si>
  <si>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</si>
  <si>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</si>
  <si>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</si>
  <si>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</si>
  <si>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</si>
  <si>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</si>
  <si>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</si>
  <si>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</si>
  <si>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</si>
  <si>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</si>
  <si>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</si>
  <si>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</si>
  <si>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</si>
  <si>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</si>
  <si>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</si>
  <si>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</si>
  <si>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</si>
  <si>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</si>
  <si>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</si>
  <si>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</si>
  <si>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</si>
  <si>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</si>
  <si>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</si>
  <si>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</si>
  <si>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</si>
  <si>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</si>
  <si>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</si>
  <si>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</si>
  <si>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</si>
  <si>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</si>
  <si>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</si>
  <si>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</si>
  <si>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</si>
  <si>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</si>
  <si>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</si>
  <si>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</si>
  <si>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</si>
  <si>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</si>
  <si>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</si>
  <si>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</si>
  <si>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</si>
  <si>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</si>
  <si>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</si>
  <si>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</si>
  <si>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</si>
  <si>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</si>
  <si>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</si>
  <si>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</si>
  <si>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</si>
  <si>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</si>
  <si>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</si>
  <si>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</si>
  <si>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</si>
  <si>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</si>
  <si>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</si>
  <si>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</si>
  <si>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</si>
  <si>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</si>
  <si>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</si>
  <si>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</si>
  <si>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</si>
  <si>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</si>
  <si>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</si>
  <si>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</si>
  <si>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</si>
  <si>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</si>
  <si>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</si>
  <si>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</si>
  <si>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</si>
  <si>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</si>
  <si>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</si>
  <si>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</si>
  <si>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</si>
  <si>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</si>
  <si>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</si>
  <si>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</si>
  <si>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</si>
  <si>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</si>
  <si>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</si>
  <si>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</si>
  <si>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</si>
  <si>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</si>
  <si>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</si>
  <si>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</si>
  <si>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</si>
  <si>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</si>
  <si>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</si>
  <si>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</si>
  <si>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</si>
  <si>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</si>
  <si>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</si>
  <si>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</si>
  <si>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</si>
  <si>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</si>
  <si>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</si>
  <si>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</si>
  <si>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</si>
  <si>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</si>
  <si>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</si>
  <si>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</si>
  <si>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</si>
  <si>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</si>
  <si>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</si>
  <si>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</si>
  <si>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</si>
  <si>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</si>
  <si>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</si>
  <si>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</si>
  <si>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</si>
  <si>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</si>
  <si>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</si>
  <si>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</si>
  <si>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</si>
  <si>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</si>
  <si>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</si>
  <si>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</si>
  <si>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</si>
  <si>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</si>
  <si>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</si>
  <si>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</si>
  <si>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</si>
  <si>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</si>
  <si>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</si>
  <si>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</si>
  <si>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</si>
  <si>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</si>
  <si>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</si>
  <si>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</si>
  <si>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</si>
  <si>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</si>
  <si>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</si>
  <si>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</si>
  <si>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</si>
  <si>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</si>
  <si>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</si>
  <si>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</si>
  <si>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</si>
  <si>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</si>
  <si>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</si>
  <si>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</si>
  <si>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</si>
  <si>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</si>
  <si>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</si>
  <si>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</si>
  <si>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</si>
  <si>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</si>
  <si>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</si>
  <si>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</si>
  <si>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</si>
  <si>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</si>
  <si>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</si>
  <si>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</si>
  <si>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</si>
  <si>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</si>
  <si>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</si>
  <si>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</si>
  <si>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</si>
  <si>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</si>
  <si>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</si>
  <si>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</si>
  <si>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</si>
  <si>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</si>
  <si>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</si>
  <si>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</si>
  <si>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</si>
  <si>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</si>
  <si>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</si>
  <si>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</si>
  <si>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</si>
  <si>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</si>
  <si>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</si>
  <si>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</si>
  <si>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</si>
  <si>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</si>
  <si>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</si>
  <si>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</si>
  <si>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</si>
  <si>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</si>
  <si>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</si>
  <si>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</si>
  <si>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</si>
  <si>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</si>
  <si>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</si>
  <si>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</si>
  <si>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</si>
  <si>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</si>
  <si>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</si>
  <si>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</si>
  <si>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</si>
  <si>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</si>
  <si>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</si>
  <si>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</si>
  <si>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</si>
  <si>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</si>
  <si>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</si>
  <si>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</si>
  <si>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</si>
  <si>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</si>
  <si>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</si>
  <si>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</si>
  <si>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</si>
  <si>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</si>
  <si>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</si>
  <si>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</si>
  <si>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</si>
  <si>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</si>
  <si>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</si>
  <si>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</si>
  <si>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</si>
  <si>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</si>
  <si>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</si>
  <si>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</si>
  <si>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</si>
  <si>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</si>
  <si>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</si>
  <si>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</si>
  <si>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</si>
  <si>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</si>
  <si>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</si>
  <si>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</si>
  <si>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</si>
  <si>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</si>
  <si>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</si>
  <si>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</si>
  <si>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</si>
  <si>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</si>
  <si>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</si>
  <si>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</si>
  <si>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</si>
  <si>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</si>
  <si>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</si>
  <si>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</si>
  <si>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</si>
  <si>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</si>
  <si>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</si>
  <si>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</si>
  <si>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</si>
  <si>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</si>
  <si>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</si>
  <si>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</si>
  <si>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</si>
  <si>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</si>
  <si>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</si>
  <si>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</si>
  <si>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</si>
  <si>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</si>
  <si>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</si>
  <si>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</si>
  <si>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</si>
  <si>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</si>
  <si>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</si>
  <si>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</si>
  <si>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</si>
  <si>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</si>
  <si>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</si>
  <si>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</si>
  <si>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</si>
  <si>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</si>
  <si>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</si>
  <si>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</si>
  <si>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</si>
  <si>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</si>
  <si>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</si>
  <si>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</si>
  <si>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</si>
  <si>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</si>
  <si>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</si>
  <si>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</si>
  <si>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</si>
  <si>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</si>
  <si>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</si>
  <si>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</si>
  <si>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</si>
  <si>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</si>
  <si>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</si>
  <si>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</si>
  <si>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</si>
  <si>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</si>
  <si>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</si>
  <si>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</si>
  <si>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</si>
  <si>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</si>
  <si>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</si>
  <si>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</si>
  <si>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</si>
  <si>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</si>
  <si>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</si>
  <si>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</si>
  <si>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</si>
  <si>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</si>
  <si>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</si>
  <si>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</si>
  <si>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</si>
  <si>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</si>
  <si>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</si>
  <si>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</si>
  <si>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</si>
  <si>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</si>
  <si>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</si>
  <si>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</si>
  <si>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</si>
  <si>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</si>
  <si>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</si>
  <si>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</si>
  <si>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</si>
  <si>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</si>
  <si>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</si>
  <si>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</si>
  <si>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</si>
  <si>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</si>
  <si>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</si>
  <si>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</si>
  <si>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</si>
  <si>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</si>
  <si>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</si>
  <si>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</si>
  <si>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</si>
  <si>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</si>
  <si>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</si>
  <si>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</si>
  <si>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</si>
  <si>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</si>
  <si>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</si>
  <si>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</si>
  <si>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</si>
  <si>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</si>
  <si>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</si>
  <si>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</si>
  <si>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</si>
  <si>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</si>
  <si>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</si>
  <si>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</si>
  <si>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</si>
  <si>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</si>
  <si>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</si>
  <si>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</si>
  <si>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</si>
  <si>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</si>
  <si>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</si>
  <si>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</si>
  <si>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</si>
  <si>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</si>
  <si>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</si>
  <si>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</si>
  <si>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</si>
  <si>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</si>
  <si>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</si>
  <si>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</si>
  <si>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</si>
  <si>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</si>
  <si>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</si>
  <si>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</si>
  <si>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</si>
  <si>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</si>
  <si>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</si>
  <si>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</si>
  <si>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</si>
  <si>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</si>
  <si>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</si>
  <si>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</si>
  <si>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</si>
  <si>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</si>
  <si>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</si>
  <si>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</si>
  <si>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</si>
  <si>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</si>
  <si>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</si>
  <si>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</si>
  <si>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</si>
  <si>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</si>
  <si>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</si>
  <si>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</si>
  <si>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</si>
  <si>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</si>
  <si>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</si>
  <si>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</si>
  <si>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</si>
  <si>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</si>
  <si>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</si>
  <si>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</si>
  <si>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</si>
  <si>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</si>
  <si>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</si>
  <si>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</si>
  <si>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</si>
  <si>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</si>
  <si>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</si>
  <si>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</si>
  <si>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</si>
  <si>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</si>
  <si>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</si>
  <si>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</si>
  <si>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</si>
  <si>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</si>
  <si>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</si>
  <si>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</si>
  <si>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</si>
  <si>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</si>
  <si>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</si>
  <si>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</si>
  <si>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</si>
  <si>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</si>
  <si>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</si>
  <si>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</si>
  <si>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</si>
  <si>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</si>
  <si>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</si>
  <si>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</si>
  <si>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</si>
  <si>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</si>
  <si>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</si>
  <si>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</si>
  <si>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</si>
  <si>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</si>
  <si>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</si>
  <si>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</si>
  <si>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</si>
  <si>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</si>
  <si>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</si>
  <si>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</si>
  <si>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</si>
  <si>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</si>
  <si>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</si>
  <si>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</si>
  <si>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</si>
  <si>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</si>
  <si>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</si>
  <si>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</si>
  <si>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</si>
  <si>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</si>
  <si>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</si>
  <si>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</si>
  <si>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</si>
  <si>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</si>
  <si>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</si>
  <si>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</si>
  <si>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</si>
  <si>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</si>
  <si>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</si>
  <si>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</si>
  <si>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</si>
  <si>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</si>
  <si>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</si>
  <si>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</si>
  <si>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</si>
  <si>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</si>
  <si>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</si>
  <si>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</si>
  <si>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</si>
  <si>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</si>
  <si>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</si>
  <si>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</si>
  <si>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</si>
  <si>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</si>
  <si>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</si>
  <si>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</si>
  <si>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</si>
  <si>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</si>
  <si>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</si>
  <si>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</si>
  <si>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</si>
  <si>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</si>
  <si>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</si>
  <si>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</si>
  <si>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</si>
  <si>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</si>
  <si>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</si>
  <si>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</si>
  <si>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</si>
  <si>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</si>
  <si>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</si>
  <si>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</si>
  <si>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</si>
  <si>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</si>
  <si>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</si>
  <si>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</si>
  <si>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</si>
  <si>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</si>
  <si>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</si>
  <si>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</si>
  <si>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</si>
  <si>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</si>
  <si>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</si>
  <si>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</si>
  <si>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</si>
  <si>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</si>
  <si>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</si>
  <si>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</si>
  <si>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</si>
  <si>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</si>
  <si>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</si>
  <si>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</si>
  <si>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</si>
  <si>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</si>
  <si>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</si>
  <si>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</si>
  <si>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</si>
  <si>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</si>
  <si>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</si>
  <si>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</si>
  <si>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</si>
  <si>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</si>
  <si>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</si>
  <si>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</si>
  <si>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</si>
  <si>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</si>
  <si>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</si>
  <si>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</si>
  <si>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</si>
  <si>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</si>
  <si>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</si>
  <si>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</si>
  <si>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</si>
  <si>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</si>
  <si>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</si>
  <si>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</si>
  <si>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</si>
  <si>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</si>
  <si>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</si>
  <si>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</si>
  <si>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</si>
  <si>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</si>
  <si>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</si>
  <si>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</si>
  <si>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</si>
  <si>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</si>
  <si>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</si>
  <si>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</si>
  <si>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</si>
  <si>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</si>
  <si>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</si>
  <si>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</si>
  <si>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</si>
  <si>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</si>
  <si>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</si>
  <si>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</si>
  <si>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</si>
  <si>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</si>
  <si>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</si>
  <si>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</si>
  <si>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</si>
  <si>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</si>
  <si>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</si>
  <si>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</si>
  <si>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</si>
  <si>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</si>
  <si>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</si>
  <si>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</si>
  <si>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</si>
  <si>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</si>
  <si>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</si>
  <si>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</si>
  <si>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</si>
  <si>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</si>
  <si>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</si>
  <si>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</si>
  <si>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</si>
  <si>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</si>
  <si>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</si>
  <si>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</si>
  <si>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</si>
  <si>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</si>
  <si>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</si>
  <si>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</si>
  <si>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</si>
  <si>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</si>
  <si>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</si>
  <si>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</si>
  <si>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</si>
  <si>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</si>
  <si>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</si>
  <si>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</si>
  <si>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</si>
  <si>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</si>
  <si>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</si>
  <si>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</si>
  <si>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</si>
  <si>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</si>
  <si>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</si>
  <si>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</si>
  <si>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</si>
  <si>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</si>
  <si>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</si>
  <si>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</si>
  <si>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</si>
  <si>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</si>
  <si>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</si>
  <si>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</si>
  <si>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</si>
  <si>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</si>
  <si>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</si>
  <si>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</si>
  <si>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</si>
  <si>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</si>
  <si>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</si>
  <si>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</si>
  <si>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</si>
  <si>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</si>
  <si>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</si>
  <si>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</si>
  <si>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</si>
  <si>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</si>
  <si>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</si>
  <si>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</si>
  <si>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</si>
  <si>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</si>
  <si>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</si>
  <si>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</si>
  <si>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</si>
  <si>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</si>
  <si>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</si>
  <si>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</si>
  <si>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</si>
  <si>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</si>
  <si>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</si>
  <si>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</si>
  <si>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</si>
  <si>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</si>
  <si>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</si>
  <si>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</si>
  <si>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</si>
  <si>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</si>
  <si>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</si>
  <si>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</si>
  <si>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</si>
  <si>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</si>
  <si>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</si>
  <si>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</si>
  <si>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</si>
  <si>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</si>
  <si>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</si>
  <si>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</si>
  <si>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</si>
  <si>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</si>
  <si>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</si>
  <si>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</si>
  <si>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</si>
  <si>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</si>
  <si>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</si>
  <si>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</si>
  <si>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</si>
  <si>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</si>
  <si>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</si>
  <si>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</si>
  <si>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</si>
  <si>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</si>
  <si>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</si>
  <si>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</si>
  <si>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</si>
  <si>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</si>
  <si>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</si>
  <si>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</si>
  <si>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</si>
  <si>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</si>
  <si>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</si>
  <si>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</si>
  <si>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</si>
  <si>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</si>
  <si>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</si>
  <si>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</si>
  <si>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</si>
  <si>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</si>
  <si>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</si>
  <si>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</si>
  <si>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</si>
  <si>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</si>
  <si>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</si>
  <si>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</si>
  <si>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</si>
  <si>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</si>
  <si>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</si>
  <si>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</si>
  <si>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</si>
  <si>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</si>
  <si>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</si>
  <si>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</si>
  <si>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</si>
  <si>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</si>
  <si>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</si>
  <si>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</si>
  <si>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</si>
  <si>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</si>
  <si>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</si>
  <si>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</si>
  <si>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</si>
  <si>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</si>
  <si>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</si>
  <si>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</si>
  <si>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</si>
  <si>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</si>
  <si>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</si>
  <si>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</si>
  <si>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</si>
  <si>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</si>
  <si>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</si>
  <si>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</si>
  <si>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</si>
  <si>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</si>
  <si>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</si>
  <si>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</si>
  <si>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</si>
  <si>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</si>
  <si>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</si>
  <si>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</si>
  <si>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</si>
  <si>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</si>
  <si>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</si>
  <si>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</si>
  <si>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</si>
  <si>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</si>
  <si>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</si>
  <si>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</si>
  <si>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</si>
  <si>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</si>
  <si>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</si>
  <si>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</si>
  <si>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</si>
  <si>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</si>
  <si>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</si>
  <si>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</si>
  <si>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</si>
  <si>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</si>
  <si>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</si>
  <si>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</si>
  <si>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</si>
  <si>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</si>
  <si>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</si>
  <si>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</si>
  <si>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</si>
  <si>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</si>
  <si>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</si>
  <si>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</si>
  <si>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</si>
  <si>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</si>
  <si>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</si>
  <si>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</si>
  <si>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</si>
  <si>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</si>
  <si>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</si>
  <si>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</si>
  <si>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</si>
  <si>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</si>
  <si>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</si>
  <si>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</si>
  <si>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</si>
  <si>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</si>
  <si>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</si>
  <si>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</si>
  <si>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</si>
  <si>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</si>
  <si>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</si>
  <si>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</si>
  <si>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</si>
  <si>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</si>
  <si>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</si>
  <si>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</si>
  <si>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</si>
  <si>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</si>
  <si>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</si>
  <si>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</si>
  <si>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</si>
  <si>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</si>
  <si>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</si>
  <si>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</si>
  <si>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</si>
  <si>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</si>
  <si>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</si>
  <si>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</si>
  <si>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</si>
  <si>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</si>
  <si>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</si>
  <si>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</si>
  <si>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</si>
  <si>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</si>
  <si>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</si>
  <si>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</si>
  <si>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</si>
  <si>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</si>
  <si>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</si>
  <si>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</si>
  <si>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</si>
  <si>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</si>
  <si>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</si>
  <si>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</si>
  <si>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</si>
  <si>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</si>
  <si>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</si>
  <si>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</si>
  <si>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</si>
  <si>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</si>
  <si>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</si>
  <si>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</si>
  <si>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</si>
  <si>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</si>
  <si>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</si>
  <si>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</si>
  <si>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</si>
  <si>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</si>
  <si>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</si>
  <si>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</si>
  <si>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</si>
  <si>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</si>
  <si>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</si>
  <si>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</si>
  <si>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</si>
  <si>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</si>
  <si>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</si>
  <si>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</si>
  <si>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</si>
  <si>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</si>
  <si>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</si>
  <si>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</si>
  <si>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</si>
  <si>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</si>
  <si>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</si>
  <si>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</si>
  <si>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</si>
  <si>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</si>
  <si>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</si>
  <si>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</si>
  <si>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</si>
  <si>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</si>
  <si>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</si>
  <si>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</si>
  <si>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</si>
  <si>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</si>
  <si>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</si>
  <si>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</si>
  <si>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</si>
  <si>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</si>
  <si>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</si>
  <si>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</si>
  <si>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</si>
  <si>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</si>
  <si>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</si>
  <si>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</si>
  <si>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</si>
  <si>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</si>
  <si>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</si>
  <si>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</si>
  <si>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</si>
  <si>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</si>
  <si>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</si>
  <si>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</si>
  <si>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</si>
  <si>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</si>
  <si>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</si>
  <si>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</si>
  <si>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</si>
  <si>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</si>
  <si>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</si>
  <si>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</si>
  <si>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</si>
  <si>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</si>
  <si>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</si>
  <si>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</si>
  <si>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</si>
  <si>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</si>
  <si>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</si>
  <si>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</si>
  <si>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</si>
  <si>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</si>
  <si>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</si>
  <si>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</si>
  <si>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</si>
  <si>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</si>
  <si>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</si>
  <si>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</si>
  <si>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</si>
  <si>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</si>
  <si>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</si>
  <si>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</si>
  <si>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</si>
  <si>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</si>
  <si>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</si>
  <si>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</si>
  <si>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</si>
  <si>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</si>
  <si>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</si>
  <si>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</si>
  <si>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</si>
  <si>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</si>
  <si>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</si>
  <si>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</si>
  <si>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</si>
  <si>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</si>
  <si>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</si>
  <si>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</si>
  <si>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</si>
  <si>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</si>
  <si>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</si>
  <si>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</si>
  <si>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</si>
  <si>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</si>
  <si>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</si>
  <si>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</si>
  <si>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</si>
  <si>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</si>
  <si>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</si>
  <si>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</si>
  <si>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</si>
  <si>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</si>
  <si>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</si>
  <si>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</si>
  <si>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</si>
  <si>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</si>
  <si>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</si>
  <si>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</si>
  <si>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</si>
  <si>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</si>
  <si>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</si>
  <si>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</si>
  <si>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</si>
  <si>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</si>
  <si>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</si>
  <si>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</si>
  <si>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</si>
  <si>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</si>
  <si>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</si>
  <si>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</si>
  <si>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</si>
  <si>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</si>
  <si>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</si>
  <si>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</si>
  <si>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</si>
  <si>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</si>
  <si>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</si>
  <si>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</si>
  <si>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</si>
  <si>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</si>
  <si>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</si>
  <si>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</si>
  <si>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</si>
  <si>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</si>
  <si>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</si>
  <si>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</si>
  <si>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</si>
  <si>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</si>
  <si>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</si>
  <si>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</si>
  <si>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</si>
  <si>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</si>
  <si>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</si>
  <si>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</si>
  <si>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</si>
  <si>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</si>
  <si>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</si>
  <si>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</si>
  <si>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</si>
  <si>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</si>
  <si>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</si>
  <si>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</si>
  <si>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</si>
  <si>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</si>
  <si>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</si>
  <si>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</si>
  <si>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</si>
  <si>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</si>
  <si>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</si>
  <si>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</si>
  <si>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</si>
  <si>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</si>
  <si>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</si>
  <si>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</si>
  <si>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</si>
  <si>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</si>
  <si>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</si>
  <si>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</si>
  <si>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</si>
  <si>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</si>
  <si>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</si>
  <si>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</si>
  <si>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</si>
  <si>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</si>
  <si>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</si>
  <si>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</si>
  <si>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</si>
  <si>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</si>
  <si>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</si>
  <si>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</si>
  <si>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</si>
  <si>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</si>
  <si>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</si>
  <si>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</si>
  <si>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</si>
  <si>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</si>
  <si>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</si>
  <si>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</si>
  <si>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</si>
  <si>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</si>
  <si>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</si>
  <si>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</si>
  <si>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</si>
  <si>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</si>
  <si>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</si>
  <si>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</si>
  <si>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</si>
  <si>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</si>
  <si>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</si>
  <si>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</si>
  <si>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</si>
  <si>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</si>
  <si>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</si>
  <si>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</si>
  <si>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</si>
  <si>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</si>
  <si>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</si>
  <si>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</si>
  <si>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</si>
  <si>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</si>
  <si>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</si>
  <si>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</si>
  <si>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</si>
  <si>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</si>
  <si>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</si>
  <si>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</si>
  <si>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</si>
  <si>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</si>
  <si>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</si>
  <si>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</si>
  <si>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</si>
  <si>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</si>
  <si>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</si>
  <si>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</si>
  <si>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</si>
  <si>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</si>
  <si>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</si>
  <si>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</si>
  <si>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</si>
  <si>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</si>
  <si>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</si>
  <si>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</si>
  <si>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</si>
  <si>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</si>
  <si>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</si>
  <si>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</si>
  <si>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</si>
  <si>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</si>
  <si>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</si>
  <si>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</si>
  <si>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</si>
  <si>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</si>
  <si>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</si>
  <si>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</si>
  <si>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</si>
  <si>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</si>
  <si>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</si>
  <si>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</si>
  <si>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</si>
  <si>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</si>
  <si>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</si>
  <si>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</si>
  <si>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</si>
  <si>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</si>
  <si>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</si>
  <si>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</si>
  <si>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</si>
  <si>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</si>
  <si>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</si>
  <si>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</si>
  <si>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</si>
  <si>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</si>
  <si>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</si>
  <si>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</si>
  <si>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</si>
  <si>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</si>
  <si>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</si>
  <si>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</si>
  <si>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</si>
  <si>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</si>
  <si>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</si>
  <si>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</si>
  <si>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</si>
  <si>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</si>
  <si>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</si>
  <si>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</si>
  <si>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</si>
  <si>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</si>
  <si>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</si>
  <si>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</si>
  <si>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</si>
  <si>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</si>
  <si>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</si>
  <si>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</si>
  <si>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</si>
  <si>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</si>
  <si>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</si>
  <si>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</si>
  <si>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</si>
  <si>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</si>
  <si>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</si>
  <si>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</si>
  <si>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</si>
  <si>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</si>
  <si>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</si>
  <si>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</si>
  <si>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</si>
  <si>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</si>
  <si>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</si>
  <si>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</si>
  <si>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</si>
  <si>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</si>
  <si>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</si>
  <si>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</si>
  <si>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</si>
  <si>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</si>
  <si>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</si>
  <si>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</si>
  <si>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</si>
  <si>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</si>
  <si>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</si>
  <si>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</si>
  <si>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</si>
  <si>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</si>
  <si>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</si>
  <si>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</si>
  <si>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</si>
  <si>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</si>
  <si>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</si>
  <si>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</si>
  <si>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</si>
  <si>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</si>
  <si>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</si>
  <si>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</si>
  <si>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</si>
  <si>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</si>
  <si>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</si>
  <si>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</si>
  <si>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</si>
  <si>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</si>
  <si>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</si>
  <si>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</si>
  <si>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</si>
  <si>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</si>
  <si>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</si>
  <si>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</si>
  <si>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</si>
  <si>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</si>
  <si>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</si>
  <si>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</si>
  <si>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</si>
  <si>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</si>
  <si>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</si>
  <si>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</si>
  <si>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</si>
  <si>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</si>
  <si>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</si>
  <si>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</si>
  <si>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</si>
  <si>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</si>
  <si>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</si>
  <si>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</si>
  <si>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</si>
  <si>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</si>
  <si>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</si>
  <si>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</si>
  <si>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</si>
  <si>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</si>
  <si>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</si>
  <si>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</si>
  <si>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</si>
  <si>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</si>
  <si>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</si>
  <si>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</si>
  <si>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</si>
  <si>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</si>
  <si>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</si>
  <si>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</si>
  <si>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</si>
  <si>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</si>
  <si>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</si>
  <si>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</si>
  <si>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</si>
  <si>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</si>
  <si>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</si>
  <si>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</si>
  <si>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</si>
  <si>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</si>
  <si>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</si>
  <si>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</si>
  <si>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</si>
  <si>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</si>
  <si>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</si>
  <si>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</si>
  <si>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</si>
  <si>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</si>
  <si>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</si>
  <si>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</si>
  <si>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</si>
  <si>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</si>
  <si>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</si>
  <si>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</si>
  <si>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</si>
  <si>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</si>
  <si>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</si>
  <si>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</si>
  <si>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</si>
  <si>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</si>
  <si>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</si>
  <si>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</si>
  <si>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</si>
  <si>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</si>
  <si>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</si>
  <si>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</si>
  <si>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</si>
  <si>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</si>
  <si>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</si>
  <si>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</si>
  <si>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</si>
  <si>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</si>
  <si>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</si>
  <si>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</si>
  <si>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</si>
  <si>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</si>
  <si>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</si>
  <si>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</si>
  <si>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</si>
  <si>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</si>
  <si>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</si>
  <si>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</si>
  <si>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</si>
  <si>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</si>
  <si>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</si>
  <si>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</si>
  <si>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</si>
  <si>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</si>
  <si>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</si>
  <si>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</si>
  <si>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</si>
  <si>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</si>
  <si>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</si>
  <si>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</si>
  <si>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</si>
  <si>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</si>
  <si>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</si>
  <si>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</si>
  <si>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</si>
  <si>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</si>
  <si>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</si>
  <si>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</si>
  <si>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</si>
  <si>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</si>
  <si>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</si>
  <si>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</si>
  <si>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</si>
  <si>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</si>
  <si>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</si>
  <si>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</si>
  <si>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</si>
  <si>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</si>
  <si>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</si>
  <si>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</si>
  <si>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</si>
  <si>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</si>
  <si>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</si>
  <si>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</si>
  <si>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</si>
  <si>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</si>
  <si>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</si>
  <si>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</si>
  <si>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</si>
  <si>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</si>
  <si>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</si>
  <si>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</si>
  <si>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</si>
  <si>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</si>
  <si>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</si>
  <si>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</si>
  <si>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</si>
  <si>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</si>
  <si>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</si>
  <si>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</si>
  <si>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</si>
  <si>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</si>
  <si>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</si>
  <si>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</si>
  <si>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</si>
  <si>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</si>
  <si>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</si>
  <si>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</si>
  <si>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</si>
  <si>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</si>
  <si>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</si>
  <si>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</si>
  <si>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</si>
  <si>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</si>
  <si>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</si>
  <si>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</si>
  <si>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</si>
  <si>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</si>
  <si>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</si>
  <si>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</si>
  <si>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</si>
  <si>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</si>
  <si>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</si>
  <si>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</si>
  <si>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</si>
  <si>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</si>
  <si>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</si>
  <si>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</si>
  <si>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</si>
  <si>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</si>
  <si>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</si>
  <si>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</si>
  <si>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</si>
  <si>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</si>
  <si>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</si>
  <si>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</si>
  <si>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</si>
  <si>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</si>
  <si>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</si>
  <si>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</si>
  <si>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</si>
  <si>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</si>
  <si>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</si>
  <si>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</si>
  <si>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</si>
  <si>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</si>
  <si>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</si>
  <si>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</si>
  <si>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</si>
  <si>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</si>
  <si>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</si>
  <si>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</si>
  <si>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</si>
  <si>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</si>
  <si>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</si>
  <si>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</si>
  <si>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</si>
  <si>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</si>
  <si>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</si>
  <si>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</si>
  <si>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</si>
  <si>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</si>
  <si>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</si>
  <si>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</si>
  <si>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</si>
  <si>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</si>
  <si>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</si>
  <si>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</si>
  <si>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</si>
  <si>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</si>
  <si>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</si>
  <si>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</si>
  <si>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</si>
  <si>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</si>
  <si>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</si>
  <si>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</si>
  <si>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</si>
  <si>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</si>
  <si>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</si>
  <si>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</si>
  <si>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</si>
  <si>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</si>
  <si>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</si>
  <si>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</si>
  <si>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</si>
  <si>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</si>
  <si>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</si>
  <si>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</si>
  <si>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</si>
  <si>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</si>
  <si>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</si>
  <si>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</si>
  <si>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</si>
  <si>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</si>
  <si>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</si>
  <si>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</si>
  <si>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</si>
  <si>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</si>
  <si>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</si>
  <si>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</si>
  <si>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</si>
  <si>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</si>
  <si>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</si>
  <si>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</si>
  <si>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</si>
  <si>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</si>
  <si>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</si>
  <si>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</si>
  <si>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</si>
  <si>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</si>
  <si>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</si>
  <si>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</si>
  <si>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</si>
  <si>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</si>
  <si>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</si>
  <si>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</si>
  <si>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</si>
  <si>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</si>
  <si>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</si>
  <si>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</si>
  <si>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</si>
  <si>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</si>
  <si>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</si>
  <si>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</si>
  <si>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</si>
  <si>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</si>
  <si>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</si>
  <si>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</si>
  <si>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</si>
  <si>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</si>
  <si>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</si>
  <si>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</si>
  <si>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</si>
  <si>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</si>
  <si>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</si>
  <si>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</si>
  <si>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</si>
  <si>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</si>
  <si>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</si>
  <si>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</si>
  <si>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</si>
  <si>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</si>
  <si>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</si>
  <si>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</si>
  <si>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</si>
  <si>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</si>
  <si>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</si>
  <si>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</si>
  <si>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</si>
  <si>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</si>
  <si>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</si>
  <si>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</si>
  <si>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</si>
  <si>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</si>
  <si>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</si>
  <si>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</si>
  <si>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</si>
  <si>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</si>
  <si>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</si>
  <si>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</si>
  <si>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</si>
  <si>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</si>
  <si>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</si>
  <si>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</si>
  <si>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</si>
  <si>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</si>
  <si>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</si>
  <si>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</si>
  <si>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</si>
  <si>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</si>
  <si>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</si>
  <si>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</si>
  <si>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</si>
  <si>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</si>
  <si>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</si>
  <si>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</si>
  <si>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</si>
  <si>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</si>
  <si>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</si>
  <si>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</si>
  <si>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</si>
  <si>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</si>
  <si>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</si>
  <si>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</si>
  <si>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</si>
  <si>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</si>
  <si>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</si>
  <si>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</si>
  <si>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</si>
  <si>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</si>
  <si>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</si>
  <si>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</si>
  <si>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</si>
  <si>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</si>
  <si>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</si>
  <si>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</si>
  <si>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</si>
  <si>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</si>
  <si>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</si>
  <si>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</si>
  <si>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</si>
  <si>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</si>
  <si>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</si>
  <si>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</si>
  <si>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</si>
  <si>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</si>
  <si>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</si>
  <si>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</si>
  <si>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</si>
  <si>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</si>
  <si>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</si>
  <si>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</si>
  <si>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</si>
  <si>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</si>
  <si>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</si>
  <si>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</si>
  <si>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</si>
  <si>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</si>
  <si>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</si>
  <si>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</si>
  <si>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</si>
  <si>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</si>
  <si>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</si>
  <si>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</si>
  <si>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</si>
  <si>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</si>
  <si>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</si>
  <si>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</si>
  <si>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</si>
  <si>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</si>
  <si>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</si>
  <si>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</si>
  <si>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</si>
  <si>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</si>
  <si>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</si>
  <si>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</si>
  <si>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</si>
  <si>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</si>
  <si>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</si>
  <si>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</si>
  <si>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</si>
  <si>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</si>
  <si>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</si>
  <si>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</si>
  <si>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</si>
  <si>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</si>
  <si>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</si>
  <si>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</si>
  <si>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</si>
  <si>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</si>
  <si>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</si>
  <si>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</si>
  <si>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</si>
  <si>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</si>
  <si>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</si>
  <si>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</si>
  <si>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</si>
  <si>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</si>
  <si>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</si>
  <si>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</si>
  <si>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</si>
  <si>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</si>
  <si>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</si>
  <si>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</si>
  <si>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</si>
  <si>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</si>
  <si>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</si>
  <si>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</si>
  <si>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</si>
  <si>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</si>
  <si>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</si>
  <si>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</si>
  <si>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</si>
  <si>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</si>
  <si>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</si>
  <si>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</si>
  <si>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</si>
  <si>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</si>
  <si>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</si>
  <si>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</si>
  <si>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</si>
  <si>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</si>
  <si>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</si>
  <si>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</si>
  <si>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</si>
  <si>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</si>
  <si>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</si>
  <si>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</si>
  <si>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</si>
  <si>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</si>
  <si>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</si>
  <si>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</si>
  <si>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</si>
  <si>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</si>
  <si>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</si>
  <si>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</si>
  <si>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</si>
  <si>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</si>
  <si>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</si>
  <si>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</si>
  <si>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</si>
  <si>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</si>
  <si>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</si>
  <si>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</si>
  <si>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</si>
  <si>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</si>
  <si>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</si>
  <si>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</si>
  <si>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</si>
  <si>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</si>
  <si>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</si>
  <si>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</si>
  <si>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</si>
  <si>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</si>
  <si>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</si>
  <si>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</si>
  <si>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</si>
  <si>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</si>
  <si>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</si>
  <si>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</si>
  <si>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</si>
  <si>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</si>
  <si>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</si>
  <si>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</si>
  <si>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</si>
  <si>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</si>
  <si>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</si>
  <si>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</si>
  <si>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</si>
  <si>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</si>
  <si>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</si>
  <si>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</si>
  <si>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</si>
  <si>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</si>
  <si>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</si>
  <si>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</si>
  <si>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</si>
  <si>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</si>
  <si>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</si>
  <si>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</si>
  <si>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</si>
  <si>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</si>
  <si>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</si>
  <si>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</si>
  <si>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</si>
  <si>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</si>
  <si>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</si>
  <si>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</si>
  <si>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</si>
  <si>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</si>
  <si>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</si>
  <si>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</si>
  <si>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</si>
  <si>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</si>
  <si>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</si>
  <si>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</si>
  <si>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</si>
  <si>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</si>
  <si>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</si>
  <si>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</si>
  <si>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</si>
  <si>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</si>
  <si>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</si>
  <si>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</si>
  <si>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</si>
  <si>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</si>
  <si>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</si>
  <si>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</si>
  <si>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</si>
  <si>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</si>
  <si>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</si>
  <si>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</si>
  <si>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</si>
  <si>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</si>
  <si>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</si>
  <si>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</si>
  <si>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</si>
  <si>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</si>
  <si>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</si>
  <si>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</si>
  <si>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</si>
  <si>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</si>
  <si>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</si>
  <si>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</si>
  <si>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</si>
  <si>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</si>
  <si>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</si>
  <si>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</si>
  <si>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</si>
  <si>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</si>
  <si>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</si>
  <si>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</si>
  <si>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</si>
  <si>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</si>
  <si>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</si>
  <si>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</si>
  <si>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</si>
  <si>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</si>
  <si>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</si>
  <si>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</si>
  <si>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</si>
  <si>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</si>
  <si>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</si>
  <si>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</si>
  <si>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</si>
  <si>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</si>
  <si>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</si>
  <si>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</si>
  <si>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</si>
  <si>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</si>
  <si>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</si>
  <si>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</si>
  <si>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</si>
  <si>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</si>
  <si>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</si>
  <si>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</si>
  <si>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</si>
  <si>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</si>
  <si>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</si>
  <si>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</si>
  <si>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</si>
  <si>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</si>
  <si>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</si>
  <si>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</si>
  <si>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</si>
  <si>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</si>
  <si>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</si>
  <si>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</si>
  <si>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</si>
  <si>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</si>
  <si>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</si>
  <si>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</si>
  <si>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</si>
  <si>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</si>
  <si>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</si>
  <si>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</si>
  <si>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</si>
  <si>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</si>
  <si>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</si>
  <si>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</si>
  <si>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</si>
  <si>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</si>
  <si>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</si>
  <si>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</si>
  <si>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</si>
  <si>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</si>
  <si>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</si>
  <si>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</si>
  <si>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</si>
  <si>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</si>
  <si>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</si>
  <si>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</si>
  <si>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</si>
  <si>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</si>
  <si>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</si>
  <si>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</si>
  <si>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</si>
  <si>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</si>
  <si>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</si>
  <si>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</si>
  <si>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</si>
  <si>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</si>
  <si>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</si>
  <si>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</si>
  <si>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</si>
  <si>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</si>
  <si>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</si>
  <si>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</si>
  <si>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</si>
  <si>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</si>
  <si>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</si>
  <si>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</si>
  <si>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</si>
  <si>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</si>
  <si>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</si>
  <si>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</si>
  <si>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</si>
  <si>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</si>
  <si>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</si>
  <si>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</si>
  <si>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</si>
  <si>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</si>
  <si>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</si>
  <si>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</si>
  <si>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</si>
  <si>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</si>
  <si>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</si>
  <si>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</si>
  <si>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</si>
  <si>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</si>
  <si>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</si>
  <si>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</si>
  <si>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</si>
  <si>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</si>
  <si>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</si>
  <si>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</si>
  <si>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</si>
  <si>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</si>
  <si>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</si>
  <si>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</si>
  <si>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</si>
  <si>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</si>
  <si>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</si>
  <si>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</si>
  <si>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</si>
  <si>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</si>
  <si>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</si>
  <si>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</si>
  <si>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</si>
  <si>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</si>
  <si>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</si>
  <si>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</si>
  <si>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</si>
  <si>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</si>
  <si>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</si>
  <si>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</si>
  <si>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</si>
  <si>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</si>
  <si>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</si>
  <si>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</si>
  <si>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</si>
  <si>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</si>
  <si>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</si>
  <si>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</si>
  <si>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</si>
  <si>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</si>
  <si>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</si>
  <si>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</si>
  <si>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</si>
  <si>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</si>
  <si>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</si>
  <si>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</si>
  <si>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</si>
  <si>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</si>
  <si>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</si>
  <si>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</si>
  <si>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</si>
  <si>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</si>
  <si>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</si>
  <si>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</si>
  <si>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</si>
  <si>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</si>
  <si>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</si>
  <si>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</si>
  <si>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</si>
  <si>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</si>
  <si>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</si>
  <si>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</si>
  <si>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</si>
  <si>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</si>
  <si>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</si>
  <si>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</si>
  <si>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</si>
  <si>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</si>
  <si>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</si>
  <si>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</si>
  <si>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</si>
  <si>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</si>
  <si>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</si>
  <si>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</si>
  <si>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</si>
  <si>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</si>
  <si>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</si>
  <si>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</si>
  <si>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</si>
  <si>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</si>
  <si>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</si>
  <si>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</si>
  <si>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</si>
  <si>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</si>
  <si>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</si>
  <si>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</si>
  <si>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</si>
  <si>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</si>
  <si>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</si>
  <si>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</si>
  <si>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</si>
  <si>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</si>
  <si>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</si>
  <si>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</si>
  <si>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</si>
  <si>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</si>
  <si>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</si>
  <si>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</si>
  <si>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</si>
  <si>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</si>
  <si>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</si>
  <si>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</si>
  <si>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</si>
  <si>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</si>
  <si>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</si>
  <si>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</si>
  <si>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</si>
  <si>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</si>
  <si>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</si>
  <si>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</si>
  <si>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</si>
  <si>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</si>
  <si>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</si>
  <si>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</si>
  <si>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</si>
  <si>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</si>
  <si>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</si>
  <si>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</si>
  <si>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</si>
  <si>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</si>
  <si>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</si>
  <si>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</si>
  <si>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</si>
  <si>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</si>
  <si>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</si>
  <si>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</si>
  <si>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</si>
  <si>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</si>
  <si>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</si>
  <si>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</si>
  <si>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</si>
  <si>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</si>
  <si>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</si>
  <si>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</si>
  <si>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</si>
  <si>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</si>
  <si>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</si>
  <si>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</si>
  <si>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</si>
  <si>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</si>
  <si>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</si>
  <si>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</si>
  <si>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</si>
  <si>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</si>
  <si>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</si>
  <si>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</si>
  <si>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</si>
  <si>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</si>
  <si>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</si>
  <si>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</si>
  <si>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</si>
  <si>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</si>
  <si>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</si>
  <si>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</si>
  <si>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</si>
  <si>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</si>
  <si>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</si>
  <si>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</si>
  <si>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</si>
  <si>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</si>
  <si>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</si>
  <si>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</si>
  <si>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</si>
  <si>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</si>
  <si>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</si>
  <si>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</si>
  <si>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</si>
  <si>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</si>
  <si>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</si>
  <si>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</si>
  <si>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</si>
  <si>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</si>
  <si>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</si>
  <si>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</si>
  <si>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</si>
  <si>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</si>
  <si>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</si>
  <si>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</si>
  <si>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</si>
  <si>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</si>
  <si>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</si>
  <si>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</si>
  <si>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</si>
  <si>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</si>
  <si>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</si>
  <si>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</si>
  <si>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</si>
  <si>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</si>
  <si>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</si>
  <si>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</si>
  <si>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</si>
  <si>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</si>
  <si>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</si>
  <si>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</si>
  <si>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</si>
  <si>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</si>
  <si>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</si>
  <si>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</si>
  <si>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</si>
  <si>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</si>
  <si>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</si>
  <si>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</si>
  <si>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</si>
  <si>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</si>
  <si>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</si>
  <si>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</si>
  <si>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</si>
  <si>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</si>
  <si>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</si>
  <si>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</si>
  <si>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</si>
  <si>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</si>
  <si>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</si>
  <si>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</si>
  <si>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</si>
  <si>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</si>
  <si>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</si>
  <si>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</si>
  <si>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</si>
  <si>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</si>
  <si>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</si>
  <si>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</si>
  <si>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</si>
  <si>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</si>
  <si>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</si>
  <si>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</si>
  <si>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</si>
  <si>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</si>
  <si>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</si>
  <si>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</si>
  <si>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</si>
  <si>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</si>
  <si>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</si>
  <si>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</si>
  <si>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</si>
  <si>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</si>
  <si>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</si>
  <si>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</si>
  <si>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</si>
  <si>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</si>
  <si>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</si>
  <si>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</si>
  <si>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</si>
  <si>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</si>
  <si>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</si>
  <si>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</si>
  <si>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</si>
  <si>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</si>
  <si>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</si>
  <si>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</si>
  <si>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</si>
  <si>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</si>
  <si>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</si>
  <si>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</si>
  <si>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</si>
  <si>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</si>
  <si>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</si>
  <si>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</si>
  <si>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</si>
  <si>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</si>
  <si>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</si>
  <si>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</si>
  <si>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</si>
  <si>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</si>
  <si>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</si>
  <si>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ALBERTO</t>
  </si>
  <si>
    <t>COMPREMAX - MISTER HAL</t>
  </si>
  <si>
    <t>COMETA- BARAO DO RIO BRANCO</t>
  </si>
  <si>
    <t>COMETA- BENI CARVALHO</t>
  </si>
  <si>
    <t>COMETA - TIBURCIO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</si>
</sst>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H32" sqref="H3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45782</v>
      </c>
      <c r="B2" t="s">
        <v>6743</v>
      </c>
      <c r="C2" t="s">
        <v>6436</v>
      </c>
      <c r="D2">
        <v>162</v>
      </c>
      <c r="E2" t="s">
        <v>19</v>
      </c>
      <c r="F2" s="37">
        <v>6832.46</v>
      </c>
      <c r="G2">
        <v>289.5</v>
      </c>
      <c r="H2" t="str">
        <f>VLOOKUP(D2,COORDENADAS!A:J,10,FALSE)</f>
        <v>-3.81528198</v>
      </c>
      <c r="I2" t="str">
        <f>VLOOKUP(D2,COORDENADAS!A:K,11,FALSE)</f>
        <v>-38.55661271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</v>
      </c>
    </row>
    <row r="3" spans="1:13">
      <c r="A3" s="4">
        <v>45782</v>
      </c>
      <c r="B3" t="s">
        <v>6746</v>
      </c>
      <c r="C3" t="s">
        <v>6431</v>
      </c>
      <c r="D3">
        <v>193</v>
      </c>
      <c r="E3" t="s">
        <v>23</v>
      </c>
      <c r="F3" s="37">
        <v>981.12</v>
      </c>
      <c r="G3">
        <v>66.7</v>
      </c>
      <c r="H3" t="str">
        <f>VLOOKUP(D3,COORDENADAS!A:J,10,FALSE)</f>
        <v>-3.7211932</v>
      </c>
      <c r="I3" t="str">
        <f>VLOOKUP(D3,COORDENADAS!A:K,11,FALSE)</f>
        <v>-38.5583364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45782</v>
      </c>
      <c r="B4" t="s">
        <v>6746</v>
      </c>
      <c r="C4" t="s">
        <v>6431</v>
      </c>
      <c r="D4">
        <v>239</v>
      </c>
      <c r="E4" t="s">
        <v>28</v>
      </c>
      <c r="F4" s="37">
        <v>2816.76</v>
      </c>
      <c r="G4">
        <v>293.60000000000002</v>
      </c>
      <c r="H4" t="str">
        <f>VLOOKUP(D4,COORDENADAS!A:J,10,FALSE)</f>
        <v>-3.7342526</v>
      </c>
      <c r="I4" t="str">
        <f>VLOOKUP(D4,COORDENADAS!A:K,11,FALSE)</f>
        <v>-38.65836087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45782</v>
      </c>
      <c r="B5" t="s">
        <v>6748</v>
      </c>
      <c r="C5" t="s">
        <v>6434</v>
      </c>
      <c r="D5">
        <v>322</v>
      </c>
      <c r="E5" t="s">
        <v>36</v>
      </c>
      <c r="F5" s="37">
        <v>14533.59</v>
      </c>
      <c r="G5">
        <v>434.6</v>
      </c>
      <c r="H5" t="str">
        <f>VLOOKUP(D5,COORDENADAS!A:J,10,FALSE)</f>
        <v>-3.8622118</v>
      </c>
      <c r="I5" t="str">
        <f>VLOOKUP(D5,COORDENADAS!A:K,11,FALSE)</f>
        <v>-38.4959971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45782</v>
      </c>
      <c r="B6" t="s">
        <v>6753</v>
      </c>
      <c r="C6" t="s">
        <v>6435</v>
      </c>
      <c r="D6">
        <v>378</v>
      </c>
      <c r="E6" t="s">
        <v>48</v>
      </c>
      <c r="F6" s="37">
        <v>546.4</v>
      </c>
      <c r="G6">
        <v>59.3</v>
      </c>
      <c r="H6" t="str">
        <f>VLOOKUP(D6,COORDENADAS!A:J,10,FALSE)</f>
        <v>-3.8227322</v>
      </c>
      <c r="I6" t="str">
        <f>VLOOKUP(D6,COORDENADAS!A:K,11,FALSE)</f>
        <v>-38.5091962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</v>
      </c>
    </row>
    <row r="7" spans="1:13">
      <c r="A7" s="4">
        <v>45782</v>
      </c>
      <c r="B7" t="s">
        <v>6743</v>
      </c>
      <c r="C7" t="s">
        <v>6436</v>
      </c>
      <c r="D7">
        <v>548</v>
      </c>
      <c r="E7" t="s">
        <v>68</v>
      </c>
      <c r="F7" s="37">
        <v>2872.1</v>
      </c>
      <c r="G7">
        <v>135</v>
      </c>
      <c r="H7" t="str">
        <f>VLOOKUP(D7,COORDENADAS!A:J,10,FALSE)</f>
        <v>-3.7498338</v>
      </c>
      <c r="I7" t="str">
        <f>VLOOKUP(D7,COORDENADAS!A:K,11,FALSE)</f>
        <v>-38.5846885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4">
        <v>45782</v>
      </c>
      <c r="B8" t="s">
        <v>6746</v>
      </c>
      <c r="C8" t="s">
        <v>6431</v>
      </c>
      <c r="D8">
        <v>950</v>
      </c>
      <c r="E8" t="s">
        <v>146</v>
      </c>
      <c r="F8" s="37">
        <v>6195.97</v>
      </c>
      <c r="G8">
        <v>304.8</v>
      </c>
      <c r="H8" t="str">
        <f>VLOOKUP(D8,COORDENADAS!A:J,10,FALSE)</f>
        <v>-3.7233183</v>
      </c>
      <c r="I8" t="str">
        <f>VLOOKUP(D8,COORDENADAS!A:K,11,FALSE)</f>
        <v>-38.5963513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45782</v>
      </c>
      <c r="B9" t="s">
        <v>6752</v>
      </c>
      <c r="C9" t="s">
        <v>6732</v>
      </c>
      <c r="D9">
        <v>967</v>
      </c>
      <c r="E9" t="s">
        <v>150</v>
      </c>
      <c r="F9" s="37">
        <v>1039.02</v>
      </c>
      <c r="G9">
        <v>55.8</v>
      </c>
      <c r="H9" t="str">
        <f>VLOOKUP(D9,COORDENADAS!A:J,10,FALSE)</f>
        <v>-3.7374817</v>
      </c>
      <c r="I9" t="str">
        <f>VLOOKUP(D9,COORDENADAS!A:K,11,FALSE)</f>
        <v>-38.5204755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>
      <c r="A10" s="4">
        <v>45782</v>
      </c>
      <c r="B10" t="s">
        <v>6743</v>
      </c>
      <c r="C10" t="s">
        <v>6436</v>
      </c>
      <c r="D10">
        <v>976</v>
      </c>
      <c r="E10" t="s">
        <v>152</v>
      </c>
      <c r="F10" s="37">
        <v>2620.25</v>
      </c>
      <c r="G10">
        <v>135.69999999999999</v>
      </c>
      <c r="H10" t="str">
        <f>VLOOKUP(D10,COORDENADAS!A:J,10,FALSE)</f>
        <v>-3.7598094</v>
      </c>
      <c r="I10" t="str">
        <f>VLOOKUP(D10,COORDENADAS!A:K,11,FALSE)</f>
        <v>-38.5861946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45782</v>
      </c>
      <c r="B11" t="s">
        <v>6749</v>
      </c>
      <c r="C11" t="s">
        <v>6432</v>
      </c>
      <c r="D11">
        <v>2309</v>
      </c>
      <c r="E11" t="s">
        <v>323</v>
      </c>
      <c r="F11" s="37">
        <v>1190.98</v>
      </c>
      <c r="G11">
        <v>69.599999999999994</v>
      </c>
      <c r="H11" t="str">
        <f>VLOOKUP(D11,COORDENADAS!A:J,10,FALSE)</f>
        <v>-3.7495749</v>
      </c>
      <c r="I11" t="str">
        <f>VLOOKUP(D11,COORDENADAS!A:K,11,FALSE)</f>
        <v>-38.5285489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45782</v>
      </c>
      <c r="B12" t="s">
        <v>6749</v>
      </c>
      <c r="C12" t="s">
        <v>6506</v>
      </c>
      <c r="D12">
        <v>2909</v>
      </c>
      <c r="E12" t="s">
        <v>388</v>
      </c>
      <c r="F12" s="37">
        <v>16714.849999999999</v>
      </c>
      <c r="G12">
        <v>1379.1</v>
      </c>
      <c r="H12" t="str">
        <f>VLOOKUP(D12,COORDENADAS!A:J,10,FALSE)</f>
        <v>-3.8546626</v>
      </c>
      <c r="I12" t="str">
        <f>VLOOKUP(D12,COORDENADAS!A:K,11,FALSE)</f>
        <v>-38.6021541</v>
      </c>
      <c r="J12" s="1" t="s">
        <v>6571</v>
      </c>
      <c r="K12" s="1" t="s">
        <v>6572</v>
      </c>
      <c r="L12" s="7">
        <f>VLOOKUP(C12,pesoCaminhao!C:G,5,0)</f>
        <v>4900</v>
      </c>
      <c r="M12" s="7" t="str">
        <f>VLOOKUP(D12,horarios!B:G,6,0)</f>
        <v>DIURNO</v>
      </c>
    </row>
    <row r="13" spans="1:13">
      <c r="A13" s="4">
        <v>45782</v>
      </c>
      <c r="B13" t="s">
        <v>6752</v>
      </c>
      <c r="C13" t="s">
        <v>6732</v>
      </c>
      <c r="D13">
        <v>3059</v>
      </c>
      <c r="E13" t="s">
        <v>399</v>
      </c>
      <c r="F13" s="37">
        <v>10114.44</v>
      </c>
      <c r="G13">
        <v>626.9</v>
      </c>
      <c r="H13" t="str">
        <f>VLOOKUP(D13,COORDENADAS!A:J,10,FALSE)</f>
        <v>-3.7929966</v>
      </c>
      <c r="I13" t="str">
        <f>VLOOKUP(D13,COORDENADAS!A:K,11,FALSE)</f>
        <v>-38.5335303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MANHA</v>
      </c>
    </row>
    <row r="14" spans="1:13">
      <c r="A14" s="4">
        <v>45782</v>
      </c>
      <c r="B14" t="s">
        <v>6748</v>
      </c>
      <c r="C14" t="s">
        <v>6434</v>
      </c>
      <c r="D14">
        <v>4393</v>
      </c>
      <c r="E14" t="s">
        <v>600</v>
      </c>
      <c r="F14" s="37">
        <v>804.24</v>
      </c>
      <c r="G14">
        <v>36.6</v>
      </c>
      <c r="H14" t="str">
        <f>VLOOKUP(D14,COORDENADAS!A:J,10,FALSE)</f>
        <v>-3.7411919</v>
      </c>
      <c r="I14" t="str">
        <f>VLOOKUP(D14,COORDENADAS!A:K,11,FALSE)</f>
        <v>-38.4958533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4">
        <v>45782</v>
      </c>
      <c r="B15" t="s">
        <v>6746</v>
      </c>
      <c r="C15" t="s">
        <v>6431</v>
      </c>
      <c r="D15">
        <v>9339</v>
      </c>
      <c r="E15" t="s">
        <v>720</v>
      </c>
      <c r="F15" s="37">
        <v>3463.46</v>
      </c>
      <c r="G15">
        <v>175.1</v>
      </c>
      <c r="H15" t="str">
        <f>VLOOKUP(D15,COORDENADAS!A:J,10,FALSE)</f>
        <v>-3.72013</v>
      </c>
      <c r="I15" t="str">
        <f>VLOOKUP(D15,COORDENADAS!A:K,11,FALSE)</f>
        <v>-38.54911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45782</v>
      </c>
      <c r="B16" t="s">
        <v>6752</v>
      </c>
      <c r="C16" t="s">
        <v>6732</v>
      </c>
      <c r="D16">
        <v>10946</v>
      </c>
      <c r="E16" t="s">
        <v>841</v>
      </c>
      <c r="F16" s="37">
        <v>1505.92</v>
      </c>
      <c r="G16">
        <v>84.7</v>
      </c>
      <c r="H16" t="str">
        <f>VLOOKUP(D16,COORDENADAS!A:J,10,FALSE)</f>
        <v>-3.7216531</v>
      </c>
      <c r="I16" t="str">
        <f>VLOOKUP(D16,COORDENADAS!A:K,11,FALSE)</f>
        <v>-38.540229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</v>
      </c>
    </row>
    <row r="17" spans="1:13">
      <c r="A17" s="4">
        <v>45782</v>
      </c>
      <c r="B17" t="s">
        <v>6753</v>
      </c>
      <c r="C17" t="s">
        <v>6435</v>
      </c>
      <c r="D17">
        <v>10947</v>
      </c>
      <c r="E17" t="s">
        <v>842</v>
      </c>
      <c r="F17" s="37">
        <v>581.71</v>
      </c>
      <c r="G17">
        <v>41.6</v>
      </c>
      <c r="H17" t="str">
        <f>VLOOKUP(D17,COORDENADAS!A:J,10,FALSE)</f>
        <v>-3.8194224</v>
      </c>
      <c r="I17" t="str">
        <f>VLOOKUP(D17,COORDENADAS!A:K,11,FALSE)</f>
        <v>-38.4817816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45782</v>
      </c>
      <c r="B18" t="s">
        <v>6746</v>
      </c>
      <c r="C18" t="s">
        <v>6431</v>
      </c>
      <c r="D18">
        <v>11412</v>
      </c>
      <c r="E18" t="s">
        <v>936</v>
      </c>
      <c r="F18" s="37">
        <v>950.98</v>
      </c>
      <c r="G18">
        <v>60.8</v>
      </c>
      <c r="H18" t="str">
        <f>VLOOKUP(D18,COORDENADAS!A:J,10,FALSE)</f>
        <v>-3.75761186</v>
      </c>
      <c r="I18" t="str">
        <f>VLOOKUP(D18,COORDENADAS!A:K,11,FALSE)</f>
        <v>-38.61031199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</v>
      </c>
    </row>
    <row r="19" spans="1:13">
      <c r="A19" s="4">
        <v>45782</v>
      </c>
      <c r="B19" t="s">
        <v>6753</v>
      </c>
      <c r="C19" t="s">
        <v>6435</v>
      </c>
      <c r="D19">
        <v>11745</v>
      </c>
      <c r="E19" t="s">
        <v>989</v>
      </c>
      <c r="F19" s="37">
        <v>219.25</v>
      </c>
      <c r="G19">
        <v>17.600000000000001</v>
      </c>
      <c r="H19" t="str">
        <f>VLOOKUP(D19,COORDENADAS!A:J,10,FALSE)</f>
        <v>-3.77711471</v>
      </c>
      <c r="I19" t="str">
        <f>VLOOKUP(D19,COORDENADAS!A:K,11,FALSE)</f>
        <v>-38.51701088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45782</v>
      </c>
      <c r="B20" t="s">
        <v>6752</v>
      </c>
      <c r="C20" t="s">
        <v>6732</v>
      </c>
      <c r="D20">
        <v>11775</v>
      </c>
      <c r="E20" t="s">
        <v>994</v>
      </c>
      <c r="F20" s="37">
        <v>1788.42</v>
      </c>
      <c r="G20">
        <v>91.3</v>
      </c>
      <c r="H20" t="str">
        <f>VLOOKUP(D20,COORDENADAS!A:J,10,FALSE)</f>
        <v>-3.73996838</v>
      </c>
      <c r="I20" t="str">
        <f>VLOOKUP(D20,COORDENADAS!A:K,11,FALSE)</f>
        <v>-38.53237147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45782</v>
      </c>
      <c r="B21" t="s">
        <v>6749</v>
      </c>
      <c r="C21" t="s">
        <v>6432</v>
      </c>
      <c r="D21">
        <v>11809</v>
      </c>
      <c r="E21" t="s">
        <v>1010</v>
      </c>
      <c r="F21" s="37">
        <v>624.26</v>
      </c>
      <c r="G21">
        <v>35.700000000000003</v>
      </c>
      <c r="H21" t="str">
        <f>VLOOKUP(D21,COORDENADAS!A:J,10,FALSE)</f>
        <v>-3.77305558</v>
      </c>
      <c r="I21" t="str">
        <f>VLOOKUP(D21,COORDENADAS!A:K,11,FALSE)</f>
        <v>-38.57358276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45782</v>
      </c>
      <c r="B22" t="s">
        <v>6753</v>
      </c>
      <c r="C22" t="s">
        <v>6435</v>
      </c>
      <c r="D22">
        <v>11927</v>
      </c>
      <c r="E22" t="s">
        <v>1036</v>
      </c>
      <c r="F22" s="37">
        <v>303</v>
      </c>
      <c r="G22">
        <v>35.4</v>
      </c>
      <c r="H22" t="str">
        <f>VLOOKUP(D22,COORDENADAS!A:J,10,FALSE)</f>
        <v>-3.78286517</v>
      </c>
      <c r="I22" t="str">
        <f>VLOOKUP(D22,COORDENADAS!A:K,11,FALSE)</f>
        <v>-38.50397111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45782</v>
      </c>
      <c r="B23" t="s">
        <v>6749</v>
      </c>
      <c r="C23" t="s">
        <v>6432</v>
      </c>
      <c r="D23">
        <v>12000</v>
      </c>
      <c r="E23" t="s">
        <v>1070</v>
      </c>
      <c r="F23" s="37">
        <v>228.24</v>
      </c>
      <c r="G23">
        <v>9.6</v>
      </c>
      <c r="H23" t="str">
        <f>VLOOKUP(D23,COORDENADAS!A:J,10,FALSE)</f>
        <v>-3.76752651</v>
      </c>
      <c r="I23" t="str">
        <f>VLOOKUP(D23,COORDENADAS!A:K,11,FALSE)</f>
        <v>-38.55298701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45782</v>
      </c>
      <c r="B24" t="s">
        <v>6746</v>
      </c>
      <c r="C24" t="s">
        <v>6431</v>
      </c>
      <c r="D24">
        <v>151</v>
      </c>
      <c r="E24" t="s">
        <v>6754</v>
      </c>
      <c r="F24" s="37">
        <v>1555</v>
      </c>
      <c r="G24">
        <v>0</v>
      </c>
      <c r="H24" t="str">
        <f>VLOOKUP(D24,COORDENADAS!A:J,10,FALSE)</f>
        <v>-3.7392121</v>
      </c>
      <c r="I24" t="str">
        <f>VLOOKUP(D24,COORDENADAS!A:K,11,FALSE)</f>
        <v>-38.5924565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4">
        <v>45782</v>
      </c>
      <c r="B25" t="s">
        <v>6752</v>
      </c>
      <c r="C25" t="s">
        <v>6732</v>
      </c>
      <c r="D25">
        <v>11775</v>
      </c>
      <c r="E25" t="s">
        <v>6755</v>
      </c>
      <c r="F25" s="37">
        <v>1788</v>
      </c>
      <c r="G25">
        <v>0</v>
      </c>
      <c r="H25" t="str">
        <f>VLOOKUP(D25,COORDENADAS!A:J,10,FALSE)</f>
        <v>-3.73996838</v>
      </c>
      <c r="I25" t="str">
        <f>VLOOKUP(D25,COORDENADAS!A:K,11,FALSE)</f>
        <v>-38.53237147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45782</v>
      </c>
      <c r="B26" t="s">
        <v>6748</v>
      </c>
      <c r="C26" t="s">
        <v>6434</v>
      </c>
      <c r="D26">
        <v>9340</v>
      </c>
      <c r="E26" t="s">
        <v>6756</v>
      </c>
      <c r="F26" s="37">
        <v>2403</v>
      </c>
      <c r="G26">
        <v>0</v>
      </c>
      <c r="H26" t="str">
        <f>VLOOKUP(D26,COORDENADAS!A:J,10,FALSE)</f>
        <v>-3.745611</v>
      </c>
      <c r="I26" t="str">
        <f>VLOOKUP(D26,COORDENADAS!A:K,11,FALSE)</f>
        <v>-38.495747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4">
        <v>45782</v>
      </c>
      <c r="B27" t="s">
        <v>6748</v>
      </c>
      <c r="C27" t="s">
        <v>6434</v>
      </c>
      <c r="D27">
        <v>4029</v>
      </c>
      <c r="E27" t="s">
        <v>6757</v>
      </c>
      <c r="F27" s="37">
        <v>2320</v>
      </c>
      <c r="G27">
        <v>0</v>
      </c>
      <c r="H27" t="str">
        <f>VLOOKUP(D27,COORDENADAS!A:J,10,FALSE)</f>
        <v>-3.7411822</v>
      </c>
      <c r="I27" t="str">
        <f>VLOOKUP(D27,COORDENADAS!A:K,11,FALSE)</f>
        <v>-38.5041525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</v>
      </c>
    </row>
    <row r="28" spans="1:13">
      <c r="A28" s="4"/>
      <c r="F28" s="37"/>
      <c r="G28"/>
      <c r="J28" s="1"/>
      <c r="K28" s="1"/>
    </row>
    <row r="29" spans="1:13">
      <c r="A29" s="4"/>
      <c r="F29" s="37"/>
      <c r="G29"/>
      <c r="J29" s="1"/>
      <c r="K29" s="1"/>
    </row>
    <row r="30" spans="1:13">
      <c r="A30" s="4"/>
      <c r="F30" s="37"/>
      <c r="G30"/>
      <c r="J30" s="1"/>
      <c r="K30" s="1"/>
    </row>
    <row r="31" spans="1:13">
      <c r="A31" s="4"/>
      <c r="F31" s="37"/>
      <c r="G31"/>
      <c r="J31" s="1"/>
      <c r="K31" s="1"/>
    </row>
    <row r="32" spans="1:13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F37" s="37"/>
      <c r="G37"/>
      <c r="J37" s="1"/>
      <c r="K37" s="1"/>
    </row>
    <row r="38" spans="1:11">
      <c r="A38" s="4"/>
      <c r="F38" s="37"/>
      <c r="G38"/>
      <c r="J38" s="1"/>
      <c r="K38" s="1"/>
    </row>
    <row r="39" spans="1:11">
      <c r="A39" s="4"/>
      <c r="F39" s="37"/>
      <c r="G39"/>
      <c r="J39" s="1"/>
      <c r="K39" s="1"/>
    </row>
    <row r="40" spans="1:11">
      <c r="A40" s="4"/>
      <c r="F40" s="37"/>
      <c r="G40"/>
      <c r="J40" s="1"/>
      <c r="K40" s="1"/>
    </row>
    <row r="41" spans="1:11">
      <c r="A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J46" s="3"/>
      <c r="K46" s="2"/>
    </row>
    <row r="47" spans="1:11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2025-05-06T14:04:13Z</dcterms:modified>
</cp:coreProperties>
</file>