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col\Desktop\TFG\muntatge\MATLAB\Experiments\Exp1_Exotermic\8_LAYERS\"/>
    </mc:Choice>
  </mc:AlternateContent>
  <xr:revisionPtr revIDLastSave="0" documentId="13_ncr:1_{47B52A8D-6D53-438C-9E7E-2873A3E70684}" xr6:coauthVersionLast="47" xr6:coauthVersionMax="47" xr10:uidLastSave="{00000000-0000-0000-0000-000000000000}"/>
  <bookViews>
    <workbookView xWindow="2508" yWindow="2508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H24" i="1" s="1"/>
  <c r="J24" i="1" s="1"/>
  <c r="G15" i="1"/>
  <c r="H15" i="1" s="1"/>
  <c r="J15" i="1" s="1"/>
  <c r="G11" i="1"/>
  <c r="G10" i="1"/>
  <c r="H10" i="1" s="1"/>
  <c r="J10" i="1" s="1"/>
  <c r="G8" i="1"/>
  <c r="H8" i="1" s="1"/>
  <c r="J8" i="1" s="1"/>
  <c r="G5" i="1"/>
  <c r="H5" i="1" s="1"/>
  <c r="J5" i="1" s="1"/>
  <c r="J6" i="1"/>
  <c r="J7" i="1"/>
  <c r="J9" i="1"/>
  <c r="J12" i="1"/>
  <c r="J13" i="1"/>
  <c r="J14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H6" i="1"/>
  <c r="H7" i="1"/>
  <c r="H9" i="1"/>
  <c r="H11" i="1"/>
  <c r="J11" i="1" s="1"/>
  <c r="H12" i="1"/>
  <c r="H13" i="1"/>
  <c r="H14" i="1"/>
  <c r="H16" i="1"/>
  <c r="H17" i="1"/>
  <c r="H18" i="1"/>
  <c r="H19" i="1"/>
  <c r="H20" i="1"/>
  <c r="H21" i="1"/>
  <c r="H22" i="1"/>
  <c r="H23" i="1"/>
  <c r="H25" i="1"/>
  <c r="H27" i="1"/>
  <c r="H28" i="1"/>
  <c r="H29" i="1"/>
  <c r="H30" i="1"/>
  <c r="H31" i="1"/>
  <c r="H32" i="1"/>
  <c r="H33" i="1"/>
  <c r="H34" i="1"/>
  <c r="J34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K36" i="1" s="1"/>
  <c r="I5" i="1"/>
  <c r="F6" i="1"/>
  <c r="G6" i="1"/>
  <c r="F7" i="1"/>
  <c r="G7" i="1"/>
  <c r="F8" i="1"/>
  <c r="F9" i="1"/>
  <c r="G9" i="1"/>
  <c r="F10" i="1"/>
  <c r="F11" i="1"/>
  <c r="F12" i="1"/>
  <c r="G12" i="1"/>
  <c r="F13" i="1"/>
  <c r="G13" i="1"/>
  <c r="F14" i="1"/>
  <c r="G14" i="1"/>
  <c r="F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F25" i="1"/>
  <c r="G25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5" i="1"/>
  <c r="C35" i="1"/>
  <c r="C36" i="1" s="1"/>
  <c r="D35" i="1"/>
  <c r="E35" i="1"/>
  <c r="B35" i="1"/>
  <c r="B36" i="1" s="1"/>
  <c r="J36" i="1" l="1"/>
  <c r="J37" i="1"/>
  <c r="F35" i="1"/>
  <c r="F36" i="1" s="1"/>
  <c r="F37" i="1" s="1"/>
  <c r="E36" i="1"/>
  <c r="E37" i="1" s="1"/>
  <c r="D36" i="1"/>
  <c r="D37" i="1" s="1"/>
  <c r="C37" i="1"/>
  <c r="B37" i="1"/>
  <c r="G35" i="1"/>
  <c r="G36" i="1" l="1"/>
  <c r="G37" i="1" s="1"/>
</calcChain>
</file>

<file path=xl/sharedStrings.xml><?xml version="1.0" encoding="utf-8"?>
<sst xmlns="http://schemas.openxmlformats.org/spreadsheetml/2006/main" count="58" uniqueCount="22">
  <si>
    <t>Trial Number</t>
  </si>
  <si>
    <t>ti,exo (s)</t>
  </si>
  <si>
    <t>Ti,exo (°C)</t>
  </si>
  <si>
    <t>tf,exo (s)</t>
  </si>
  <si>
    <t xml:space="preserve"> </t>
  </si>
  <si>
    <t>Tfexo (°C)</t>
  </si>
  <si>
    <t>Δt,exo (s)</t>
  </si>
  <si>
    <t>Average</t>
  </si>
  <si>
    <t>Std. Dev, with CI = 96%</t>
  </si>
  <si>
    <t>Coeff. Var. (%)</t>
  </si>
  <si>
    <t>-</t>
  </si>
  <si>
    <t>8 Layers</t>
  </si>
  <si>
    <t>FP</t>
  </si>
  <si>
    <t>FN</t>
  </si>
  <si>
    <t>TP</t>
  </si>
  <si>
    <t>TN</t>
  </si>
  <si>
    <t>ΔT,exo (°C)</t>
  </si>
  <si>
    <t>PP</t>
  </si>
  <si>
    <t>PN</t>
  </si>
  <si>
    <t>P</t>
  </si>
  <si>
    <t>N</t>
  </si>
  <si>
    <t>n = 30 + 0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</si>
</sst>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2" xfId="0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Border="1" applyAlignment="1">
      <alignment horizontal="center" wrapText="1"/>
    </xf>
    <xf numFmtId="9" fontId="2" fillId="0" borderId="3" xfId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wrapText="1"/>
    </xf>
    <xf numFmtId="9" fontId="2" fillId="0" borderId="7" xfId="1" applyFont="1" applyBorder="1" applyAlignment="1">
      <alignment horizontal="center" wrapText="1"/>
    </xf>
    <xf numFmtId="1" fontId="2" fillId="0" borderId="0" xfId="0" applyNumberFormat="1" applyFont="1" applyBorder="1" applyAlignment="1">
      <alignment horizontal="center" wrapText="1"/>
    </xf>
    <xf numFmtId="1" fontId="2" fillId="0" borderId="3" xfId="1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8" xfId="0" applyNumberFormat="1" applyFont="1" applyBorder="1" applyAlignment="1">
      <alignment horizontal="center" wrapText="1"/>
    </xf>
    <xf numFmtId="9" fontId="2" fillId="0" borderId="9" xfId="1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10" xfId="0" applyNumberFormat="1" applyFont="1" applyBorder="1" applyAlignment="1">
      <alignment horizontal="center" wrapText="1"/>
    </xf>
    <xf numFmtId="1" fontId="2" fillId="0" borderId="11" xfId="0" applyNumberFormat="1" applyFont="1" applyBorder="1" applyAlignment="1">
      <alignment horizont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zoomScale="70" zoomScaleNormal="70" workbookViewId="0">
      <selection activeCell="H26" sqref="H26"/>
    </sheetView>
  </sheetViews>
  <sheetFormatPr defaultRowHeight="14.4" x14ac:dyDescent="0.3"/>
  <cols>
    <col min="1" max="1" width="17.6640625" bestFit="1" customWidth="1"/>
    <col min="2" max="2" width="8" bestFit="1" customWidth="1"/>
    <col min="3" max="3" width="9.77734375" bestFit="1" customWidth="1"/>
    <col min="4" max="4" width="8.21875" bestFit="1" customWidth="1"/>
    <col min="5" max="5" width="9.44140625" bestFit="1" customWidth="1"/>
    <col min="6" max="6" width="8.5546875" bestFit="1" customWidth="1"/>
    <col min="7" max="7" width="10.21875" bestFit="1" customWidth="1"/>
    <col min="8" max="8" width="6.33203125" customWidth="1"/>
    <col min="9" max="9" width="4.88671875" customWidth="1"/>
    <col min="10" max="11" width="3.5546875" bestFit="1" customWidth="1"/>
  </cols>
  <sheetData>
    <row r="1" spans="1:11" x14ac:dyDescent="0.3">
      <c r="E1" t="s">
        <v>4</v>
      </c>
    </row>
    <row r="3" spans="1:11" ht="15" thickBot="1" x14ac:dyDescent="0.35">
      <c r="A3" s="1" t="s">
        <v>11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" thickBot="1" x14ac:dyDescent="0.35">
      <c r="A4" s="14" t="s">
        <v>0</v>
      </c>
      <c r="B4" s="6" t="s">
        <v>1</v>
      </c>
      <c r="C4" s="6" t="s">
        <v>2</v>
      </c>
      <c r="D4" s="6" t="s">
        <v>3</v>
      </c>
      <c r="E4" s="6" t="s">
        <v>5</v>
      </c>
      <c r="F4" s="7" t="s">
        <v>6</v>
      </c>
      <c r="G4" s="7" t="s">
        <v>16</v>
      </c>
      <c r="H4" s="15" t="s">
        <v>12</v>
      </c>
      <c r="I4" s="7" t="s">
        <v>13</v>
      </c>
      <c r="J4" s="7" t="s">
        <v>14</v>
      </c>
      <c r="K4" s="7" t="s">
        <v>15</v>
      </c>
    </row>
    <row r="5" spans="1:11" ht="15" thickTop="1" x14ac:dyDescent="0.3">
      <c r="A5" s="8">
        <v>1</v>
      </c>
      <c r="B5" s="3">
        <v>180.827</v>
      </c>
      <c r="C5" s="3">
        <v>7.0000000000000007E-2</v>
      </c>
      <c r="D5" s="3">
        <v>183.28100000000001</v>
      </c>
      <c r="E5" s="3">
        <v>0.51</v>
      </c>
      <c r="F5" s="3">
        <f>D5-B5</f>
        <v>2.4540000000000077</v>
      </c>
      <c r="G5" s="3">
        <f>E5-C5</f>
        <v>0.44</v>
      </c>
      <c r="H5" s="24">
        <f>IF(OR(F5&lt;2,G5&lt;0.5,C5&gt;4),1,"-")</f>
        <v>1</v>
      </c>
      <c r="I5" s="25" t="str">
        <f>IF(B5="-",1,"-")</f>
        <v>-</v>
      </c>
      <c r="J5" s="25" t="str">
        <f>IF(AND(NOT(ISNUMBER(H5)),I5="-"),1,"-")</f>
        <v>-</v>
      </c>
      <c r="K5" s="25" t="s">
        <v>10</v>
      </c>
    </row>
    <row r="6" spans="1:11" x14ac:dyDescent="0.3">
      <c r="A6" s="8">
        <v>2</v>
      </c>
      <c r="B6" s="3">
        <v>316.28100000000001</v>
      </c>
      <c r="C6" s="3">
        <v>-2.29</v>
      </c>
      <c r="D6" s="3">
        <v>319.75200000000001</v>
      </c>
      <c r="E6" s="3">
        <v>-1.55</v>
      </c>
      <c r="F6" s="3">
        <f t="shared" ref="F6:F34" si="0">D6-B6</f>
        <v>3.4710000000000036</v>
      </c>
      <c r="G6" s="3">
        <f t="shared" ref="G6:G34" si="1">E6-C6</f>
        <v>0.74</v>
      </c>
      <c r="H6" s="24" t="str">
        <f t="shared" ref="H6:H34" si="2">IF(OR(F6&lt;2,G6&lt;0.5,C6&gt;4),1,"-")</f>
        <v>-</v>
      </c>
      <c r="I6" s="25" t="str">
        <f t="shared" ref="I6:I34" si="3">IF(B6="-",1,"-")</f>
        <v>-</v>
      </c>
      <c r="J6" s="25">
        <f t="shared" ref="J6:J34" si="4">IF(AND(NOT(ISNUMBER(H6)),I6="-"),1,"-")</f>
        <v>1</v>
      </c>
      <c r="K6" s="25" t="s">
        <v>10</v>
      </c>
    </row>
    <row r="7" spans="1:11" x14ac:dyDescent="0.3">
      <c r="A7" s="8">
        <v>3</v>
      </c>
      <c r="B7" s="3">
        <v>228.958</v>
      </c>
      <c r="C7" s="3">
        <v>0.91</v>
      </c>
      <c r="D7" s="3">
        <v>234.45500000000001</v>
      </c>
      <c r="E7" s="3">
        <v>1.59</v>
      </c>
      <c r="F7" s="3">
        <f t="shared" si="0"/>
        <v>5.4970000000000141</v>
      </c>
      <c r="G7" s="3">
        <f t="shared" si="1"/>
        <v>0.68</v>
      </c>
      <c r="H7" s="24" t="str">
        <f t="shared" si="2"/>
        <v>-</v>
      </c>
      <c r="I7" s="25" t="str">
        <f t="shared" si="3"/>
        <v>-</v>
      </c>
      <c r="J7" s="25">
        <f t="shared" si="4"/>
        <v>1</v>
      </c>
      <c r="K7" s="25" t="s">
        <v>10</v>
      </c>
    </row>
    <row r="8" spans="1:11" x14ac:dyDescent="0.3">
      <c r="A8" s="8">
        <v>4</v>
      </c>
      <c r="B8" s="3">
        <v>141.30500000000001</v>
      </c>
      <c r="C8" s="3">
        <v>4.16</v>
      </c>
      <c r="D8" s="3">
        <v>144.29300000000001</v>
      </c>
      <c r="E8" s="3">
        <v>4.28</v>
      </c>
      <c r="F8" s="3">
        <f t="shared" si="0"/>
        <v>2.9879999999999995</v>
      </c>
      <c r="G8" s="3">
        <f t="shared" si="1"/>
        <v>0.12000000000000011</v>
      </c>
      <c r="H8" s="24">
        <f t="shared" si="2"/>
        <v>1</v>
      </c>
      <c r="I8" s="25" t="str">
        <f t="shared" si="3"/>
        <v>-</v>
      </c>
      <c r="J8" s="25" t="str">
        <f t="shared" si="4"/>
        <v>-</v>
      </c>
      <c r="K8" s="25" t="s">
        <v>10</v>
      </c>
    </row>
    <row r="9" spans="1:11" x14ac:dyDescent="0.3">
      <c r="A9" s="8">
        <v>5</v>
      </c>
      <c r="B9" s="3">
        <v>398.98599999999999</v>
      </c>
      <c r="C9" s="3">
        <v>-0.79</v>
      </c>
      <c r="D9" s="3">
        <v>402.34800000000001</v>
      </c>
      <c r="E9" s="3">
        <v>-0.21</v>
      </c>
      <c r="F9" s="3">
        <f t="shared" si="0"/>
        <v>3.3620000000000232</v>
      </c>
      <c r="G9" s="3">
        <f t="shared" si="1"/>
        <v>0.58000000000000007</v>
      </c>
      <c r="H9" s="24" t="str">
        <f t="shared" si="2"/>
        <v>-</v>
      </c>
      <c r="I9" s="25" t="str">
        <f t="shared" si="3"/>
        <v>-</v>
      </c>
      <c r="J9" s="25">
        <f t="shared" si="4"/>
        <v>1</v>
      </c>
      <c r="K9" s="25" t="s">
        <v>10</v>
      </c>
    </row>
    <row r="10" spans="1:11" x14ac:dyDescent="0.3">
      <c r="A10" s="8">
        <v>6</v>
      </c>
      <c r="B10" s="3">
        <v>136.28800000000001</v>
      </c>
      <c r="C10" s="3">
        <v>1.78</v>
      </c>
      <c r="D10" s="3">
        <v>141.19800000000001</v>
      </c>
      <c r="E10" s="3">
        <v>2.19</v>
      </c>
      <c r="F10" s="3">
        <f t="shared" si="0"/>
        <v>4.9099999999999966</v>
      </c>
      <c r="G10" s="3">
        <f t="shared" si="1"/>
        <v>0.40999999999999992</v>
      </c>
      <c r="H10" s="24">
        <f t="shared" si="2"/>
        <v>1</v>
      </c>
      <c r="I10" s="25" t="str">
        <f t="shared" si="3"/>
        <v>-</v>
      </c>
      <c r="J10" s="25" t="str">
        <f t="shared" si="4"/>
        <v>-</v>
      </c>
      <c r="K10" s="25" t="s">
        <v>10</v>
      </c>
    </row>
    <row r="11" spans="1:11" x14ac:dyDescent="0.3">
      <c r="A11" s="8">
        <v>7</v>
      </c>
      <c r="B11" s="3">
        <v>189.11600000000001</v>
      </c>
      <c r="C11" s="3">
        <v>3.28</v>
      </c>
      <c r="D11" s="3">
        <v>193.172</v>
      </c>
      <c r="E11" s="3">
        <v>3.43</v>
      </c>
      <c r="F11" s="3">
        <f t="shared" si="0"/>
        <v>4.0559999999999832</v>
      </c>
      <c r="G11" s="3">
        <f t="shared" si="1"/>
        <v>0.15000000000000036</v>
      </c>
      <c r="H11" s="24">
        <f t="shared" si="2"/>
        <v>1</v>
      </c>
      <c r="I11" s="25" t="str">
        <f t="shared" si="3"/>
        <v>-</v>
      </c>
      <c r="J11" s="25" t="str">
        <f t="shared" si="4"/>
        <v>-</v>
      </c>
      <c r="K11" s="25" t="s">
        <v>10</v>
      </c>
    </row>
    <row r="12" spans="1:11" x14ac:dyDescent="0.3">
      <c r="A12" s="8">
        <v>8</v>
      </c>
      <c r="B12" s="3">
        <v>279.11599999999999</v>
      </c>
      <c r="C12" s="3">
        <v>-1.24</v>
      </c>
      <c r="D12" s="3">
        <v>285.46800000000002</v>
      </c>
      <c r="E12" s="3">
        <v>-0.01</v>
      </c>
      <c r="F12" s="3">
        <f t="shared" si="0"/>
        <v>6.3520000000000323</v>
      </c>
      <c r="G12" s="3">
        <f t="shared" si="1"/>
        <v>1.23</v>
      </c>
      <c r="H12" s="24" t="str">
        <f t="shared" si="2"/>
        <v>-</v>
      </c>
      <c r="I12" s="25" t="str">
        <f t="shared" si="3"/>
        <v>-</v>
      </c>
      <c r="J12" s="25">
        <f t="shared" si="4"/>
        <v>1</v>
      </c>
      <c r="K12" s="25" t="s">
        <v>10</v>
      </c>
    </row>
    <row r="13" spans="1:11" x14ac:dyDescent="0.3">
      <c r="A13" s="8">
        <v>9</v>
      </c>
      <c r="B13" s="3">
        <v>289.72500000000002</v>
      </c>
      <c r="C13" s="3">
        <v>0.04</v>
      </c>
      <c r="D13" s="3">
        <v>304.327</v>
      </c>
      <c r="E13" s="3">
        <v>0.92</v>
      </c>
      <c r="F13" s="3">
        <f t="shared" si="0"/>
        <v>14.601999999999975</v>
      </c>
      <c r="G13" s="3">
        <f t="shared" si="1"/>
        <v>0.88</v>
      </c>
      <c r="H13" s="24" t="str">
        <f t="shared" si="2"/>
        <v>-</v>
      </c>
      <c r="I13" s="25" t="str">
        <f t="shared" si="3"/>
        <v>-</v>
      </c>
      <c r="J13" s="25">
        <f t="shared" si="4"/>
        <v>1</v>
      </c>
      <c r="K13" s="25" t="s">
        <v>10</v>
      </c>
    </row>
    <row r="14" spans="1:11" x14ac:dyDescent="0.3">
      <c r="A14" s="8">
        <v>10</v>
      </c>
      <c r="B14" s="3">
        <v>268.24</v>
      </c>
      <c r="C14" s="3">
        <v>-1.77</v>
      </c>
      <c r="D14" s="3">
        <v>277.36700000000002</v>
      </c>
      <c r="E14" s="3">
        <v>-0.37</v>
      </c>
      <c r="F14" s="3">
        <f t="shared" si="0"/>
        <v>9.1270000000000095</v>
      </c>
      <c r="G14" s="3">
        <f t="shared" si="1"/>
        <v>1.4</v>
      </c>
      <c r="H14" s="24" t="str">
        <f t="shared" si="2"/>
        <v>-</v>
      </c>
      <c r="I14" s="25" t="str">
        <f t="shared" si="3"/>
        <v>-</v>
      </c>
      <c r="J14" s="25">
        <f t="shared" si="4"/>
        <v>1</v>
      </c>
      <c r="K14" s="25" t="s">
        <v>10</v>
      </c>
    </row>
    <row r="15" spans="1:11" x14ac:dyDescent="0.3">
      <c r="A15" s="8">
        <v>11</v>
      </c>
      <c r="B15" s="3">
        <v>121.864</v>
      </c>
      <c r="C15" s="3">
        <v>2.27</v>
      </c>
      <c r="D15" s="3">
        <v>125.867</v>
      </c>
      <c r="E15" s="3">
        <v>2.58</v>
      </c>
      <c r="F15" s="3">
        <f t="shared" si="0"/>
        <v>4.0030000000000001</v>
      </c>
      <c r="G15" s="3">
        <f t="shared" si="1"/>
        <v>0.31000000000000005</v>
      </c>
      <c r="H15" s="24">
        <f t="shared" si="2"/>
        <v>1</v>
      </c>
      <c r="I15" s="25" t="str">
        <f t="shared" si="3"/>
        <v>-</v>
      </c>
      <c r="J15" s="25" t="str">
        <f t="shared" si="4"/>
        <v>-</v>
      </c>
      <c r="K15" s="25" t="s">
        <v>10</v>
      </c>
    </row>
    <row r="16" spans="1:11" x14ac:dyDescent="0.3">
      <c r="A16" s="8">
        <v>12</v>
      </c>
      <c r="B16" s="3">
        <v>208.279</v>
      </c>
      <c r="C16" s="3">
        <v>-0.08</v>
      </c>
      <c r="D16" s="3">
        <v>211.215</v>
      </c>
      <c r="E16" s="3">
        <v>0.49</v>
      </c>
      <c r="F16" s="3">
        <f t="shared" si="0"/>
        <v>2.936000000000007</v>
      </c>
      <c r="G16" s="3">
        <f t="shared" si="1"/>
        <v>0.56999999999999995</v>
      </c>
      <c r="H16" s="24" t="str">
        <f t="shared" si="2"/>
        <v>-</v>
      </c>
      <c r="I16" s="25" t="str">
        <f t="shared" si="3"/>
        <v>-</v>
      </c>
      <c r="J16" s="25">
        <f t="shared" si="4"/>
        <v>1</v>
      </c>
      <c r="K16" s="25" t="s">
        <v>10</v>
      </c>
    </row>
    <row r="17" spans="1:11" x14ac:dyDescent="0.3">
      <c r="A17" s="8">
        <v>13</v>
      </c>
      <c r="B17" s="3">
        <v>306.553</v>
      </c>
      <c r="C17" s="3">
        <v>-2.08</v>
      </c>
      <c r="D17" s="3">
        <v>309.96899999999999</v>
      </c>
      <c r="E17" s="3">
        <v>-1.28</v>
      </c>
      <c r="F17" s="3">
        <f t="shared" si="0"/>
        <v>3.4159999999999968</v>
      </c>
      <c r="G17" s="3">
        <f t="shared" si="1"/>
        <v>0.8</v>
      </c>
      <c r="H17" s="24" t="str">
        <f t="shared" si="2"/>
        <v>-</v>
      </c>
      <c r="I17" s="25" t="str">
        <f t="shared" si="3"/>
        <v>-</v>
      </c>
      <c r="J17" s="25">
        <f t="shared" si="4"/>
        <v>1</v>
      </c>
      <c r="K17" s="25" t="s">
        <v>10</v>
      </c>
    </row>
    <row r="18" spans="1:11" x14ac:dyDescent="0.3">
      <c r="A18" s="8">
        <v>14</v>
      </c>
      <c r="B18" s="3">
        <v>258.09399999999999</v>
      </c>
      <c r="C18" s="3">
        <v>-1.1499999999999999</v>
      </c>
      <c r="D18" s="3">
        <v>262.84300000000002</v>
      </c>
      <c r="E18" s="3">
        <v>0.09</v>
      </c>
      <c r="F18" s="3">
        <f t="shared" si="0"/>
        <v>4.7490000000000236</v>
      </c>
      <c r="G18" s="3">
        <f t="shared" si="1"/>
        <v>1.24</v>
      </c>
      <c r="H18" s="24" t="str">
        <f t="shared" si="2"/>
        <v>-</v>
      </c>
      <c r="I18" s="25" t="str">
        <f t="shared" si="3"/>
        <v>-</v>
      </c>
      <c r="J18" s="25">
        <f t="shared" si="4"/>
        <v>1</v>
      </c>
      <c r="K18" s="25" t="s">
        <v>10</v>
      </c>
    </row>
    <row r="19" spans="1:11" x14ac:dyDescent="0.3">
      <c r="A19" s="8">
        <v>15</v>
      </c>
      <c r="B19" s="3">
        <v>274.995</v>
      </c>
      <c r="C19" s="3">
        <v>-1.42</v>
      </c>
      <c r="D19" s="3">
        <v>290.79000000000002</v>
      </c>
      <c r="E19" s="3">
        <v>0.16</v>
      </c>
      <c r="F19" s="3">
        <f t="shared" si="0"/>
        <v>15.795000000000016</v>
      </c>
      <c r="G19" s="3">
        <f t="shared" si="1"/>
        <v>1.5799999999999998</v>
      </c>
      <c r="H19" s="24" t="str">
        <f t="shared" si="2"/>
        <v>-</v>
      </c>
      <c r="I19" s="25" t="str">
        <f t="shared" si="3"/>
        <v>-</v>
      </c>
      <c r="J19" s="25">
        <f t="shared" si="4"/>
        <v>1</v>
      </c>
      <c r="K19" s="25" t="s">
        <v>10</v>
      </c>
    </row>
    <row r="20" spans="1:11" x14ac:dyDescent="0.3">
      <c r="A20" s="8">
        <v>16</v>
      </c>
      <c r="B20" s="3">
        <v>124.33499999999999</v>
      </c>
      <c r="C20" s="3">
        <v>1.1599999999999999</v>
      </c>
      <c r="D20" s="3">
        <v>129.83099999999999</v>
      </c>
      <c r="E20" s="3">
        <v>1.82</v>
      </c>
      <c r="F20" s="3">
        <f t="shared" si="0"/>
        <v>5.4959999999999951</v>
      </c>
      <c r="G20" s="3">
        <f t="shared" si="1"/>
        <v>0.66000000000000014</v>
      </c>
      <c r="H20" s="24" t="str">
        <f t="shared" si="2"/>
        <v>-</v>
      </c>
      <c r="I20" s="25" t="str">
        <f t="shared" si="3"/>
        <v>-</v>
      </c>
      <c r="J20" s="25">
        <f t="shared" si="4"/>
        <v>1</v>
      </c>
      <c r="K20" s="25" t="s">
        <v>10</v>
      </c>
    </row>
    <row r="21" spans="1:11" x14ac:dyDescent="0.3">
      <c r="A21" s="8">
        <v>17</v>
      </c>
      <c r="B21" s="3">
        <v>212.74100000000001</v>
      </c>
      <c r="C21" s="3">
        <v>-1.1599999999999999</v>
      </c>
      <c r="D21" s="3">
        <v>225.44300000000001</v>
      </c>
      <c r="E21" s="3">
        <v>-0.01</v>
      </c>
      <c r="F21" s="3">
        <f t="shared" si="0"/>
        <v>12.701999999999998</v>
      </c>
      <c r="G21" s="3">
        <f t="shared" si="1"/>
        <v>1.1499999999999999</v>
      </c>
      <c r="H21" s="24" t="str">
        <f t="shared" si="2"/>
        <v>-</v>
      </c>
      <c r="I21" s="25" t="str">
        <f t="shared" si="3"/>
        <v>-</v>
      </c>
      <c r="J21" s="25">
        <f t="shared" si="4"/>
        <v>1</v>
      </c>
      <c r="K21" s="25" t="s">
        <v>10</v>
      </c>
    </row>
    <row r="22" spans="1:11" x14ac:dyDescent="0.3">
      <c r="A22" s="8">
        <v>18</v>
      </c>
      <c r="B22" s="3">
        <v>196.38499999999999</v>
      </c>
      <c r="C22" s="3">
        <v>1.86</v>
      </c>
      <c r="D22" s="3">
        <v>204.17699999999999</v>
      </c>
      <c r="E22" s="3">
        <v>2.61</v>
      </c>
      <c r="F22" s="3">
        <f t="shared" si="0"/>
        <v>7.7920000000000016</v>
      </c>
      <c r="G22" s="3">
        <f t="shared" si="1"/>
        <v>0.74999999999999978</v>
      </c>
      <c r="H22" s="24" t="str">
        <f t="shared" si="2"/>
        <v>-</v>
      </c>
      <c r="I22" s="25" t="str">
        <f t="shared" si="3"/>
        <v>-</v>
      </c>
      <c r="J22" s="25">
        <f t="shared" si="4"/>
        <v>1</v>
      </c>
      <c r="K22" s="25" t="s">
        <v>10</v>
      </c>
    </row>
    <row r="23" spans="1:11" x14ac:dyDescent="0.3">
      <c r="A23" s="8">
        <v>19</v>
      </c>
      <c r="B23" s="3">
        <v>257.79700000000003</v>
      </c>
      <c r="C23" s="3">
        <v>-1.73</v>
      </c>
      <c r="D23" s="3">
        <v>261.21300000000002</v>
      </c>
      <c r="E23" s="3">
        <v>-0.67</v>
      </c>
      <c r="F23" s="3">
        <f t="shared" si="0"/>
        <v>3.4159999999999968</v>
      </c>
      <c r="G23" s="3">
        <f t="shared" si="1"/>
        <v>1.06</v>
      </c>
      <c r="H23" s="24" t="str">
        <f t="shared" si="2"/>
        <v>-</v>
      </c>
      <c r="I23" s="25" t="str">
        <f t="shared" si="3"/>
        <v>-</v>
      </c>
      <c r="J23" s="25">
        <f t="shared" si="4"/>
        <v>1</v>
      </c>
      <c r="K23" s="25" t="s">
        <v>10</v>
      </c>
    </row>
    <row r="24" spans="1:11" x14ac:dyDescent="0.3">
      <c r="A24" s="8">
        <v>20</v>
      </c>
      <c r="B24" s="3">
        <v>113.206</v>
      </c>
      <c r="C24" s="3">
        <v>3.1</v>
      </c>
      <c r="D24" s="3">
        <v>116.727</v>
      </c>
      <c r="E24" s="3">
        <v>3.3</v>
      </c>
      <c r="F24" s="3">
        <f t="shared" si="0"/>
        <v>3.5210000000000008</v>
      </c>
      <c r="G24" s="3">
        <f t="shared" si="1"/>
        <v>0.19999999999999973</v>
      </c>
      <c r="H24" s="24">
        <f t="shared" si="2"/>
        <v>1</v>
      </c>
      <c r="I24" s="25" t="str">
        <f t="shared" si="3"/>
        <v>-</v>
      </c>
      <c r="J24" s="25" t="str">
        <f t="shared" si="4"/>
        <v>-</v>
      </c>
      <c r="K24" s="25" t="s">
        <v>10</v>
      </c>
    </row>
    <row r="25" spans="1:11" x14ac:dyDescent="0.3">
      <c r="A25" s="8">
        <v>21</v>
      </c>
      <c r="B25" s="3">
        <v>176.29300000000001</v>
      </c>
      <c r="C25" s="3">
        <v>-1.22</v>
      </c>
      <c r="D25" s="3">
        <v>185.52600000000001</v>
      </c>
      <c r="E25" s="3">
        <v>0.36</v>
      </c>
      <c r="F25" s="3">
        <f t="shared" si="0"/>
        <v>9.2330000000000041</v>
      </c>
      <c r="G25" s="3">
        <f t="shared" si="1"/>
        <v>1.58</v>
      </c>
      <c r="H25" s="24" t="str">
        <f t="shared" si="2"/>
        <v>-</v>
      </c>
      <c r="I25" s="25" t="str">
        <f t="shared" si="3"/>
        <v>-</v>
      </c>
      <c r="J25" s="25">
        <f t="shared" si="4"/>
        <v>1</v>
      </c>
      <c r="K25" s="25" t="s">
        <v>10</v>
      </c>
    </row>
    <row r="26" spans="1:11" x14ac:dyDescent="0.3">
      <c r="A26" s="8">
        <v>22</v>
      </c>
      <c r="B26" s="3" t="s">
        <v>10</v>
      </c>
      <c r="C26" s="3" t="s">
        <v>10</v>
      </c>
      <c r="D26" s="3" t="s">
        <v>10</v>
      </c>
      <c r="E26" s="3" t="s">
        <v>10</v>
      </c>
      <c r="F26" s="3" t="s">
        <v>10</v>
      </c>
      <c r="G26" s="3" t="s">
        <v>10</v>
      </c>
      <c r="H26" s="24"/>
      <c r="I26" s="25">
        <f t="shared" si="3"/>
        <v>1</v>
      </c>
      <c r="J26" s="25" t="str">
        <f t="shared" si="4"/>
        <v>-</v>
      </c>
      <c r="K26" s="25" t="s">
        <v>10</v>
      </c>
    </row>
    <row r="27" spans="1:11" x14ac:dyDescent="0.3">
      <c r="A27" s="8">
        <v>23</v>
      </c>
      <c r="B27" s="3">
        <v>171.47399999999999</v>
      </c>
      <c r="C27" s="3">
        <v>-0.55000000000000004</v>
      </c>
      <c r="D27" s="3">
        <v>176.27799999999999</v>
      </c>
      <c r="E27" s="3">
        <v>0.54</v>
      </c>
      <c r="F27" s="3">
        <f t="shared" si="0"/>
        <v>4.804000000000002</v>
      </c>
      <c r="G27" s="3">
        <f t="shared" si="1"/>
        <v>1.0900000000000001</v>
      </c>
      <c r="H27" s="24" t="str">
        <f t="shared" si="2"/>
        <v>-</v>
      </c>
      <c r="I27" s="25" t="str">
        <f t="shared" si="3"/>
        <v>-</v>
      </c>
      <c r="J27" s="25">
        <f t="shared" si="4"/>
        <v>1</v>
      </c>
      <c r="K27" s="25" t="s">
        <v>10</v>
      </c>
    </row>
    <row r="28" spans="1:11" x14ac:dyDescent="0.3">
      <c r="A28" s="8">
        <v>24</v>
      </c>
      <c r="B28" s="3">
        <v>188.11199999999999</v>
      </c>
      <c r="C28" s="3">
        <v>0.17</v>
      </c>
      <c r="D28" s="3">
        <v>193.608</v>
      </c>
      <c r="E28" s="3">
        <v>0.94</v>
      </c>
      <c r="F28" s="3">
        <f t="shared" si="0"/>
        <v>5.4960000000000093</v>
      </c>
      <c r="G28" s="3">
        <f t="shared" si="1"/>
        <v>0.76999999999999991</v>
      </c>
      <c r="H28" s="24" t="str">
        <f t="shared" si="2"/>
        <v>-</v>
      </c>
      <c r="I28" s="25" t="str">
        <f t="shared" si="3"/>
        <v>-</v>
      </c>
      <c r="J28" s="25">
        <f t="shared" si="4"/>
        <v>1</v>
      </c>
      <c r="K28" s="25" t="s">
        <v>10</v>
      </c>
    </row>
    <row r="29" spans="1:11" x14ac:dyDescent="0.3">
      <c r="A29" s="8">
        <v>25</v>
      </c>
      <c r="B29" s="3">
        <v>228.18899999999999</v>
      </c>
      <c r="C29" s="3">
        <v>-1.39</v>
      </c>
      <c r="D29" s="3">
        <v>240.62100000000001</v>
      </c>
      <c r="E29" s="3">
        <v>0.34</v>
      </c>
      <c r="F29" s="3">
        <f t="shared" si="0"/>
        <v>12.432000000000016</v>
      </c>
      <c r="G29" s="3">
        <f t="shared" si="1"/>
        <v>1.73</v>
      </c>
      <c r="H29" s="24" t="str">
        <f t="shared" si="2"/>
        <v>-</v>
      </c>
      <c r="I29" s="25" t="str">
        <f t="shared" si="3"/>
        <v>-</v>
      </c>
      <c r="J29" s="25">
        <f t="shared" si="4"/>
        <v>1</v>
      </c>
      <c r="K29" s="25" t="s">
        <v>10</v>
      </c>
    </row>
    <row r="30" spans="1:11" x14ac:dyDescent="0.3">
      <c r="A30" s="8">
        <v>26</v>
      </c>
      <c r="B30" s="3">
        <v>236.19399999999999</v>
      </c>
      <c r="C30" s="3">
        <v>-1.79</v>
      </c>
      <c r="D30" s="3">
        <v>249.75</v>
      </c>
      <c r="E30" s="3">
        <v>-0.18</v>
      </c>
      <c r="F30" s="3">
        <f t="shared" si="0"/>
        <v>13.556000000000012</v>
      </c>
      <c r="G30" s="3">
        <f t="shared" si="1"/>
        <v>1.61</v>
      </c>
      <c r="H30" s="24" t="str">
        <f t="shared" si="2"/>
        <v>-</v>
      </c>
      <c r="I30" s="25" t="str">
        <f t="shared" si="3"/>
        <v>-</v>
      </c>
      <c r="J30" s="25">
        <f t="shared" si="4"/>
        <v>1</v>
      </c>
      <c r="K30" s="25" t="s">
        <v>10</v>
      </c>
    </row>
    <row r="31" spans="1:11" x14ac:dyDescent="0.3">
      <c r="A31" s="8">
        <v>27</v>
      </c>
      <c r="B31" s="3">
        <v>204.46700000000001</v>
      </c>
      <c r="C31" s="3">
        <v>-0.9</v>
      </c>
      <c r="D31" s="3">
        <v>209.53700000000001</v>
      </c>
      <c r="E31" s="3">
        <v>0.19</v>
      </c>
      <c r="F31" s="3">
        <f t="shared" si="0"/>
        <v>5.0699999999999932</v>
      </c>
      <c r="G31" s="3">
        <f t="shared" si="1"/>
        <v>1.0900000000000001</v>
      </c>
      <c r="H31" s="24" t="str">
        <f t="shared" si="2"/>
        <v>-</v>
      </c>
      <c r="I31" s="25" t="str">
        <f t="shared" si="3"/>
        <v>-</v>
      </c>
      <c r="J31" s="25">
        <f t="shared" si="4"/>
        <v>1</v>
      </c>
      <c r="K31" s="25" t="s">
        <v>10</v>
      </c>
    </row>
    <row r="32" spans="1:11" x14ac:dyDescent="0.3">
      <c r="A32" s="8">
        <v>28</v>
      </c>
      <c r="B32" s="3">
        <v>181.01400000000001</v>
      </c>
      <c r="C32" s="3">
        <v>-1.36</v>
      </c>
      <c r="D32" s="3">
        <v>189.39400000000001</v>
      </c>
      <c r="E32" s="3">
        <v>-7.0000000000000007E-2</v>
      </c>
      <c r="F32" s="3">
        <f t="shared" si="0"/>
        <v>8.3799999999999955</v>
      </c>
      <c r="G32" s="3">
        <f t="shared" si="1"/>
        <v>1.29</v>
      </c>
      <c r="H32" s="24" t="str">
        <f t="shared" si="2"/>
        <v>-</v>
      </c>
      <c r="I32" s="25" t="str">
        <f t="shared" si="3"/>
        <v>-</v>
      </c>
      <c r="J32" s="25">
        <f t="shared" si="4"/>
        <v>1</v>
      </c>
      <c r="K32" s="25" t="s">
        <v>10</v>
      </c>
    </row>
    <row r="33" spans="1:11" x14ac:dyDescent="0.3">
      <c r="A33" s="8">
        <v>29</v>
      </c>
      <c r="B33" s="3">
        <v>136.892</v>
      </c>
      <c r="C33" s="3">
        <v>0.69</v>
      </c>
      <c r="D33" s="3">
        <v>142.709</v>
      </c>
      <c r="E33" s="3">
        <v>1.41</v>
      </c>
      <c r="F33" s="3">
        <f t="shared" si="0"/>
        <v>5.8170000000000073</v>
      </c>
      <c r="G33" s="3">
        <f t="shared" si="1"/>
        <v>0.72</v>
      </c>
      <c r="H33" s="24" t="str">
        <f t="shared" si="2"/>
        <v>-</v>
      </c>
      <c r="I33" s="25" t="str">
        <f t="shared" si="3"/>
        <v>-</v>
      </c>
      <c r="J33" s="25">
        <f t="shared" si="4"/>
        <v>1</v>
      </c>
      <c r="K33" s="25" t="s">
        <v>10</v>
      </c>
    </row>
    <row r="34" spans="1:11" ht="15" thickBot="1" x14ac:dyDescent="0.35">
      <c r="A34" s="9">
        <v>30</v>
      </c>
      <c r="B34" s="12">
        <v>153.584</v>
      </c>
      <c r="C34" s="12">
        <v>-1.31</v>
      </c>
      <c r="D34" s="12">
        <v>162.33500000000001</v>
      </c>
      <c r="E34" s="12">
        <v>0.15</v>
      </c>
      <c r="F34" s="12">
        <f t="shared" si="0"/>
        <v>8.7510000000000048</v>
      </c>
      <c r="G34" s="12">
        <f t="shared" si="1"/>
        <v>1.46</v>
      </c>
      <c r="H34" s="16" t="str">
        <f t="shared" si="2"/>
        <v>-</v>
      </c>
      <c r="I34" s="12" t="str">
        <f t="shared" si="3"/>
        <v>-</v>
      </c>
      <c r="J34" s="12">
        <f t="shared" si="4"/>
        <v>1</v>
      </c>
      <c r="K34" s="12" t="s">
        <v>10</v>
      </c>
    </row>
    <row r="35" spans="1:11" ht="15.6" thickTop="1" thickBot="1" x14ac:dyDescent="0.35">
      <c r="A35" s="10" t="s">
        <v>7</v>
      </c>
      <c r="B35" s="4">
        <f>AVERAGE(B5:B34)</f>
        <v>213.07965517241379</v>
      </c>
      <c r="C35" s="4">
        <f t="shared" ref="C35:G35" si="5">AVERAGE(C5:C34)</f>
        <v>-9.4482758620689708E-2</v>
      </c>
      <c r="D35" s="4">
        <f t="shared" si="5"/>
        <v>219.77565517241385</v>
      </c>
      <c r="E35" s="4">
        <f t="shared" si="5"/>
        <v>0.81206896551724139</v>
      </c>
      <c r="F35" s="4">
        <f t="shared" si="5"/>
        <v>6.6960000000000051</v>
      </c>
      <c r="G35" s="4">
        <f t="shared" si="5"/>
        <v>0.90655172413793106</v>
      </c>
      <c r="H35" s="26" t="s">
        <v>21</v>
      </c>
      <c r="I35" s="27"/>
      <c r="J35" s="21" t="s">
        <v>17</v>
      </c>
      <c r="K35" s="21" t="s">
        <v>18</v>
      </c>
    </row>
    <row r="36" spans="1:11" x14ac:dyDescent="0.3">
      <c r="A36" s="10" t="s">
        <v>8</v>
      </c>
      <c r="B36" s="4">
        <f>_xlfn.STDEV.S(B5:B35)</f>
        <v>66.796391748138277</v>
      </c>
      <c r="C36" s="4">
        <f t="shared" ref="C36:G36" si="6">_xlfn.STDEV.S(C5:C35)</f>
        <v>1.7193916049236848</v>
      </c>
      <c r="D36" s="4">
        <f t="shared" si="6"/>
        <v>67.520629854512151</v>
      </c>
      <c r="E36" s="4">
        <f t="shared" si="6"/>
        <v>1.3835221900700294</v>
      </c>
      <c r="F36" s="4">
        <f t="shared" si="6"/>
        <v>3.7763593213752737</v>
      </c>
      <c r="G36" s="4">
        <f t="shared" si="6"/>
        <v>0.4587409746331495</v>
      </c>
      <c r="H36" s="17"/>
      <c r="I36" s="22" t="s">
        <v>19</v>
      </c>
      <c r="J36" s="19">
        <f>SUM(J5:J34)</f>
        <v>23</v>
      </c>
      <c r="K36" s="19">
        <f>SUM(I5:I34)</f>
        <v>1</v>
      </c>
    </row>
    <row r="37" spans="1:11" ht="15" thickBot="1" x14ac:dyDescent="0.35">
      <c r="A37" s="11" t="s">
        <v>9</v>
      </c>
      <c r="B37" s="5">
        <f>ABS(B36/B35)</f>
        <v>0.31348085153455807</v>
      </c>
      <c r="C37" s="5">
        <f t="shared" ref="C37:G37" si="7">ABS(C36/C35)</f>
        <v>18.197940344082784</v>
      </c>
      <c r="D37" s="5">
        <f t="shared" si="7"/>
        <v>0.30722524658858263</v>
      </c>
      <c r="E37" s="5">
        <f t="shared" si="7"/>
        <v>1.7037003614450468</v>
      </c>
      <c r="F37" s="5">
        <f t="shared" si="7"/>
        <v>0.56397241956022559</v>
      </c>
      <c r="G37" s="5">
        <f t="shared" si="7"/>
        <v>0.50602846193843043</v>
      </c>
      <c r="H37" s="18"/>
      <c r="I37" s="23" t="s">
        <v>20</v>
      </c>
      <c r="J37" s="20">
        <f>SUM(H5:H34)</f>
        <v>6</v>
      </c>
      <c r="K37" s="20" t="s">
        <v>10</v>
      </c>
    </row>
    <row r="38" spans="1:11" x14ac:dyDescent="0.3">
      <c r="A38" s="2"/>
      <c r="B38" s="2"/>
      <c r="C38" s="2"/>
      <c r="D38" s="2"/>
      <c r="E38" s="2"/>
      <c r="F38" s="2"/>
      <c r="G38" s="2"/>
    </row>
    <row r="47" spans="1:11" x14ac:dyDescent="0.3">
      <c r="G47" s="13"/>
    </row>
  </sheetData>
  <mergeCells count="1">
    <mergeCell ref="H35:I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Nicolau Solé Coves</dc:creator>
  <cp:lastModifiedBy>Nicolau Solé</cp:lastModifiedBy>
  <dcterms:created xsi:type="dcterms:W3CDTF">2015-06-05T18:17:20Z</dcterms:created>
  <dcterms:modified xsi:type="dcterms:W3CDTF">2025-05-25T18:03:19Z</dcterms:modified>
</cp:coreProperties>
</file>