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esktop\TFG\muntatge\MATLAB\Experiments\FINAL_DETECTION_ALGORITHM\"/>
    </mc:Choice>
  </mc:AlternateContent>
  <xr:revisionPtr revIDLastSave="0" documentId="13_ncr:1_{D2F39D29-93FD-4524-A662-B584BEC639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PRES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3" l="1"/>
  <c r="I50" i="3"/>
  <c r="J50" i="3"/>
  <c r="K50" i="3"/>
  <c r="L50" i="3"/>
  <c r="G50" i="3"/>
  <c r="H49" i="3"/>
  <c r="I49" i="3"/>
  <c r="J49" i="3"/>
  <c r="K49" i="3"/>
  <c r="L49" i="3"/>
  <c r="G49" i="3"/>
  <c r="K48" i="3"/>
  <c r="L48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19" i="3"/>
  <c r="H48" i="3"/>
  <c r="I48" i="3"/>
  <c r="J48" i="3"/>
  <c r="G48" i="3"/>
  <c r="Q4" i="2" a="1"/>
  <c r="Q4" i="2" s="1"/>
  <c r="O10" i="2" s="1"/>
  <c r="P4" i="2" a="1"/>
  <c r="P4" i="2" s="1"/>
  <c r="Q3" i="2" a="1"/>
  <c r="Q3" i="2" s="1"/>
  <c r="P3" i="2" a="1"/>
  <c r="P3" i="2" s="1"/>
  <c r="P4" i="1" a="1"/>
  <c r="P4" i="1" s="1"/>
  <c r="Q4" i="1" a="1"/>
  <c r="Q4" i="1" s="1"/>
  <c r="Q3" i="1" a="1"/>
  <c r="Q3" i="1" s="1"/>
  <c r="P3" i="1" a="1"/>
  <c r="P3" i="1" s="1"/>
  <c r="O9" i="2" l="1"/>
  <c r="O8" i="2"/>
  <c r="O2" i="2"/>
  <c r="O7" i="2" s="1"/>
  <c r="O10" i="1"/>
  <c r="O9" i="1"/>
  <c r="O8" i="1"/>
  <c r="O2" i="1"/>
  <c r="O7" i="1" s="1"/>
  <c r="O11" i="2" l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<sst xmlns="http://schemas.openxmlformats.org/spreadsheetml/2006/main" count="205" uniqueCount="68">
  <si>
    <t>AP</t>
  </si>
  <si>
    <t>AN</t>
  </si>
  <si>
    <t>FileName</t>
  </si>
  <si>
    <t>Detected</t>
  </si>
  <si>
    <t>T_ini_exo</t>
  </si>
  <si>
    <t>t_ini_exo</t>
  </si>
  <si>
    <t>T_change</t>
  </si>
  <si>
    <t>t_change</t>
  </si>
  <si>
    <t>DT</t>
  </si>
  <si>
    <t>Dt</t>
  </si>
  <si>
    <t>24V_celulose_film_8_layers_Ac_4_1_cm_AN_PN_1.mat</t>
  </si>
  <si>
    <t>24V_celulose_film_8_layers_Ac_4_1_cm_AN_PN_10.mat</t>
  </si>
  <si>
    <t>24V_celulose_film_8_layers_Ac_4_1_cm_AN_PN_11.mat</t>
  </si>
  <si>
    <t>24V_celulose_film_8_layers_Ac_4_1_cm_AN_PN_2.mat</t>
  </si>
  <si>
    <t>24V_celulose_film_8_layers_Ac_4_1_cm_AN_PN_3.mat</t>
  </si>
  <si>
    <t>24V_celulose_film_8_layers_Ac_4_1_cm_AN_PN_4.mat</t>
  </si>
  <si>
    <t>24V_celulose_film_8_layers_Ac_4_1_cm_AN_PN_5.mat</t>
  </si>
  <si>
    <t>24V_celulose_film_8_layers_Ac_4_1_cm_AN_PN_6.mat</t>
  </si>
  <si>
    <t>24V_celulose_film_8_layers_Ac_4_1_cm_AN_PN_7.mat</t>
  </si>
  <si>
    <t>24V_celulose_film_8_layers_Ac_4_1_cm_AN_PN_8.mat</t>
  </si>
  <si>
    <t>24V_celulose_film_8_layers_Ac_4_1_cm_AN_PN_9.mat</t>
  </si>
  <si>
    <t>24V_celulose_film_8_layers_Ac_4_1_cm_AN_PP_1.mat</t>
  </si>
  <si>
    <t>24V_celulose_film_8_layers_Ac_4_1_cm_AN_PP_2.mat</t>
  </si>
  <si>
    <t>24V_celulose_film_8_layers_Ac_4_1_cm_AP_PN_1.mat</t>
  </si>
  <si>
    <t>24V_celulose_film_8_layers_Ac_4_1_cm_AP_PN_2.mat</t>
  </si>
  <si>
    <t>24V_celulose_film_8_layers_Ac_4_1_cm_AP_PP_1.mat</t>
  </si>
  <si>
    <t>24V_celulose_film_8_layers_Ac_4_1_cm_AP_PP_10.mat</t>
  </si>
  <si>
    <t>24V_celulose_film_8_layers_Ac_4_1_cm_AP_PP_11.mat</t>
  </si>
  <si>
    <t>24V_celulose_film_8_layers_Ac_4_1_cm_AP_PP_12.mat</t>
  </si>
  <si>
    <t>24V_celulose_film_8_layers_Ac_4_1_cm_AP_PP_13.mat</t>
  </si>
  <si>
    <t>24V_celulose_film_8_layers_Ac_4_1_cm_AP_PP_14.mat</t>
  </si>
  <si>
    <t>24V_celulose_film_8_layers_Ac_4_1_cm_AP_PP_15.mat</t>
  </si>
  <si>
    <t>24V_celulose_film_8_layers_Ac_4_1_cm_AP_PP_17.mat</t>
  </si>
  <si>
    <t>24V_celulose_film_8_layers_Ac_4_1_cm_AP_PP_18.mat</t>
  </si>
  <si>
    <t>24V_celulose_film_8_layers_Ac_4_1_cm_AP_PP_19.mat</t>
  </si>
  <si>
    <t>24V_celulose_film_8_layers_Ac_4_1_cm_AP_PP_2.mat</t>
  </si>
  <si>
    <t>24V_celulose_film_8_layers_Ac_4_1_cm_AP_PP_20.mat</t>
  </si>
  <si>
    <t>24V_celulose_film_8_layers_Ac_4_1_cm_AP_PP_21.mat</t>
  </si>
  <si>
    <t>24V_celulose_film_8_layers_Ac_4_1_cm_AP_PP_22.mat</t>
  </si>
  <si>
    <t>24V_celulose_film_8_layers_Ac_4_1_cm_AP_PP_23.mat</t>
  </si>
  <si>
    <t>24V_celulose_film_8_layers_Ac_4_1_cm_AP_PP_24.mat</t>
  </si>
  <si>
    <t>24V_celulose_film_8_layers_Ac_4_1_cm_AP_PP_25.mat</t>
  </si>
  <si>
    <t>24V_celulose_film_8_layers_Ac_4_1_cm_AP_PP_26.mat</t>
  </si>
  <si>
    <t>24V_celulose_film_8_layers_Ac_4_1_cm_AP_PP_27.mat</t>
  </si>
  <si>
    <t>24V_celulose_film_8_layers_Ac_4_1_cm_AP_PP_28.mat</t>
  </si>
  <si>
    <t>24V_celulose_film_8_layers_Ac_4_1_cm_AP_PP_29.mat</t>
  </si>
  <si>
    <t>24V_celulose_film_8_layers_Ac_4_1_cm_AP_PP_3.mat</t>
  </si>
  <si>
    <t>24V_celulose_film_8_layers_Ac_4_1_cm_AP_PP_4.mat</t>
  </si>
  <si>
    <t>24V_celulose_film_8_layers_Ac_4_1_cm_AP_PP_5.mat</t>
  </si>
  <si>
    <t>24V_celulose_film_8_layers_Ac_4_1_cm_AP_PP_6.mat</t>
  </si>
  <si>
    <t>24V_celulose_film_8_layers_Ac_4_1_cm_AP_PP_7.mat</t>
  </si>
  <si>
    <t>24V_celulose_film_8_layers_Ac_4_1_cm_AP_PP_8.mat</t>
  </si>
  <si>
    <t>24V_celulose_film_8_layers_Ac_4_1_cm_AP_PP_9.mat</t>
  </si>
  <si>
    <t>PP</t>
  </si>
  <si>
    <t>PN</t>
  </si>
  <si>
    <t>n</t>
  </si>
  <si>
    <t>24V_celulose_film_8_layers_Ac_4_1_cm_AN_PN_12.mat</t>
  </si>
  <si>
    <t>24V_celulose_film_8_layers_Ac_4_1_cm_AN_PN_13.mat</t>
  </si>
  <si>
    <t>accuracy</t>
  </si>
  <si>
    <t>precision</t>
  </si>
  <si>
    <t>recall</t>
  </si>
  <si>
    <t>specificity</t>
  </si>
  <si>
    <t>f1</t>
  </si>
  <si>
    <t>24V_celulose_film_8_layers_Ac_4_1_cm_AP_PP_16.mat</t>
  </si>
  <si>
    <t xml:space="preserve">n = </t>
  </si>
  <si>
    <t>avg</t>
  </si>
  <si>
    <t>std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</si>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</sst>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1" applyNumberFormat="1" applyFont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/>
    <xf numFmtId="2" fontId="0" fillId="2" borderId="1" xfId="0" applyNumberFormat="1" applyFill="1" applyBorder="1"/>
    <xf numFmtId="0" fontId="2" fillId="2" borderId="4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/>
    <xf numFmtId="10" fontId="0" fillId="0" borderId="21" xfId="1" applyNumberFormat="1" applyFont="1" applyBorder="1"/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zoomScale="70" zoomScaleNormal="70" workbookViewId="0">
      <selection sqref="A1:Q47"/>
    </sheetView>
  </sheetViews>
  <sheetFormatPr defaultRowHeight="14.4" x14ac:dyDescent="0.3"/>
  <cols>
    <col min="1" max="1" width="48.6640625" style="1" bestFit="1" customWidth="1"/>
    <col min="7" max="8" width="12" bestFit="1" customWidth="1"/>
    <col min="9" max="9" width="18.109375" style="2" customWidth="1"/>
    <col min="11" max="12" width="18.109375" style="2" customWidth="1"/>
  </cols>
  <sheetData>
    <row r="1" spans="1:17" x14ac:dyDescent="0.3">
      <c r="A1" t="s">
        <v>2</v>
      </c>
      <c r="B1" t="s">
        <v>0</v>
      </c>
      <c r="C1" t="s">
        <v>1</v>
      </c>
      <c r="D1" t="s">
        <v>53</v>
      </c>
      <c r="E1" t="s">
        <v>54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7" x14ac:dyDescent="0.3">
      <c r="A2" t="s">
        <v>10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I2"/>
      <c r="K2"/>
      <c r="L2"/>
      <c r="N2" t="s">
        <v>55</v>
      </c>
      <c r="O2">
        <f>SUM(P3:Q4)</f>
        <v>45</v>
      </c>
      <c r="P2" t="s">
        <v>53</v>
      </c>
      <c r="Q2" t="s">
        <v>54</v>
      </c>
    </row>
    <row r="3" spans="1:17" x14ac:dyDescent="0.3">
      <c r="A3" t="s">
        <v>11</v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I3"/>
      <c r="K3"/>
      <c r="L3"/>
      <c r="O3" t="s">
        <v>0</v>
      </c>
      <c r="P3" cm="1">
        <f t="array" ref="P3">SUMPRODUCT(--(B2:B46=TRUE), --(D2:D46=TRUE))</f>
        <v>28</v>
      </c>
      <c r="Q3" cm="1">
        <f t="array" ref="Q3">SUMPRODUCT(--(B2:B46=TRUE), --(D2:D46=FALSE))</f>
        <v>2</v>
      </c>
    </row>
    <row r="4" spans="1:17" x14ac:dyDescent="0.3">
      <c r="A4" t="s">
        <v>12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I4"/>
      <c r="K4"/>
      <c r="L4"/>
      <c r="O4" t="s">
        <v>1</v>
      </c>
      <c r="P4" cm="1">
        <f t="array" ref="P4">SUMPRODUCT(--(B2:B46=FALSE), --(D2:D46=TRUE))</f>
        <v>2</v>
      </c>
      <c r="Q4" cm="1">
        <f t="array" ref="Q4">SUMPRODUCT(--(B2:B46=FALSE), --(D2:D46=FALSE))</f>
        <v>13</v>
      </c>
    </row>
    <row r="5" spans="1:17" x14ac:dyDescent="0.3">
      <c r="A5" t="s">
        <v>56</v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I5"/>
      <c r="K5"/>
      <c r="L5"/>
    </row>
    <row r="6" spans="1:17" x14ac:dyDescent="0.3">
      <c r="A6" t="s">
        <v>57</v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I6"/>
      <c r="K6"/>
      <c r="L6"/>
    </row>
    <row r="7" spans="1:17" x14ac:dyDescent="0.3">
      <c r="A7" t="s">
        <v>13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I7"/>
      <c r="K7"/>
      <c r="L7"/>
      <c r="N7" t="s">
        <v>58</v>
      </c>
      <c r="O7" s="3">
        <f>(P3+Q4)/O2</f>
        <v>0.91111111111111109</v>
      </c>
    </row>
    <row r="8" spans="1:17" x14ac:dyDescent="0.3">
      <c r="A8" t="s">
        <v>14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I8"/>
      <c r="K8"/>
      <c r="L8"/>
      <c r="N8" t="s">
        <v>59</v>
      </c>
      <c r="O8" s="3">
        <f>P3/(P3+P4)</f>
        <v>0.93333333333333335</v>
      </c>
    </row>
    <row r="9" spans="1:17" x14ac:dyDescent="0.3">
      <c r="A9" t="s">
        <v>15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I9"/>
      <c r="K9"/>
      <c r="L9"/>
      <c r="N9" t="s">
        <v>60</v>
      </c>
      <c r="O9" s="3">
        <f>P3/(P3+Q3)</f>
        <v>0.93333333333333335</v>
      </c>
    </row>
    <row r="10" spans="1:17" x14ac:dyDescent="0.3">
      <c r="A10" t="s">
        <v>16</v>
      </c>
      <c r="B10" t="b">
        <v>0</v>
      </c>
      <c r="C10" t="b">
        <v>1</v>
      </c>
      <c r="D10" t="b">
        <v>0</v>
      </c>
      <c r="E10" t="b">
        <v>1</v>
      </c>
      <c r="F10" t="b">
        <v>0</v>
      </c>
      <c r="I10"/>
      <c r="K10"/>
      <c r="L10"/>
      <c r="N10" t="s">
        <v>61</v>
      </c>
      <c r="O10" s="3">
        <f>Q4/(Q4+P4)</f>
        <v>0.8666666666666667</v>
      </c>
    </row>
    <row r="11" spans="1:17" x14ac:dyDescent="0.3">
      <c r="A11" t="s">
        <v>17</v>
      </c>
      <c r="B11" t="b">
        <v>0</v>
      </c>
      <c r="C11" t="b">
        <v>1</v>
      </c>
      <c r="D11" t="b">
        <v>0</v>
      </c>
      <c r="E11" t="b">
        <v>1</v>
      </c>
      <c r="F11" t="b">
        <v>0</v>
      </c>
      <c r="I11"/>
      <c r="K11"/>
      <c r="L11"/>
      <c r="N11" t="s">
        <v>62</v>
      </c>
      <c r="O11" s="3">
        <f>2*O8*O9/(O8+O9)</f>
        <v>0.93333333333333335</v>
      </c>
    </row>
    <row r="12" spans="1:17" x14ac:dyDescent="0.3">
      <c r="A12" t="s">
        <v>18</v>
      </c>
      <c r="B12" t="b">
        <v>0</v>
      </c>
      <c r="C12" t="b">
        <v>1</v>
      </c>
      <c r="D12" t="b">
        <v>0</v>
      </c>
      <c r="E12" t="b">
        <v>1</v>
      </c>
      <c r="F12" t="b">
        <v>0</v>
      </c>
      <c r="I12"/>
      <c r="K12"/>
      <c r="L12"/>
    </row>
    <row r="13" spans="1:17" x14ac:dyDescent="0.3">
      <c r="A13" t="s">
        <v>19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I13"/>
      <c r="K13"/>
      <c r="L13"/>
    </row>
    <row r="14" spans="1:17" x14ac:dyDescent="0.3">
      <c r="A14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I14"/>
      <c r="K14"/>
      <c r="L14"/>
    </row>
    <row r="15" spans="1:17" x14ac:dyDescent="0.3">
      <c r="A15" t="s">
        <v>21</v>
      </c>
      <c r="B15" t="b">
        <v>0</v>
      </c>
      <c r="C15" t="b">
        <v>1</v>
      </c>
      <c r="D15" t="b">
        <v>1</v>
      </c>
      <c r="E15" t="b">
        <v>0</v>
      </c>
      <c r="F15" t="b">
        <v>1</v>
      </c>
      <c r="I15">
        <v>16.462870674142231</v>
      </c>
      <c r="J15">
        <v>104.61835300040245</v>
      </c>
      <c r="K15"/>
      <c r="L15"/>
    </row>
    <row r="16" spans="1:17" x14ac:dyDescent="0.3">
      <c r="A16" t="s">
        <v>22</v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I16">
        <v>12.369725701734886</v>
      </c>
      <c r="J16">
        <v>153.16570810103417</v>
      </c>
      <c r="K16"/>
      <c r="L16"/>
    </row>
    <row r="17" spans="1:12" x14ac:dyDescent="0.3">
      <c r="A17" t="s">
        <v>23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>
        <v>1.82</v>
      </c>
      <c r="H17">
        <v>522.61400000000003</v>
      </c>
      <c r="I17"/>
      <c r="K17"/>
      <c r="L17"/>
    </row>
    <row r="18" spans="1:12" x14ac:dyDescent="0.3">
      <c r="A18" t="s">
        <v>24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>
        <v>0.61</v>
      </c>
      <c r="H18">
        <v>293.14699999999999</v>
      </c>
      <c r="I18"/>
      <c r="K18"/>
      <c r="L18"/>
    </row>
    <row r="19" spans="1:12" x14ac:dyDescent="0.3">
      <c r="A19" t="s">
        <v>25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>
        <v>1.42</v>
      </c>
      <c r="H19">
        <v>318.95100000000002</v>
      </c>
      <c r="I19">
        <v>6.293565611110794</v>
      </c>
      <c r="J19">
        <v>107.73949140000343</v>
      </c>
      <c r="K19">
        <v>-4.8735656111107941</v>
      </c>
      <c r="L19">
        <v>211.21150859999659</v>
      </c>
    </row>
    <row r="20" spans="1:12" x14ac:dyDescent="0.3">
      <c r="A20" t="s">
        <v>26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>
        <v>2.27</v>
      </c>
      <c r="H20">
        <v>338.39800000000002</v>
      </c>
      <c r="I20">
        <v>7.8757620058953766</v>
      </c>
      <c r="J20">
        <v>100.66426930189132</v>
      </c>
      <c r="K20">
        <v>-5.605762005895377</v>
      </c>
      <c r="L20">
        <v>237.7337306981087</v>
      </c>
    </row>
    <row r="21" spans="1:12" x14ac:dyDescent="0.3">
      <c r="A21" t="s">
        <v>27</v>
      </c>
      <c r="B21" t="b">
        <v>1</v>
      </c>
      <c r="C21" t="b">
        <v>0</v>
      </c>
      <c r="D21" t="b">
        <v>1</v>
      </c>
      <c r="E21" t="b">
        <v>0</v>
      </c>
      <c r="F21" t="b">
        <v>1</v>
      </c>
      <c r="G21">
        <v>5.33</v>
      </c>
      <c r="H21">
        <v>275.72199999999998</v>
      </c>
      <c r="I21">
        <v>7.1438724814852081</v>
      </c>
      <c r="J21">
        <v>125.73908859997988</v>
      </c>
      <c r="K21">
        <v>-1.8138724814852081</v>
      </c>
      <c r="L21">
        <v>149.9829114000201</v>
      </c>
    </row>
    <row r="22" spans="1:12" x14ac:dyDescent="0.3">
      <c r="A22" t="s">
        <v>28</v>
      </c>
      <c r="B22" t="b">
        <v>1</v>
      </c>
      <c r="C22" t="b">
        <v>0</v>
      </c>
      <c r="D22" t="b">
        <v>1</v>
      </c>
      <c r="E22" t="b">
        <v>0</v>
      </c>
      <c r="F22" t="b">
        <v>1</v>
      </c>
      <c r="G22">
        <v>1.45</v>
      </c>
      <c r="H22">
        <v>218.94300000000001</v>
      </c>
      <c r="I22">
        <v>4.5926508208490784</v>
      </c>
      <c r="J22">
        <v>85.880967099666591</v>
      </c>
      <c r="K22">
        <v>-3.1426508208490782</v>
      </c>
      <c r="L22">
        <v>133.06203290033341</v>
      </c>
    </row>
    <row r="23" spans="1:12" x14ac:dyDescent="0.3">
      <c r="A23" t="s">
        <v>29</v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>
        <v>1.51</v>
      </c>
      <c r="H23">
        <v>224.35400000000001</v>
      </c>
      <c r="I23">
        <v>4.8003026665681565</v>
      </c>
      <c r="J23">
        <v>109.61540619921685</v>
      </c>
      <c r="K23">
        <v>-3.2903026665681567</v>
      </c>
      <c r="L23">
        <v>114.73859380078316</v>
      </c>
    </row>
    <row r="24" spans="1:12" x14ac:dyDescent="0.3">
      <c r="A24" t="s">
        <v>30</v>
      </c>
      <c r="B24" t="b">
        <v>1</v>
      </c>
      <c r="C24" t="b">
        <v>0</v>
      </c>
      <c r="D24" t="b">
        <v>1</v>
      </c>
      <c r="E24" t="b">
        <v>0</v>
      </c>
      <c r="F24" t="b">
        <v>1</v>
      </c>
      <c r="G24">
        <v>1.69</v>
      </c>
      <c r="H24">
        <v>228.30500000000001</v>
      </c>
      <c r="I24">
        <v>4.8146375191733251</v>
      </c>
      <c r="J24">
        <v>119.61940010225773</v>
      </c>
      <c r="K24">
        <v>-3.1246375191733251</v>
      </c>
      <c r="L24">
        <v>108.68559989774228</v>
      </c>
    </row>
    <row r="25" spans="1:12" x14ac:dyDescent="0.3">
      <c r="A25" t="s">
        <v>31</v>
      </c>
      <c r="B25" t="b">
        <v>1</v>
      </c>
      <c r="C25" t="b">
        <v>0</v>
      </c>
      <c r="D25" t="b">
        <v>1</v>
      </c>
      <c r="E25" t="b">
        <v>0</v>
      </c>
      <c r="F25" t="b">
        <v>1</v>
      </c>
      <c r="G25">
        <v>1.29</v>
      </c>
      <c r="H25">
        <v>224.398</v>
      </c>
      <c r="I25">
        <v>5.3303394127935189</v>
      </c>
      <c r="J25">
        <v>88.290284697651856</v>
      </c>
      <c r="K25">
        <v>-4.0403394127935188</v>
      </c>
      <c r="L25">
        <v>136.10771530234814</v>
      </c>
    </row>
    <row r="26" spans="1:12" x14ac:dyDescent="0.3">
      <c r="A26" t="s">
        <v>63</v>
      </c>
      <c r="B26" t="b">
        <v>1</v>
      </c>
      <c r="C26" t="b">
        <v>0</v>
      </c>
      <c r="D26" t="b">
        <v>1</v>
      </c>
      <c r="E26" t="b">
        <v>0</v>
      </c>
      <c r="F26" t="b">
        <v>1</v>
      </c>
      <c r="G26">
        <v>1.1399999999999999</v>
      </c>
      <c r="H26">
        <v>229.10499999999999</v>
      </c>
      <c r="I26">
        <v>4.6100707011245126</v>
      </c>
      <c r="J26">
        <v>131.60048699593543</v>
      </c>
      <c r="K26">
        <v>-3.4700707011245129</v>
      </c>
      <c r="L26">
        <v>97.504513004064563</v>
      </c>
    </row>
    <row r="27" spans="1:12" x14ac:dyDescent="0.3">
      <c r="A27" t="s">
        <v>32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>
        <v>0.77</v>
      </c>
      <c r="H27">
        <v>264.65699999999998</v>
      </c>
      <c r="I27">
        <v>4.6300385463904146</v>
      </c>
      <c r="J27">
        <v>121.79068970155716</v>
      </c>
      <c r="K27">
        <v>-3.8600385463904145</v>
      </c>
      <c r="L27">
        <v>142.86631029844284</v>
      </c>
    </row>
    <row r="28" spans="1:12" x14ac:dyDescent="0.3">
      <c r="A28" t="s">
        <v>33</v>
      </c>
      <c r="B28" t="b">
        <v>1</v>
      </c>
      <c r="C28" t="b">
        <v>0</v>
      </c>
      <c r="D28" t="b">
        <v>1</v>
      </c>
      <c r="E28" t="b">
        <v>0</v>
      </c>
      <c r="F28" t="b">
        <v>1</v>
      </c>
      <c r="G28">
        <v>0.75</v>
      </c>
      <c r="H28">
        <v>247.51400000000001</v>
      </c>
      <c r="I28">
        <v>5.9539655193090457</v>
      </c>
      <c r="J28">
        <v>93.584183897018434</v>
      </c>
      <c r="K28">
        <v>-5.2039655193090457</v>
      </c>
      <c r="L28">
        <v>153.92981610298159</v>
      </c>
    </row>
    <row r="29" spans="1:12" x14ac:dyDescent="0.3">
      <c r="A29" t="s">
        <v>34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>
        <v>0.83</v>
      </c>
      <c r="H29">
        <v>258.08699999999999</v>
      </c>
      <c r="I29">
        <v>5.8593735276394003</v>
      </c>
      <c r="J29">
        <v>102.17654310250282</v>
      </c>
      <c r="K29">
        <v>-5.0293735276394003</v>
      </c>
      <c r="L29">
        <v>155.91045689749717</v>
      </c>
    </row>
    <row r="30" spans="1:12" x14ac:dyDescent="0.3">
      <c r="A30" t="s">
        <v>35</v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>
        <v>1.92</v>
      </c>
      <c r="H30">
        <v>263.58199999999999</v>
      </c>
      <c r="I30">
        <v>4.0535270187631216</v>
      </c>
      <c r="J30">
        <v>133.43814410006999</v>
      </c>
      <c r="K30">
        <v>-2.1335270187631217</v>
      </c>
      <c r="L30">
        <v>130.14385589993</v>
      </c>
    </row>
    <row r="31" spans="1:12" x14ac:dyDescent="0.3">
      <c r="A31" t="s">
        <v>36</v>
      </c>
      <c r="B31" t="b">
        <v>1</v>
      </c>
      <c r="C31" t="b">
        <v>0</v>
      </c>
      <c r="D31" t="b">
        <v>1</v>
      </c>
      <c r="E31" t="b">
        <v>0</v>
      </c>
      <c r="F31" t="b">
        <v>1</v>
      </c>
      <c r="G31">
        <v>0.76</v>
      </c>
      <c r="H31">
        <v>246.76900000000001</v>
      </c>
      <c r="I31">
        <v>4.4466497376561174</v>
      </c>
      <c r="J31">
        <v>111.32060419750213</v>
      </c>
      <c r="K31">
        <v>-3.6866497376561176</v>
      </c>
      <c r="L31">
        <v>135.44839580249788</v>
      </c>
    </row>
    <row r="32" spans="1:12" x14ac:dyDescent="0.3">
      <c r="A32" t="s">
        <v>37</v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>
        <v>0.78</v>
      </c>
      <c r="H32">
        <v>227.6</v>
      </c>
      <c r="I32">
        <v>5.4213992171554093</v>
      </c>
      <c r="J32">
        <v>86.494736301898953</v>
      </c>
      <c r="K32">
        <v>-4.641399217155409</v>
      </c>
      <c r="L32">
        <v>141.10526369810106</v>
      </c>
    </row>
    <row r="33" spans="1:12" x14ac:dyDescent="0.3">
      <c r="A33" t="s">
        <v>38</v>
      </c>
      <c r="B33" t="b">
        <v>1</v>
      </c>
      <c r="C33" t="b">
        <v>0</v>
      </c>
      <c r="D33" t="b">
        <v>1</v>
      </c>
      <c r="E33" t="b">
        <v>0</v>
      </c>
      <c r="F33" t="b">
        <v>1</v>
      </c>
      <c r="G33">
        <v>0.79</v>
      </c>
      <c r="H33">
        <v>223.386</v>
      </c>
      <c r="I33">
        <v>4.4249261745512474</v>
      </c>
      <c r="J33">
        <v>99.973060402393344</v>
      </c>
      <c r="K33">
        <v>-3.6349261745512473</v>
      </c>
      <c r="L33">
        <v>123.41293959760665</v>
      </c>
    </row>
    <row r="34" spans="1:12" x14ac:dyDescent="0.3">
      <c r="A34" t="s">
        <v>39</v>
      </c>
      <c r="B34" t="b">
        <v>1</v>
      </c>
      <c r="C34" t="b">
        <v>0</v>
      </c>
      <c r="D34" t="b">
        <v>1</v>
      </c>
      <c r="E34" t="b">
        <v>0</v>
      </c>
      <c r="F34" t="b">
        <v>1</v>
      </c>
      <c r="G34">
        <v>0.86</v>
      </c>
      <c r="H34">
        <v>228.83600000000001</v>
      </c>
      <c r="I34">
        <v>4.3819049179928866</v>
      </c>
      <c r="J34">
        <v>127.15764409804345</v>
      </c>
      <c r="K34">
        <v>-3.5219049179928867</v>
      </c>
      <c r="L34">
        <v>101.67835590195656</v>
      </c>
    </row>
    <row r="35" spans="1:12" x14ac:dyDescent="0.3">
      <c r="A35" t="s">
        <v>40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>
        <v>0.96</v>
      </c>
      <c r="H35">
        <v>231.292</v>
      </c>
      <c r="I35">
        <v>4.1014769388924179</v>
      </c>
      <c r="J35">
        <v>119.60822939920425</v>
      </c>
      <c r="K35">
        <v>-3.141476938892418</v>
      </c>
      <c r="L35">
        <v>111.68377060079575</v>
      </c>
    </row>
    <row r="36" spans="1:12" x14ac:dyDescent="0.3">
      <c r="A36" t="s">
        <v>41</v>
      </c>
      <c r="B36" t="b">
        <v>1</v>
      </c>
      <c r="C36" t="b">
        <v>0</v>
      </c>
      <c r="D36" t="b">
        <v>1</v>
      </c>
      <c r="E36" t="b">
        <v>0</v>
      </c>
      <c r="F36" t="b">
        <v>1</v>
      </c>
      <c r="G36">
        <v>0.61</v>
      </c>
      <c r="H36">
        <v>203.14400000000001</v>
      </c>
      <c r="I36">
        <v>5.1548066875338545</v>
      </c>
      <c r="J36">
        <v>73.28454649972916</v>
      </c>
      <c r="K36">
        <v>-4.5448066875338542</v>
      </c>
      <c r="L36">
        <v>129.85945350027083</v>
      </c>
    </row>
    <row r="37" spans="1:12" x14ac:dyDescent="0.3">
      <c r="A37" t="s">
        <v>42</v>
      </c>
      <c r="B37" t="b">
        <v>1</v>
      </c>
      <c r="C37" t="b">
        <v>0</v>
      </c>
      <c r="D37" t="b">
        <v>1</v>
      </c>
      <c r="E37" t="b">
        <v>0</v>
      </c>
      <c r="F37" t="b">
        <v>1</v>
      </c>
      <c r="G37">
        <v>0.85</v>
      </c>
      <c r="H37">
        <v>214.471</v>
      </c>
      <c r="I37">
        <v>3.918476863086223</v>
      </c>
      <c r="J37">
        <v>120.79781490468979</v>
      </c>
      <c r="K37">
        <v>-3.0684768630862229</v>
      </c>
      <c r="L37">
        <v>93.673185095310217</v>
      </c>
    </row>
    <row r="38" spans="1:12" x14ac:dyDescent="0.3">
      <c r="A38" t="s">
        <v>43</v>
      </c>
      <c r="B38" t="b">
        <v>1</v>
      </c>
      <c r="C38" t="b">
        <v>0</v>
      </c>
      <c r="D38" t="b">
        <v>1</v>
      </c>
      <c r="E38" t="b">
        <v>0</v>
      </c>
      <c r="F38" t="b">
        <v>1</v>
      </c>
      <c r="G38">
        <v>0.74</v>
      </c>
      <c r="H38">
        <v>208.435</v>
      </c>
      <c r="I38">
        <v>3.9784574225363043</v>
      </c>
      <c r="J38">
        <v>92.985856899976724</v>
      </c>
      <c r="K38">
        <v>-3.2384574225363041</v>
      </c>
      <c r="L38">
        <v>115.44914310002328</v>
      </c>
    </row>
    <row r="39" spans="1:12" x14ac:dyDescent="0.3">
      <c r="A39" t="s">
        <v>44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>
        <v>0.88</v>
      </c>
      <c r="H39">
        <v>264.19799999999998</v>
      </c>
      <c r="I39">
        <v>4.3049418122427792</v>
      </c>
      <c r="J39">
        <v>151.71072610282897</v>
      </c>
      <c r="K39">
        <v>-3.4249418122427793</v>
      </c>
      <c r="L39">
        <v>112.48727389717101</v>
      </c>
    </row>
    <row r="40" spans="1:12" x14ac:dyDescent="0.3">
      <c r="A40" t="s">
        <v>46</v>
      </c>
      <c r="B40" t="b">
        <v>1</v>
      </c>
      <c r="C40" t="b">
        <v>0</v>
      </c>
      <c r="D40" t="b">
        <v>1</v>
      </c>
      <c r="E40" t="b">
        <v>0</v>
      </c>
      <c r="F40" t="b">
        <v>1</v>
      </c>
      <c r="G40">
        <v>1.53</v>
      </c>
      <c r="H40">
        <v>237.18899999999999</v>
      </c>
      <c r="I40">
        <v>4.0920911938138307</v>
      </c>
      <c r="J40">
        <v>134.75745910102128</v>
      </c>
      <c r="K40">
        <v>-2.5620911938138304</v>
      </c>
      <c r="L40">
        <v>102.43154089897871</v>
      </c>
    </row>
    <row r="41" spans="1:12" x14ac:dyDescent="0.3">
      <c r="A41" t="s">
        <v>47</v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>
        <v>1.41</v>
      </c>
      <c r="H41">
        <v>300.50299999999999</v>
      </c>
      <c r="I41">
        <v>8.5708377169887981</v>
      </c>
      <c r="J41">
        <v>88.206560099959376</v>
      </c>
      <c r="K41">
        <v>-7.160837716988798</v>
      </c>
      <c r="L41">
        <v>212.29643990004061</v>
      </c>
    </row>
    <row r="42" spans="1:12" x14ac:dyDescent="0.3">
      <c r="A42" t="s">
        <v>48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>
        <v>1.95</v>
      </c>
      <c r="H42">
        <v>288.37400000000002</v>
      </c>
      <c r="I42">
        <v>6.4823315235103554</v>
      </c>
      <c r="J42">
        <v>109.68568779999018</v>
      </c>
      <c r="K42">
        <v>-4.5323315235103552</v>
      </c>
      <c r="L42">
        <v>178.68831220000985</v>
      </c>
    </row>
    <row r="43" spans="1:12" x14ac:dyDescent="0.3">
      <c r="A43" t="s">
        <v>49</v>
      </c>
      <c r="B43" t="b">
        <v>1</v>
      </c>
      <c r="C43" t="b">
        <v>0</v>
      </c>
      <c r="D43" t="b">
        <v>1</v>
      </c>
      <c r="E43" t="b">
        <v>0</v>
      </c>
      <c r="F43" t="b">
        <v>1</v>
      </c>
      <c r="G43">
        <v>2.11</v>
      </c>
      <c r="H43">
        <v>212.91200000000001</v>
      </c>
      <c r="I43">
        <v>10.854841631256042</v>
      </c>
      <c r="J43">
        <v>50.363511299967769</v>
      </c>
      <c r="K43">
        <v>-8.7448416312560422</v>
      </c>
      <c r="L43">
        <v>162.54848870003224</v>
      </c>
    </row>
    <row r="44" spans="1:12" x14ac:dyDescent="0.3">
      <c r="A44" t="s">
        <v>50</v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>
        <v>1.54</v>
      </c>
      <c r="H44">
        <v>343.65499999999997</v>
      </c>
      <c r="I44">
        <v>4.950818124424595</v>
      </c>
      <c r="J44">
        <v>171.506914098382</v>
      </c>
      <c r="K44">
        <v>-3.410818124424595</v>
      </c>
      <c r="L44">
        <v>172.14808590161797</v>
      </c>
    </row>
    <row r="45" spans="1:12" x14ac:dyDescent="0.3">
      <c r="A45" t="s">
        <v>51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>
        <v>2.88</v>
      </c>
      <c r="H45">
        <v>337.435</v>
      </c>
      <c r="I45">
        <v>5.5473542641496891</v>
      </c>
      <c r="J45">
        <v>115.2889551999867</v>
      </c>
      <c r="K45">
        <v>-2.6673542641496892</v>
      </c>
      <c r="L45">
        <v>222.1460448000133</v>
      </c>
    </row>
    <row r="46" spans="1:12" x14ac:dyDescent="0.3">
      <c r="A46" t="s">
        <v>52</v>
      </c>
      <c r="B46" t="b">
        <v>1</v>
      </c>
      <c r="C46" t="b">
        <v>0</v>
      </c>
      <c r="D46" t="b">
        <v>1</v>
      </c>
      <c r="E46" t="b">
        <v>0</v>
      </c>
      <c r="F46" t="b">
        <v>1</v>
      </c>
      <c r="G46">
        <v>3.83</v>
      </c>
      <c r="H46">
        <v>227.27500000000001</v>
      </c>
      <c r="I46">
        <v>6.5047178873717773</v>
      </c>
      <c r="J46">
        <v>98.618743098974221</v>
      </c>
      <c r="K46">
        <v>-2.6747178873717772</v>
      </c>
      <c r="L46">
        <v>128.65625690102578</v>
      </c>
    </row>
  </sheetData>
  <conditionalFormatting sqref="B2:B10">
    <cfRule type="containsText" dxfId="13" priority="18" operator="containsText" text="FALSE">
      <formula>NOT(ISERROR(SEARCH("FALSE",B2)))</formula>
    </cfRule>
  </conditionalFormatting>
  <conditionalFormatting sqref="D2:D10">
    <cfRule type="containsText" dxfId="12" priority="13" operator="containsText" text="FALSE">
      <formula>NOT(ISERROR(SEARCH("FALSE",D2)))</formula>
    </cfRule>
  </conditionalFormatting>
  <conditionalFormatting sqref="K1:K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37">
    <cfRule type="containsText" dxfId="11" priority="8" operator="containsText" text="FALSE">
      <formula>NOT(ISERROR(SEARCH("FALSE",B11)))</formula>
    </cfRule>
  </conditionalFormatting>
  <conditionalFormatting sqref="C2:C10">
    <cfRule type="containsText" dxfId="10" priority="7" operator="containsText" text="FALSE">
      <formula>NOT(ISERROR(SEARCH("FALSE",C2)))</formula>
    </cfRule>
  </conditionalFormatting>
  <conditionalFormatting sqref="C11:C37">
    <cfRule type="containsText" dxfId="9" priority="6" operator="containsText" text="FALSE">
      <formula>NOT(ISERROR(SEARCH("FALSE",C11)))</formula>
    </cfRule>
  </conditionalFormatting>
  <conditionalFormatting sqref="E2:E10">
    <cfRule type="containsText" dxfId="8" priority="5" operator="containsText" text="FALSE">
      <formula>NOT(ISERROR(SEARCH("FALSE",E2)))</formula>
    </cfRule>
  </conditionalFormatting>
  <conditionalFormatting sqref="E11:E37">
    <cfRule type="containsText" dxfId="7" priority="4" operator="containsText" text="FALSE">
      <formula>NOT(ISERROR(SEARCH("FALSE",E11)))</formula>
    </cfRule>
  </conditionalFormatting>
  <conditionalFormatting sqref="F2:F10">
    <cfRule type="containsText" dxfId="6" priority="3" operator="containsText" text="FALSE">
      <formula>NOT(ISERROR(SEARCH("FALSE",F2)))</formula>
    </cfRule>
  </conditionalFormatting>
  <conditionalFormatting sqref="F11:F37">
    <cfRule type="containsText" dxfId="5" priority="2" operator="containsText" text="FALSE">
      <formula>NOT(ISERROR(SEARCH("FALSE",F11)))</formula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4C7-948E-47FF-BF2E-8D2304EBC2BE}">
  <dimension ref="A1:Q72"/>
  <sheetViews>
    <sheetView tabSelected="1" topLeftCell="A23" workbookViewId="0">
      <selection activeCell="L1" sqref="A1:L46"/>
    </sheetView>
  </sheetViews>
  <sheetFormatPr defaultRowHeight="14.4" x14ac:dyDescent="0.3"/>
  <cols>
    <col min="1" max="1" width="53.33203125" style="1" customWidth="1"/>
    <col min="2" max="6" width="8.88671875" style="10"/>
    <col min="7" max="7" width="10.5546875" style="10" bestFit="1" customWidth="1"/>
    <col min="8" max="8" width="12.5546875" style="10" bestFit="1" customWidth="1"/>
    <col min="9" max="9" width="10.5546875" style="10" bestFit="1" customWidth="1"/>
    <col min="10" max="10" width="12.5546875" style="10" bestFit="1" customWidth="1"/>
    <col min="11" max="11" width="11.21875" style="10" bestFit="1" customWidth="1"/>
    <col min="12" max="12" width="13.33203125" style="10" bestFit="1" customWidth="1"/>
    <col min="15" max="15" width="9.5546875" bestFit="1" customWidth="1"/>
  </cols>
  <sheetData>
    <row r="1" spans="1:17" ht="15" thickBot="1" x14ac:dyDescent="0.35">
      <c r="A1" s="16" t="s">
        <v>2</v>
      </c>
      <c r="B1" s="17" t="s">
        <v>0</v>
      </c>
      <c r="C1" s="17" t="s">
        <v>1</v>
      </c>
      <c r="D1" s="17" t="s">
        <v>53</v>
      </c>
      <c r="E1" s="17" t="s">
        <v>54</v>
      </c>
      <c r="F1" s="18" t="s">
        <v>3</v>
      </c>
      <c r="G1" s="17" t="s">
        <v>4</v>
      </c>
      <c r="H1" s="17" t="s">
        <v>5</v>
      </c>
      <c r="I1" s="17" t="s">
        <v>6</v>
      </c>
      <c r="J1" s="18" t="s">
        <v>7</v>
      </c>
      <c r="K1" s="17" t="s">
        <v>8</v>
      </c>
      <c r="L1" s="13" t="s">
        <v>9</v>
      </c>
    </row>
    <row r="2" spans="1:17" ht="15.6" thickTop="1" thickBot="1" x14ac:dyDescent="0.35">
      <c r="A2" s="19" t="s">
        <v>10</v>
      </c>
      <c r="B2" s="20" t="b">
        <v>0</v>
      </c>
      <c r="C2" s="20" t="b">
        <v>1</v>
      </c>
      <c r="D2" s="20" t="b">
        <v>0</v>
      </c>
      <c r="E2" s="20" t="b">
        <v>1</v>
      </c>
      <c r="F2" s="21" t="b">
        <v>0</v>
      </c>
      <c r="G2" s="20"/>
      <c r="H2" s="20"/>
      <c r="I2" s="20"/>
      <c r="J2" s="21"/>
      <c r="K2" s="20"/>
      <c r="L2" s="20"/>
      <c r="N2" s="33" t="s">
        <v>64</v>
      </c>
      <c r="O2" s="34">
        <v>45</v>
      </c>
      <c r="P2" s="30" t="s">
        <v>53</v>
      </c>
      <c r="Q2" s="29" t="s">
        <v>54</v>
      </c>
    </row>
    <row r="3" spans="1:17" ht="15" thickTop="1" x14ac:dyDescent="0.3">
      <c r="A3" s="22" t="s">
        <v>11</v>
      </c>
      <c r="B3" s="23" t="b">
        <v>0</v>
      </c>
      <c r="C3" s="23" t="b">
        <v>1</v>
      </c>
      <c r="D3" s="23" t="b">
        <v>0</v>
      </c>
      <c r="E3" s="23" t="b">
        <v>1</v>
      </c>
      <c r="F3" s="24" t="b">
        <v>0</v>
      </c>
      <c r="G3" s="23"/>
      <c r="H3" s="23"/>
      <c r="I3" s="23"/>
      <c r="J3" s="24"/>
      <c r="K3" s="23"/>
      <c r="L3" s="23"/>
      <c r="N3" s="28"/>
      <c r="O3" s="31" t="s">
        <v>0</v>
      </c>
      <c r="P3" s="35">
        <v>28</v>
      </c>
      <c r="Q3" s="36">
        <v>2</v>
      </c>
    </row>
    <row r="4" spans="1:17" ht="15" thickBot="1" x14ac:dyDescent="0.35">
      <c r="A4" s="22" t="s">
        <v>12</v>
      </c>
      <c r="B4" s="23" t="b">
        <v>0</v>
      </c>
      <c r="C4" s="23" t="b">
        <v>1</v>
      </c>
      <c r="D4" s="23" t="b">
        <v>0</v>
      </c>
      <c r="E4" s="23" t="b">
        <v>1</v>
      </c>
      <c r="F4" s="24" t="b">
        <v>0</v>
      </c>
      <c r="G4" s="23"/>
      <c r="H4" s="23"/>
      <c r="I4" s="23"/>
      <c r="J4" s="24"/>
      <c r="K4" s="23"/>
      <c r="L4" s="23"/>
      <c r="N4" s="27"/>
      <c r="O4" s="32" t="s">
        <v>1</v>
      </c>
      <c r="P4" s="37">
        <v>2</v>
      </c>
      <c r="Q4" s="38">
        <v>13</v>
      </c>
    </row>
    <row r="5" spans="1:17" x14ac:dyDescent="0.3">
      <c r="A5" s="22" t="s">
        <v>56</v>
      </c>
      <c r="B5" s="23" t="b">
        <v>0</v>
      </c>
      <c r="C5" s="23" t="b">
        <v>1</v>
      </c>
      <c r="D5" s="23" t="b">
        <v>0</v>
      </c>
      <c r="E5" s="23" t="b">
        <v>1</v>
      </c>
      <c r="F5" s="24" t="b">
        <v>0</v>
      </c>
      <c r="G5" s="23"/>
      <c r="H5" s="23"/>
      <c r="I5" s="23"/>
      <c r="J5" s="24"/>
      <c r="K5" s="23"/>
      <c r="L5" s="23"/>
    </row>
    <row r="6" spans="1:17" ht="15" thickBot="1" x14ac:dyDescent="0.35">
      <c r="A6" s="22" t="s">
        <v>57</v>
      </c>
      <c r="B6" s="23" t="b">
        <v>0</v>
      </c>
      <c r="C6" s="23" t="b">
        <v>1</v>
      </c>
      <c r="D6" s="23" t="b">
        <v>0</v>
      </c>
      <c r="E6" s="23" t="b">
        <v>1</v>
      </c>
      <c r="F6" s="24" t="b">
        <v>0</v>
      </c>
      <c r="G6" s="23"/>
      <c r="H6" s="23"/>
      <c r="I6" s="23"/>
      <c r="J6" s="24"/>
      <c r="K6" s="23"/>
      <c r="L6" s="23"/>
      <c r="O6" s="39" t="s">
        <v>58</v>
      </c>
      <c r="P6" s="40">
        <v>0.91111111111111109</v>
      </c>
    </row>
    <row r="7" spans="1:17" ht="15.6" thickTop="1" thickBot="1" x14ac:dyDescent="0.35">
      <c r="A7" s="22" t="s">
        <v>13</v>
      </c>
      <c r="B7" s="23" t="b">
        <v>0</v>
      </c>
      <c r="C7" s="23" t="b">
        <v>1</v>
      </c>
      <c r="D7" s="23" t="b">
        <v>0</v>
      </c>
      <c r="E7" s="23" t="b">
        <v>1</v>
      </c>
      <c r="F7" s="24" t="b">
        <v>0</v>
      </c>
      <c r="G7" s="23"/>
      <c r="H7" s="23"/>
      <c r="I7" s="23"/>
      <c r="J7" s="24"/>
      <c r="K7" s="23"/>
      <c r="L7" s="23"/>
      <c r="O7" s="39" t="s">
        <v>59</v>
      </c>
      <c r="P7" s="40">
        <v>0.93333333333333335</v>
      </c>
    </row>
    <row r="8" spans="1:17" ht="15.6" thickTop="1" thickBot="1" x14ac:dyDescent="0.35">
      <c r="A8" s="22" t="s">
        <v>14</v>
      </c>
      <c r="B8" s="23" t="b">
        <v>0</v>
      </c>
      <c r="C8" s="23" t="b">
        <v>1</v>
      </c>
      <c r="D8" s="23" t="b">
        <v>0</v>
      </c>
      <c r="E8" s="23" t="b">
        <v>1</v>
      </c>
      <c r="F8" s="24" t="b">
        <v>0</v>
      </c>
      <c r="G8" s="23"/>
      <c r="H8" s="23"/>
      <c r="I8" s="23"/>
      <c r="J8" s="24"/>
      <c r="K8" s="23"/>
      <c r="L8" s="23"/>
      <c r="O8" s="39" t="s">
        <v>60</v>
      </c>
      <c r="P8" s="40">
        <v>0.93333333333333302</v>
      </c>
    </row>
    <row r="9" spans="1:17" ht="15.6" thickTop="1" thickBot="1" x14ac:dyDescent="0.35">
      <c r="A9" s="22" t="s">
        <v>15</v>
      </c>
      <c r="B9" s="23" t="b">
        <v>0</v>
      </c>
      <c r="C9" s="23" t="b">
        <v>1</v>
      </c>
      <c r="D9" s="23" t="b">
        <v>0</v>
      </c>
      <c r="E9" s="23" t="b">
        <v>1</v>
      </c>
      <c r="F9" s="24" t="b">
        <v>0</v>
      </c>
      <c r="G9" s="23"/>
      <c r="H9" s="23"/>
      <c r="I9" s="23"/>
      <c r="J9" s="24"/>
      <c r="K9" s="23"/>
      <c r="L9" s="23"/>
      <c r="O9" s="39" t="s">
        <v>61</v>
      </c>
      <c r="P9" s="40">
        <v>0.86666666666666703</v>
      </c>
    </row>
    <row r="10" spans="1:17" ht="15.6" thickTop="1" thickBot="1" x14ac:dyDescent="0.35">
      <c r="A10" s="22" t="s">
        <v>16</v>
      </c>
      <c r="B10" s="23" t="b">
        <v>0</v>
      </c>
      <c r="C10" s="23" t="b">
        <v>1</v>
      </c>
      <c r="D10" s="23" t="b">
        <v>0</v>
      </c>
      <c r="E10" s="23" t="b">
        <v>1</v>
      </c>
      <c r="F10" s="24" t="b">
        <v>0</v>
      </c>
      <c r="G10" s="23"/>
      <c r="H10" s="23"/>
      <c r="I10" s="23"/>
      <c r="J10" s="24"/>
      <c r="K10" s="23"/>
      <c r="L10" s="23"/>
      <c r="O10" s="39" t="s">
        <v>62</v>
      </c>
      <c r="P10" s="40">
        <v>0.93333333333333335</v>
      </c>
    </row>
    <row r="11" spans="1:17" ht="15" thickTop="1" x14ac:dyDescent="0.3">
      <c r="A11" s="22" t="s">
        <v>17</v>
      </c>
      <c r="B11" s="23" t="b">
        <v>0</v>
      </c>
      <c r="C11" s="23" t="b">
        <v>1</v>
      </c>
      <c r="D11" s="23" t="b">
        <v>0</v>
      </c>
      <c r="E11" s="23" t="b">
        <v>1</v>
      </c>
      <c r="F11" s="24" t="b">
        <v>0</v>
      </c>
      <c r="G11" s="23"/>
      <c r="H11" s="23"/>
      <c r="I11" s="23"/>
      <c r="J11" s="24"/>
      <c r="K11" s="23"/>
      <c r="L11" s="23"/>
    </row>
    <row r="12" spans="1:17" x14ac:dyDescent="0.3">
      <c r="A12" s="22" t="s">
        <v>18</v>
      </c>
      <c r="B12" s="23" t="b">
        <v>0</v>
      </c>
      <c r="C12" s="23" t="b">
        <v>1</v>
      </c>
      <c r="D12" s="23" t="b">
        <v>0</v>
      </c>
      <c r="E12" s="23" t="b">
        <v>1</v>
      </c>
      <c r="F12" s="24" t="b">
        <v>0</v>
      </c>
      <c r="G12" s="23"/>
      <c r="H12" s="23"/>
      <c r="I12" s="23"/>
      <c r="J12" s="24"/>
      <c r="K12" s="23"/>
      <c r="L12" s="23"/>
    </row>
    <row r="13" spans="1:17" x14ac:dyDescent="0.3">
      <c r="A13" s="22" t="s">
        <v>19</v>
      </c>
      <c r="B13" s="23" t="b">
        <v>0</v>
      </c>
      <c r="C13" s="23" t="b">
        <v>1</v>
      </c>
      <c r="D13" s="23" t="b">
        <v>0</v>
      </c>
      <c r="E13" s="23" t="b">
        <v>1</v>
      </c>
      <c r="F13" s="24" t="b">
        <v>0</v>
      </c>
      <c r="G13" s="23"/>
      <c r="H13" s="23"/>
      <c r="I13" s="23"/>
      <c r="J13" s="24"/>
      <c r="K13" s="23"/>
      <c r="L13" s="23"/>
    </row>
    <row r="14" spans="1:17" x14ac:dyDescent="0.3">
      <c r="A14" s="22" t="s">
        <v>20</v>
      </c>
      <c r="B14" s="23" t="b">
        <v>0</v>
      </c>
      <c r="C14" s="23" t="b">
        <v>1</v>
      </c>
      <c r="D14" s="23" t="b">
        <v>0</v>
      </c>
      <c r="E14" s="23" t="b">
        <v>1</v>
      </c>
      <c r="F14" s="24" t="b">
        <v>0</v>
      </c>
      <c r="G14" s="23"/>
      <c r="H14" s="23"/>
      <c r="I14" s="23"/>
      <c r="J14" s="24"/>
      <c r="K14" s="23"/>
      <c r="L14" s="23"/>
    </row>
    <row r="15" spans="1:17" x14ac:dyDescent="0.3">
      <c r="A15" s="22" t="s">
        <v>21</v>
      </c>
      <c r="B15" s="23" t="b">
        <v>0</v>
      </c>
      <c r="C15" s="23" t="b">
        <v>1</v>
      </c>
      <c r="D15" s="23" t="b">
        <v>1</v>
      </c>
      <c r="E15" s="23" t="b">
        <v>0</v>
      </c>
      <c r="F15" s="24" t="b">
        <v>1</v>
      </c>
      <c r="G15" s="23"/>
      <c r="H15" s="23"/>
      <c r="I15" s="25">
        <v>16.462870674142231</v>
      </c>
      <c r="J15" s="26">
        <v>104.61835300040245</v>
      </c>
      <c r="K15" s="23"/>
      <c r="L15" s="23"/>
    </row>
    <row r="16" spans="1:17" x14ac:dyDescent="0.3">
      <c r="A16" s="22" t="s">
        <v>22</v>
      </c>
      <c r="B16" s="23" t="b">
        <v>0</v>
      </c>
      <c r="C16" s="23" t="b">
        <v>1</v>
      </c>
      <c r="D16" s="23" t="b">
        <v>1</v>
      </c>
      <c r="E16" s="23" t="b">
        <v>0</v>
      </c>
      <c r="F16" s="24" t="b">
        <v>1</v>
      </c>
      <c r="G16" s="23"/>
      <c r="H16" s="23"/>
      <c r="I16" s="25">
        <v>12.369725701734886</v>
      </c>
      <c r="J16" s="26">
        <v>153.16570810103417</v>
      </c>
      <c r="K16" s="23"/>
      <c r="L16" s="23"/>
    </row>
    <row r="17" spans="1:12" x14ac:dyDescent="0.3">
      <c r="A17" s="22" t="s">
        <v>23</v>
      </c>
      <c r="B17" s="23" t="b">
        <v>1</v>
      </c>
      <c r="C17" s="23" t="b">
        <v>0</v>
      </c>
      <c r="D17" s="23" t="b">
        <v>0</v>
      </c>
      <c r="E17" s="23" t="b">
        <v>1</v>
      </c>
      <c r="F17" s="24" t="b">
        <v>0</v>
      </c>
      <c r="G17" s="25">
        <v>1.82</v>
      </c>
      <c r="H17" s="25">
        <v>522.61400000000003</v>
      </c>
      <c r="I17" s="25"/>
      <c r="J17" s="26"/>
      <c r="K17" s="25"/>
      <c r="L17" s="25"/>
    </row>
    <row r="18" spans="1:12" x14ac:dyDescent="0.3">
      <c r="A18" s="22" t="s">
        <v>24</v>
      </c>
      <c r="B18" s="23" t="b">
        <v>1</v>
      </c>
      <c r="C18" s="23" t="b">
        <v>0</v>
      </c>
      <c r="D18" s="23" t="b">
        <v>0</v>
      </c>
      <c r="E18" s="23" t="b">
        <v>1</v>
      </c>
      <c r="F18" s="24" t="b">
        <v>0</v>
      </c>
      <c r="G18" s="25">
        <v>0.61</v>
      </c>
      <c r="H18" s="25">
        <v>293.14699999999999</v>
      </c>
      <c r="I18" s="25"/>
      <c r="J18" s="26"/>
      <c r="K18" s="25"/>
      <c r="L18" s="25"/>
    </row>
    <row r="19" spans="1:12" x14ac:dyDescent="0.3">
      <c r="A19" s="22" t="s">
        <v>25</v>
      </c>
      <c r="B19" s="23" t="b">
        <v>1</v>
      </c>
      <c r="C19" s="23" t="b">
        <v>0</v>
      </c>
      <c r="D19" s="23" t="b">
        <v>1</v>
      </c>
      <c r="E19" s="23" t="b">
        <v>0</v>
      </c>
      <c r="F19" s="24" t="b">
        <v>1</v>
      </c>
      <c r="G19" s="25">
        <v>1.42</v>
      </c>
      <c r="H19" s="25">
        <v>318.95100000000002</v>
      </c>
      <c r="I19" s="25">
        <v>6.293565611110794</v>
      </c>
      <c r="J19" s="26">
        <v>107.73949140000343</v>
      </c>
      <c r="K19" s="25">
        <v>-4.8735656111107941</v>
      </c>
      <c r="L19" s="25">
        <f>J19-H19</f>
        <v>-211.21150859999659</v>
      </c>
    </row>
    <row r="20" spans="1:12" x14ac:dyDescent="0.3">
      <c r="A20" s="22" t="s">
        <v>26</v>
      </c>
      <c r="B20" s="23" t="b">
        <v>1</v>
      </c>
      <c r="C20" s="23" t="b">
        <v>0</v>
      </c>
      <c r="D20" s="23" t="b">
        <v>1</v>
      </c>
      <c r="E20" s="23" t="b">
        <v>0</v>
      </c>
      <c r="F20" s="24" t="b">
        <v>1</v>
      </c>
      <c r="G20" s="25">
        <v>2.27</v>
      </c>
      <c r="H20" s="25">
        <v>338.39800000000002</v>
      </c>
      <c r="I20" s="25">
        <v>7.8757620058953766</v>
      </c>
      <c r="J20" s="26">
        <v>100.66426930189132</v>
      </c>
      <c r="K20" s="25">
        <v>-5.605762005895377</v>
      </c>
      <c r="L20" s="25">
        <f t="shared" ref="L20:L46" si="0">J20-H20</f>
        <v>-237.7337306981087</v>
      </c>
    </row>
    <row r="21" spans="1:12" x14ac:dyDescent="0.3">
      <c r="A21" s="22" t="s">
        <v>27</v>
      </c>
      <c r="B21" s="23" t="b">
        <v>1</v>
      </c>
      <c r="C21" s="23" t="b">
        <v>0</v>
      </c>
      <c r="D21" s="23" t="b">
        <v>1</v>
      </c>
      <c r="E21" s="23" t="b">
        <v>0</v>
      </c>
      <c r="F21" s="24" t="b">
        <v>1</v>
      </c>
      <c r="G21" s="25">
        <v>5.33</v>
      </c>
      <c r="H21" s="25">
        <v>275.72199999999998</v>
      </c>
      <c r="I21" s="25">
        <v>7.1438724814852081</v>
      </c>
      <c r="J21" s="26">
        <v>125.73908859997988</v>
      </c>
      <c r="K21" s="25">
        <v>-1.8138724814852081</v>
      </c>
      <c r="L21" s="25">
        <f t="shared" si="0"/>
        <v>-149.9829114000201</v>
      </c>
    </row>
    <row r="22" spans="1:12" x14ac:dyDescent="0.3">
      <c r="A22" s="22" t="s">
        <v>28</v>
      </c>
      <c r="B22" s="23" t="b">
        <v>1</v>
      </c>
      <c r="C22" s="23" t="b">
        <v>0</v>
      </c>
      <c r="D22" s="23" t="b">
        <v>1</v>
      </c>
      <c r="E22" s="23" t="b">
        <v>0</v>
      </c>
      <c r="F22" s="24" t="b">
        <v>1</v>
      </c>
      <c r="G22" s="25">
        <v>1.45</v>
      </c>
      <c r="H22" s="25">
        <v>218.94300000000001</v>
      </c>
      <c r="I22" s="25">
        <v>4.5926508208490784</v>
      </c>
      <c r="J22" s="26">
        <v>85.880967099666591</v>
      </c>
      <c r="K22" s="25">
        <v>-3.1426508208490782</v>
      </c>
      <c r="L22" s="25">
        <f t="shared" si="0"/>
        <v>-133.06203290033341</v>
      </c>
    </row>
    <row r="23" spans="1:12" x14ac:dyDescent="0.3">
      <c r="A23" s="22" t="s">
        <v>29</v>
      </c>
      <c r="B23" s="23" t="b">
        <v>1</v>
      </c>
      <c r="C23" s="23" t="b">
        <v>0</v>
      </c>
      <c r="D23" s="23" t="b">
        <v>1</v>
      </c>
      <c r="E23" s="23" t="b">
        <v>0</v>
      </c>
      <c r="F23" s="24" t="b">
        <v>1</v>
      </c>
      <c r="G23" s="25">
        <v>1.51</v>
      </c>
      <c r="H23" s="25">
        <v>224.35400000000001</v>
      </c>
      <c r="I23" s="25">
        <v>4.8003026665681565</v>
      </c>
      <c r="J23" s="26">
        <v>109.61540619921685</v>
      </c>
      <c r="K23" s="25">
        <v>-3.2903026665681567</v>
      </c>
      <c r="L23" s="25">
        <f t="shared" si="0"/>
        <v>-114.73859380078316</v>
      </c>
    </row>
    <row r="24" spans="1:12" x14ac:dyDescent="0.3">
      <c r="A24" s="22" t="s">
        <v>30</v>
      </c>
      <c r="B24" s="23" t="b">
        <v>1</v>
      </c>
      <c r="C24" s="23" t="b">
        <v>0</v>
      </c>
      <c r="D24" s="23" t="b">
        <v>1</v>
      </c>
      <c r="E24" s="23" t="b">
        <v>0</v>
      </c>
      <c r="F24" s="24" t="b">
        <v>1</v>
      </c>
      <c r="G24" s="25">
        <v>1.69</v>
      </c>
      <c r="H24" s="25">
        <v>228.30500000000001</v>
      </c>
      <c r="I24" s="25">
        <v>4.8146375191733251</v>
      </c>
      <c r="J24" s="26">
        <v>119.61940010225773</v>
      </c>
      <c r="K24" s="25">
        <v>-3.1246375191733251</v>
      </c>
      <c r="L24" s="25">
        <f t="shared" si="0"/>
        <v>-108.68559989774228</v>
      </c>
    </row>
    <row r="25" spans="1:12" x14ac:dyDescent="0.3">
      <c r="A25" s="22" t="s">
        <v>31</v>
      </c>
      <c r="B25" s="23" t="b">
        <v>1</v>
      </c>
      <c r="C25" s="23" t="b">
        <v>0</v>
      </c>
      <c r="D25" s="23" t="b">
        <v>1</v>
      </c>
      <c r="E25" s="23" t="b">
        <v>0</v>
      </c>
      <c r="F25" s="24" t="b">
        <v>1</v>
      </c>
      <c r="G25" s="25">
        <v>1.29</v>
      </c>
      <c r="H25" s="25">
        <v>224.398</v>
      </c>
      <c r="I25" s="25">
        <v>5.3303394127935189</v>
      </c>
      <c r="J25" s="26">
        <v>88.290284697651856</v>
      </c>
      <c r="K25" s="25">
        <v>-4.0403394127935188</v>
      </c>
      <c r="L25" s="25">
        <f t="shared" si="0"/>
        <v>-136.10771530234814</v>
      </c>
    </row>
    <row r="26" spans="1:12" x14ac:dyDescent="0.3">
      <c r="A26" s="22" t="s">
        <v>63</v>
      </c>
      <c r="B26" s="23" t="b">
        <v>1</v>
      </c>
      <c r="C26" s="23" t="b">
        <v>0</v>
      </c>
      <c r="D26" s="23" t="b">
        <v>1</v>
      </c>
      <c r="E26" s="23" t="b">
        <v>0</v>
      </c>
      <c r="F26" s="24" t="b">
        <v>1</v>
      </c>
      <c r="G26" s="25">
        <v>1.1399999999999999</v>
      </c>
      <c r="H26" s="25">
        <v>229.10499999999999</v>
      </c>
      <c r="I26" s="25">
        <v>4.6100707011245126</v>
      </c>
      <c r="J26" s="26">
        <v>131.60048699593543</v>
      </c>
      <c r="K26" s="25">
        <v>-3.4700707011245129</v>
      </c>
      <c r="L26" s="25">
        <f t="shared" si="0"/>
        <v>-97.504513004064563</v>
      </c>
    </row>
    <row r="27" spans="1:12" x14ac:dyDescent="0.3">
      <c r="A27" s="22" t="s">
        <v>32</v>
      </c>
      <c r="B27" s="23" t="b">
        <v>1</v>
      </c>
      <c r="C27" s="23" t="b">
        <v>0</v>
      </c>
      <c r="D27" s="23" t="b">
        <v>1</v>
      </c>
      <c r="E27" s="23" t="b">
        <v>0</v>
      </c>
      <c r="F27" s="24" t="b">
        <v>1</v>
      </c>
      <c r="G27" s="25">
        <v>0.77</v>
      </c>
      <c r="H27" s="25">
        <v>264.65699999999998</v>
      </c>
      <c r="I27" s="25">
        <v>4.6300385463904146</v>
      </c>
      <c r="J27" s="26">
        <v>121.79068970155716</v>
      </c>
      <c r="K27" s="25">
        <v>-3.8600385463904145</v>
      </c>
      <c r="L27" s="25">
        <f t="shared" si="0"/>
        <v>-142.86631029844284</v>
      </c>
    </row>
    <row r="28" spans="1:12" x14ac:dyDescent="0.3">
      <c r="A28" s="22" t="s">
        <v>33</v>
      </c>
      <c r="B28" s="23" t="b">
        <v>1</v>
      </c>
      <c r="C28" s="23" t="b">
        <v>0</v>
      </c>
      <c r="D28" s="23" t="b">
        <v>1</v>
      </c>
      <c r="E28" s="23" t="b">
        <v>0</v>
      </c>
      <c r="F28" s="24" t="b">
        <v>1</v>
      </c>
      <c r="G28" s="25">
        <v>0.75</v>
      </c>
      <c r="H28" s="25">
        <v>247.51400000000001</v>
      </c>
      <c r="I28" s="25">
        <v>5.9539655193090457</v>
      </c>
      <c r="J28" s="26">
        <v>93.584183897018434</v>
      </c>
      <c r="K28" s="25">
        <v>-5.2039655193090457</v>
      </c>
      <c r="L28" s="25">
        <f t="shared" si="0"/>
        <v>-153.92981610298159</v>
      </c>
    </row>
    <row r="29" spans="1:12" x14ac:dyDescent="0.3">
      <c r="A29" s="22" t="s">
        <v>34</v>
      </c>
      <c r="B29" s="23" t="b">
        <v>1</v>
      </c>
      <c r="C29" s="23" t="b">
        <v>0</v>
      </c>
      <c r="D29" s="23" t="b">
        <v>1</v>
      </c>
      <c r="E29" s="23" t="b">
        <v>0</v>
      </c>
      <c r="F29" s="24" t="b">
        <v>1</v>
      </c>
      <c r="G29" s="25">
        <v>0.83</v>
      </c>
      <c r="H29" s="25">
        <v>258.08699999999999</v>
      </c>
      <c r="I29" s="25">
        <v>5.8593735276394003</v>
      </c>
      <c r="J29" s="26">
        <v>102.17654310250282</v>
      </c>
      <c r="K29" s="25">
        <v>-5.0293735276394003</v>
      </c>
      <c r="L29" s="25">
        <f t="shared" si="0"/>
        <v>-155.91045689749717</v>
      </c>
    </row>
    <row r="30" spans="1:12" x14ac:dyDescent="0.3">
      <c r="A30" s="22" t="s">
        <v>35</v>
      </c>
      <c r="B30" s="23" t="b">
        <v>1</v>
      </c>
      <c r="C30" s="23" t="b">
        <v>0</v>
      </c>
      <c r="D30" s="23" t="b">
        <v>1</v>
      </c>
      <c r="E30" s="23" t="b">
        <v>0</v>
      </c>
      <c r="F30" s="24" t="b">
        <v>1</v>
      </c>
      <c r="G30" s="25">
        <v>1.92</v>
      </c>
      <c r="H30" s="25">
        <v>263.58199999999999</v>
      </c>
      <c r="I30" s="25">
        <v>4.0535270187631216</v>
      </c>
      <c r="J30" s="26">
        <v>133.43814410006999</v>
      </c>
      <c r="K30" s="25">
        <v>-2.1335270187631217</v>
      </c>
      <c r="L30" s="25">
        <f t="shared" si="0"/>
        <v>-130.14385589993</v>
      </c>
    </row>
    <row r="31" spans="1:12" x14ac:dyDescent="0.3">
      <c r="A31" s="22" t="s">
        <v>36</v>
      </c>
      <c r="B31" s="23" t="b">
        <v>1</v>
      </c>
      <c r="C31" s="23" t="b">
        <v>0</v>
      </c>
      <c r="D31" s="23" t="b">
        <v>1</v>
      </c>
      <c r="E31" s="23" t="b">
        <v>0</v>
      </c>
      <c r="F31" s="24" t="b">
        <v>1</v>
      </c>
      <c r="G31" s="25">
        <v>0.76</v>
      </c>
      <c r="H31" s="25">
        <v>246.76900000000001</v>
      </c>
      <c r="I31" s="25">
        <v>4.4466497376561174</v>
      </c>
      <c r="J31" s="26">
        <v>111.32060419750213</v>
      </c>
      <c r="K31" s="25">
        <v>-3.6866497376561176</v>
      </c>
      <c r="L31" s="25">
        <f t="shared" si="0"/>
        <v>-135.44839580249788</v>
      </c>
    </row>
    <row r="32" spans="1:12" x14ac:dyDescent="0.3">
      <c r="A32" s="22" t="s">
        <v>37</v>
      </c>
      <c r="B32" s="23" t="b">
        <v>1</v>
      </c>
      <c r="C32" s="23" t="b">
        <v>0</v>
      </c>
      <c r="D32" s="23" t="b">
        <v>1</v>
      </c>
      <c r="E32" s="23" t="b">
        <v>0</v>
      </c>
      <c r="F32" s="24" t="b">
        <v>1</v>
      </c>
      <c r="G32" s="25">
        <v>0.78</v>
      </c>
      <c r="H32" s="25">
        <v>227.6</v>
      </c>
      <c r="I32" s="25">
        <v>5.4213992171554093</v>
      </c>
      <c r="J32" s="26">
        <v>86.494736301898953</v>
      </c>
      <c r="K32" s="25">
        <v>-4.641399217155409</v>
      </c>
      <c r="L32" s="25">
        <f t="shared" si="0"/>
        <v>-141.10526369810106</v>
      </c>
    </row>
    <row r="33" spans="1:14" x14ac:dyDescent="0.3">
      <c r="A33" s="22" t="s">
        <v>38</v>
      </c>
      <c r="B33" s="23" t="b">
        <v>1</v>
      </c>
      <c r="C33" s="23" t="b">
        <v>0</v>
      </c>
      <c r="D33" s="23" t="b">
        <v>1</v>
      </c>
      <c r="E33" s="23" t="b">
        <v>0</v>
      </c>
      <c r="F33" s="24" t="b">
        <v>1</v>
      </c>
      <c r="G33" s="25">
        <v>0.79</v>
      </c>
      <c r="H33" s="25">
        <v>223.386</v>
      </c>
      <c r="I33" s="25">
        <v>4.4249261745512474</v>
      </c>
      <c r="J33" s="26">
        <v>99.973060402393344</v>
      </c>
      <c r="K33" s="25">
        <v>-3.6349261745512473</v>
      </c>
      <c r="L33" s="25">
        <f t="shared" si="0"/>
        <v>-123.41293959760665</v>
      </c>
    </row>
    <row r="34" spans="1:14" x14ac:dyDescent="0.3">
      <c r="A34" s="22" t="s">
        <v>39</v>
      </c>
      <c r="B34" s="23" t="b">
        <v>1</v>
      </c>
      <c r="C34" s="23" t="b">
        <v>0</v>
      </c>
      <c r="D34" s="23" t="b">
        <v>1</v>
      </c>
      <c r="E34" s="23" t="b">
        <v>0</v>
      </c>
      <c r="F34" s="24" t="b">
        <v>1</v>
      </c>
      <c r="G34" s="25">
        <v>0.86</v>
      </c>
      <c r="H34" s="25">
        <v>228.83600000000001</v>
      </c>
      <c r="I34" s="25">
        <v>4.3819049179928866</v>
      </c>
      <c r="J34" s="26">
        <v>127.15764409804345</v>
      </c>
      <c r="K34" s="25">
        <v>-3.5219049179928867</v>
      </c>
      <c r="L34" s="25">
        <f t="shared" si="0"/>
        <v>-101.67835590195656</v>
      </c>
    </row>
    <row r="35" spans="1:14" x14ac:dyDescent="0.3">
      <c r="A35" s="22" t="s">
        <v>40</v>
      </c>
      <c r="B35" s="23" t="b">
        <v>1</v>
      </c>
      <c r="C35" s="23" t="b">
        <v>0</v>
      </c>
      <c r="D35" s="23" t="b">
        <v>1</v>
      </c>
      <c r="E35" s="23" t="b">
        <v>0</v>
      </c>
      <c r="F35" s="24" t="b">
        <v>1</v>
      </c>
      <c r="G35" s="25">
        <v>0.96</v>
      </c>
      <c r="H35" s="25">
        <v>231.292</v>
      </c>
      <c r="I35" s="25">
        <v>4.1014769388924179</v>
      </c>
      <c r="J35" s="26">
        <v>119.60822939920425</v>
      </c>
      <c r="K35" s="25">
        <v>-3.141476938892418</v>
      </c>
      <c r="L35" s="25">
        <f t="shared" si="0"/>
        <v>-111.68377060079575</v>
      </c>
    </row>
    <row r="36" spans="1:14" x14ac:dyDescent="0.3">
      <c r="A36" s="22" t="s">
        <v>41</v>
      </c>
      <c r="B36" s="23" t="b">
        <v>1</v>
      </c>
      <c r="C36" s="23" t="b">
        <v>0</v>
      </c>
      <c r="D36" s="23" t="b">
        <v>1</v>
      </c>
      <c r="E36" s="23" t="b">
        <v>0</v>
      </c>
      <c r="F36" s="24" t="b">
        <v>1</v>
      </c>
      <c r="G36" s="25">
        <v>0.61</v>
      </c>
      <c r="H36" s="25">
        <v>203.14400000000001</v>
      </c>
      <c r="I36" s="25">
        <v>5.1548066875338545</v>
      </c>
      <c r="J36" s="26">
        <v>73.28454649972916</v>
      </c>
      <c r="K36" s="25">
        <v>-4.5448066875338542</v>
      </c>
      <c r="L36" s="25">
        <f t="shared" si="0"/>
        <v>-129.85945350027083</v>
      </c>
    </row>
    <row r="37" spans="1:14" x14ac:dyDescent="0.3">
      <c r="A37" s="22" t="s">
        <v>42</v>
      </c>
      <c r="B37" s="23" t="b">
        <v>1</v>
      </c>
      <c r="C37" s="23" t="b">
        <v>0</v>
      </c>
      <c r="D37" s="23" t="b">
        <v>1</v>
      </c>
      <c r="E37" s="23" t="b">
        <v>0</v>
      </c>
      <c r="F37" s="24" t="b">
        <v>1</v>
      </c>
      <c r="G37" s="25">
        <v>0.85</v>
      </c>
      <c r="H37" s="25">
        <v>214.471</v>
      </c>
      <c r="I37" s="25">
        <v>3.918476863086223</v>
      </c>
      <c r="J37" s="26">
        <v>120.79781490468979</v>
      </c>
      <c r="K37" s="25">
        <v>-3.0684768630862229</v>
      </c>
      <c r="L37" s="25">
        <f t="shared" si="0"/>
        <v>-93.673185095310217</v>
      </c>
    </row>
    <row r="38" spans="1:14" ht="15" thickBot="1" x14ac:dyDescent="0.35">
      <c r="A38" s="22" t="s">
        <v>43</v>
      </c>
      <c r="B38" s="23" t="b">
        <v>1</v>
      </c>
      <c r="C38" s="23" t="b">
        <v>0</v>
      </c>
      <c r="D38" s="23" t="b">
        <v>1</v>
      </c>
      <c r="E38" s="23" t="b">
        <v>0</v>
      </c>
      <c r="F38" s="24" t="b">
        <v>1</v>
      </c>
      <c r="G38" s="25">
        <v>0.74</v>
      </c>
      <c r="H38" s="25">
        <v>208.435</v>
      </c>
      <c r="I38" s="25">
        <v>3.9784574225363043</v>
      </c>
      <c r="J38" s="26">
        <v>92.985856899976724</v>
      </c>
      <c r="K38" s="25">
        <v>-3.2384574225363041</v>
      </c>
      <c r="L38" s="25">
        <f t="shared" si="0"/>
        <v>-115.44914310002328</v>
      </c>
      <c r="N38" s="12"/>
    </row>
    <row r="39" spans="1:14" x14ac:dyDescent="0.3">
      <c r="A39" s="22" t="s">
        <v>44</v>
      </c>
      <c r="B39" s="23" t="b">
        <v>1</v>
      </c>
      <c r="C39" s="23" t="b">
        <v>0</v>
      </c>
      <c r="D39" s="23" t="b">
        <v>1</v>
      </c>
      <c r="E39" s="23" t="b">
        <v>0</v>
      </c>
      <c r="F39" s="24" t="b">
        <v>1</v>
      </c>
      <c r="G39" s="25">
        <v>0.88</v>
      </c>
      <c r="H39" s="25">
        <v>264.19799999999998</v>
      </c>
      <c r="I39" s="25">
        <v>4.3049418122427792</v>
      </c>
      <c r="J39" s="26">
        <v>151.71072610282897</v>
      </c>
      <c r="K39" s="25">
        <v>-3.4249418122427793</v>
      </c>
      <c r="L39" s="25">
        <f t="shared" si="0"/>
        <v>-112.48727389717101</v>
      </c>
    </row>
    <row r="40" spans="1:14" x14ac:dyDescent="0.3">
      <c r="A40" s="22" t="s">
        <v>46</v>
      </c>
      <c r="B40" s="23" t="b">
        <v>1</v>
      </c>
      <c r="C40" s="23" t="b">
        <v>0</v>
      </c>
      <c r="D40" s="23" t="b">
        <v>1</v>
      </c>
      <c r="E40" s="23" t="b">
        <v>0</v>
      </c>
      <c r="F40" s="24" t="b">
        <v>1</v>
      </c>
      <c r="G40" s="25">
        <v>1.53</v>
      </c>
      <c r="H40" s="25">
        <v>237.18899999999999</v>
      </c>
      <c r="I40" s="25">
        <v>4.0920911938138307</v>
      </c>
      <c r="J40" s="26">
        <v>134.75745910102128</v>
      </c>
      <c r="K40" s="25">
        <v>-2.5620911938138304</v>
      </c>
      <c r="L40" s="25">
        <f t="shared" si="0"/>
        <v>-102.43154089897871</v>
      </c>
    </row>
    <row r="41" spans="1:14" x14ac:dyDescent="0.3">
      <c r="A41" s="22" t="s">
        <v>47</v>
      </c>
      <c r="B41" s="23" t="b">
        <v>1</v>
      </c>
      <c r="C41" s="23" t="b">
        <v>0</v>
      </c>
      <c r="D41" s="23" t="b">
        <v>1</v>
      </c>
      <c r="E41" s="23" t="b">
        <v>0</v>
      </c>
      <c r="F41" s="24" t="b">
        <v>1</v>
      </c>
      <c r="G41" s="25">
        <v>1.41</v>
      </c>
      <c r="H41" s="25">
        <v>300.50299999999999</v>
      </c>
      <c r="I41" s="25">
        <v>8.5708377169887981</v>
      </c>
      <c r="J41" s="26">
        <v>88.206560099959376</v>
      </c>
      <c r="K41" s="25">
        <v>-7.160837716988798</v>
      </c>
      <c r="L41" s="25">
        <f t="shared" si="0"/>
        <v>-212.29643990004061</v>
      </c>
    </row>
    <row r="42" spans="1:14" x14ac:dyDescent="0.3">
      <c r="A42" s="22" t="s">
        <v>48</v>
      </c>
      <c r="B42" s="23" t="b">
        <v>1</v>
      </c>
      <c r="C42" s="23" t="b">
        <v>0</v>
      </c>
      <c r="D42" s="23" t="b">
        <v>1</v>
      </c>
      <c r="E42" s="23" t="b">
        <v>0</v>
      </c>
      <c r="F42" s="24" t="b">
        <v>1</v>
      </c>
      <c r="G42" s="25">
        <v>1.95</v>
      </c>
      <c r="H42" s="25">
        <v>288.37400000000002</v>
      </c>
      <c r="I42" s="25">
        <v>6.4823315235103554</v>
      </c>
      <c r="J42" s="26">
        <v>109.68568779999018</v>
      </c>
      <c r="K42" s="25">
        <v>-4.5323315235103552</v>
      </c>
      <c r="L42" s="25">
        <f t="shared" si="0"/>
        <v>-178.68831220000985</v>
      </c>
    </row>
    <row r="43" spans="1:14" x14ac:dyDescent="0.3">
      <c r="A43" s="22" t="s">
        <v>49</v>
      </c>
      <c r="B43" s="23" t="b">
        <v>1</v>
      </c>
      <c r="C43" s="23" t="b">
        <v>0</v>
      </c>
      <c r="D43" s="23" t="b">
        <v>1</v>
      </c>
      <c r="E43" s="23" t="b">
        <v>0</v>
      </c>
      <c r="F43" s="24" t="b">
        <v>1</v>
      </c>
      <c r="G43" s="25">
        <v>2.11</v>
      </c>
      <c r="H43" s="25">
        <v>212.91200000000001</v>
      </c>
      <c r="I43" s="25">
        <v>10.854841631256042</v>
      </c>
      <c r="J43" s="26">
        <v>50.363511299967769</v>
      </c>
      <c r="K43" s="25">
        <v>-8.7448416312560422</v>
      </c>
      <c r="L43" s="25">
        <f t="shared" si="0"/>
        <v>-162.54848870003224</v>
      </c>
    </row>
    <row r="44" spans="1:14" x14ac:dyDescent="0.3">
      <c r="A44" s="22" t="s">
        <v>50</v>
      </c>
      <c r="B44" s="23" t="b">
        <v>1</v>
      </c>
      <c r="C44" s="23" t="b">
        <v>0</v>
      </c>
      <c r="D44" s="23" t="b">
        <v>1</v>
      </c>
      <c r="E44" s="23" t="b">
        <v>0</v>
      </c>
      <c r="F44" s="24" t="b">
        <v>1</v>
      </c>
      <c r="G44" s="25">
        <v>1.54</v>
      </c>
      <c r="H44" s="25">
        <v>343.65499999999997</v>
      </c>
      <c r="I44" s="25">
        <v>4.950818124424595</v>
      </c>
      <c r="J44" s="26">
        <v>171.506914098382</v>
      </c>
      <c r="K44" s="25">
        <v>-3.410818124424595</v>
      </c>
      <c r="L44" s="25">
        <f t="shared" si="0"/>
        <v>-172.14808590161797</v>
      </c>
    </row>
    <row r="45" spans="1:14" x14ac:dyDescent="0.3">
      <c r="A45" s="22" t="s">
        <v>51</v>
      </c>
      <c r="B45" s="23" t="b">
        <v>1</v>
      </c>
      <c r="C45" s="23" t="b">
        <v>0</v>
      </c>
      <c r="D45" s="23" t="b">
        <v>1</v>
      </c>
      <c r="E45" s="23" t="b">
        <v>0</v>
      </c>
      <c r="F45" s="24" t="b">
        <v>1</v>
      </c>
      <c r="G45" s="25">
        <v>2.88</v>
      </c>
      <c r="H45" s="25">
        <v>337.435</v>
      </c>
      <c r="I45" s="25">
        <v>5.5473542641496891</v>
      </c>
      <c r="J45" s="26">
        <v>115.2889551999867</v>
      </c>
      <c r="K45" s="25">
        <v>-2.6673542641496892</v>
      </c>
      <c r="L45" s="25">
        <f t="shared" si="0"/>
        <v>-222.1460448000133</v>
      </c>
    </row>
    <row r="46" spans="1:14" x14ac:dyDescent="0.3">
      <c r="A46" s="22" t="s">
        <v>52</v>
      </c>
      <c r="B46" s="23" t="b">
        <v>1</v>
      </c>
      <c r="C46" s="23" t="b">
        <v>0</v>
      </c>
      <c r="D46" s="23" t="b">
        <v>1</v>
      </c>
      <c r="E46" s="23" t="b">
        <v>0</v>
      </c>
      <c r="F46" s="24" t="b">
        <v>1</v>
      </c>
      <c r="G46" s="25">
        <v>3.83</v>
      </c>
      <c r="H46" s="25">
        <v>227.27500000000001</v>
      </c>
      <c r="I46" s="25">
        <v>6.5047178873717773</v>
      </c>
      <c r="J46" s="26">
        <v>98.618743098974221</v>
      </c>
      <c r="K46" s="25">
        <v>-2.6747178873717772</v>
      </c>
      <c r="L46" s="25">
        <f t="shared" si="0"/>
        <v>-128.65625690102578</v>
      </c>
    </row>
    <row r="47" spans="1:14" x14ac:dyDescent="0.3">
      <c r="J47" s="11"/>
    </row>
    <row r="48" spans="1:14" x14ac:dyDescent="0.3">
      <c r="A48" s="1" t="s">
        <v>65</v>
      </c>
      <c r="G48" s="41">
        <f>GEOMEAN(G19:G46)</f>
        <v>1.3041108953213774</v>
      </c>
      <c r="H48" s="42">
        <f t="shared" ref="H48:L48" si="1">GEOMEAN(H19:H46)</f>
        <v>250.1098573446715</v>
      </c>
      <c r="I48" s="41">
        <f t="shared" si="1"/>
        <v>5.2859894572783066</v>
      </c>
      <c r="J48" s="42">
        <f t="shared" si="1"/>
        <v>106.90824637574819</v>
      </c>
      <c r="K48" s="41">
        <f>AVERAGE(K19:K46)</f>
        <v>-3.9372906408665806</v>
      </c>
      <c r="L48" s="42">
        <f>AVERAGE(L19:L46)</f>
        <v>-143.41392840348928</v>
      </c>
    </row>
    <row r="49" spans="1:12" x14ac:dyDescent="0.3">
      <c r="A49" s="1" t="s">
        <v>66</v>
      </c>
      <c r="G49" s="41">
        <f>_xlfn.STDEV.P(G19:G46)</f>
        <v>1.0271648989290063</v>
      </c>
      <c r="H49" s="42">
        <f t="shared" ref="H49:L49" si="2">_xlfn.STDEV.P(H19:H46)</f>
        <v>40.757698655077789</v>
      </c>
      <c r="I49" s="41">
        <f t="shared" si="2"/>
        <v>1.5691295426941207</v>
      </c>
      <c r="J49" s="42">
        <f t="shared" si="2"/>
        <v>23.971310207219002</v>
      </c>
      <c r="K49" s="41">
        <f t="shared" si="2"/>
        <v>1.4482628789933807</v>
      </c>
      <c r="L49" s="42">
        <f t="shared" si="2"/>
        <v>38.343544979737267</v>
      </c>
    </row>
    <row r="50" spans="1:12" x14ac:dyDescent="0.3">
      <c r="A50" s="1" t="s">
        <v>67</v>
      </c>
      <c r="G50" s="41">
        <f>G49/SQRT($O$2)*1.95</f>
        <v>0.29858536995390467</v>
      </c>
      <c r="H50" s="42">
        <f t="shared" ref="H50:L50" si="3">H49/SQRT($O$2)*1.95</f>
        <v>11.847808023896739</v>
      </c>
      <c r="I50" s="41">
        <f t="shared" si="3"/>
        <v>0.4561284419857376</v>
      </c>
      <c r="J50" s="42">
        <f t="shared" si="3"/>
        <v>6.9681922872999129</v>
      </c>
      <c r="K50" s="41">
        <f t="shared" si="3"/>
        <v>0.42099385207343765</v>
      </c>
      <c r="L50" s="42">
        <f t="shared" si="3"/>
        <v>11.146040499491731</v>
      </c>
    </row>
    <row r="51" spans="1:12" x14ac:dyDescent="0.3">
      <c r="J51" s="43"/>
    </row>
    <row r="52" spans="1:12" x14ac:dyDescent="0.3">
      <c r="J52" s="11"/>
    </row>
    <row r="53" spans="1:12" x14ac:dyDescent="0.3">
      <c r="J53" s="11"/>
    </row>
    <row r="54" spans="1:12" x14ac:dyDescent="0.3">
      <c r="J54" s="11"/>
    </row>
    <row r="55" spans="1:12" x14ac:dyDescent="0.3">
      <c r="J55" s="11"/>
    </row>
    <row r="56" spans="1:12" x14ac:dyDescent="0.3">
      <c r="J56" s="11"/>
    </row>
    <row r="57" spans="1:12" x14ac:dyDescent="0.3">
      <c r="J57" s="11"/>
    </row>
    <row r="58" spans="1:12" x14ac:dyDescent="0.3">
      <c r="J58" s="11"/>
    </row>
    <row r="59" spans="1:12" x14ac:dyDescent="0.3">
      <c r="J59" s="11"/>
    </row>
    <row r="60" spans="1:12" x14ac:dyDescent="0.3">
      <c r="J60" s="11"/>
    </row>
    <row r="61" spans="1:12" x14ac:dyDescent="0.3">
      <c r="J61" s="11"/>
    </row>
    <row r="62" spans="1:12" x14ac:dyDescent="0.3">
      <c r="J62" s="11"/>
    </row>
    <row r="63" spans="1:12" x14ac:dyDescent="0.3">
      <c r="J63" s="11"/>
    </row>
    <row r="64" spans="1:12" x14ac:dyDescent="0.3">
      <c r="J64" s="11"/>
    </row>
    <row r="65" spans="10:10" x14ac:dyDescent="0.3">
      <c r="J65" s="11"/>
    </row>
    <row r="66" spans="10:10" x14ac:dyDescent="0.3">
      <c r="J66" s="11"/>
    </row>
    <row r="67" spans="10:10" x14ac:dyDescent="0.3">
      <c r="J67" s="11"/>
    </row>
    <row r="68" spans="10:10" x14ac:dyDescent="0.3">
      <c r="J68" s="11"/>
    </row>
    <row r="69" spans="10:10" x14ac:dyDescent="0.3">
      <c r="J69" s="11"/>
    </row>
    <row r="70" spans="10:10" x14ac:dyDescent="0.3">
      <c r="J70" s="11"/>
    </row>
    <row r="71" spans="10:10" x14ac:dyDescent="0.3">
      <c r="J71" s="11"/>
    </row>
    <row r="72" spans="10:10" x14ac:dyDescent="0.3">
      <c r="J72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21A-5A7B-4D7E-98DB-2F0544D2FD88}">
  <dimension ref="A1:Q48"/>
  <sheetViews>
    <sheetView workbookViewId="0">
      <selection activeCell="G15" sqref="G15:L47"/>
    </sheetView>
  </sheetViews>
  <sheetFormatPr defaultRowHeight="14.4" x14ac:dyDescent="0.3"/>
  <cols>
    <col min="1" max="1" width="48.6640625" bestFit="1" customWidth="1"/>
  </cols>
  <sheetData>
    <row r="1" spans="1:17" ht="15" thickBot="1" x14ac:dyDescent="0.35">
      <c r="A1" s="4" t="s">
        <v>2</v>
      </c>
      <c r="B1" s="5" t="s">
        <v>0</v>
      </c>
      <c r="C1" s="5" t="s">
        <v>1</v>
      </c>
      <c r="D1" s="5" t="s">
        <v>53</v>
      </c>
      <c r="E1" s="5" t="s">
        <v>54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7" ht="15" thickTop="1" x14ac:dyDescent="0.3">
      <c r="A2" s="6" t="s">
        <v>10</v>
      </c>
      <c r="B2" s="7" t="b">
        <v>0</v>
      </c>
      <c r="C2" s="7" t="b">
        <v>1</v>
      </c>
      <c r="D2" s="7" t="b">
        <v>0</v>
      </c>
      <c r="E2" s="7" t="b">
        <v>1</v>
      </c>
      <c r="F2" s="7" t="b">
        <v>0</v>
      </c>
      <c r="G2" s="7"/>
      <c r="H2" s="7"/>
      <c r="I2" s="7"/>
      <c r="J2" s="7"/>
      <c r="K2" s="7"/>
      <c r="L2" s="7"/>
      <c r="N2" t="s">
        <v>55</v>
      </c>
      <c r="O2">
        <f>SUM(P3:Q4)</f>
        <v>46</v>
      </c>
      <c r="P2" t="s">
        <v>53</v>
      </c>
      <c r="Q2" t="s">
        <v>54</v>
      </c>
    </row>
    <row r="3" spans="1:17" x14ac:dyDescent="0.3">
      <c r="A3" s="8" t="s">
        <v>11</v>
      </c>
      <c r="B3" s="9" t="b">
        <v>0</v>
      </c>
      <c r="C3" s="9" t="b">
        <v>1</v>
      </c>
      <c r="D3" s="9" t="b">
        <v>0</v>
      </c>
      <c r="E3" s="9" t="b">
        <v>1</v>
      </c>
      <c r="F3" s="9" t="b">
        <v>0</v>
      </c>
      <c r="G3" s="9"/>
      <c r="H3" s="9"/>
      <c r="I3" s="9"/>
      <c r="J3" s="9"/>
      <c r="K3" s="9"/>
      <c r="L3" s="9"/>
      <c r="O3" t="s">
        <v>0</v>
      </c>
      <c r="P3" cm="1">
        <f t="array" ref="P3">SUMPRODUCT(--(B2:B47=TRUE), --(D2:D47=TRUE))</f>
        <v>29</v>
      </c>
      <c r="Q3" cm="1">
        <f t="array" ref="Q3">SUMPRODUCT(--(B2:B47=TRUE), --(D2:D47=FALSE))</f>
        <v>2</v>
      </c>
    </row>
    <row r="4" spans="1:17" x14ac:dyDescent="0.3">
      <c r="A4" s="8" t="s">
        <v>12</v>
      </c>
      <c r="B4" s="9" t="b">
        <v>0</v>
      </c>
      <c r="C4" s="9" t="b">
        <v>1</v>
      </c>
      <c r="D4" s="9" t="b">
        <v>0</v>
      </c>
      <c r="E4" s="9" t="b">
        <v>1</v>
      </c>
      <c r="F4" s="9" t="b">
        <v>0</v>
      </c>
      <c r="G4" s="9"/>
      <c r="H4" s="9"/>
      <c r="I4" s="9"/>
      <c r="J4" s="9"/>
      <c r="K4" s="9"/>
      <c r="L4" s="9"/>
      <c r="O4" t="s">
        <v>1</v>
      </c>
      <c r="P4" cm="1">
        <f t="array" ref="P4">SUMPRODUCT(--(B2:B47=FALSE), --(D2:D47=TRUE))</f>
        <v>2</v>
      </c>
      <c r="Q4" cm="1">
        <f t="array" ref="Q4">SUMPRODUCT(--(B2:B47=FALSE), --(D2:D47=FALSE))</f>
        <v>13</v>
      </c>
    </row>
    <row r="5" spans="1:17" x14ac:dyDescent="0.3">
      <c r="A5" s="8" t="s">
        <v>56</v>
      </c>
      <c r="B5" s="9" t="b">
        <v>0</v>
      </c>
      <c r="C5" s="9" t="b">
        <v>1</v>
      </c>
      <c r="D5" s="9" t="b">
        <v>0</v>
      </c>
      <c r="E5" s="9" t="b">
        <v>1</v>
      </c>
      <c r="F5" s="9" t="b">
        <v>0</v>
      </c>
      <c r="G5" s="9"/>
      <c r="H5" s="9"/>
      <c r="I5" s="9"/>
      <c r="J5" s="9"/>
      <c r="K5" s="9"/>
      <c r="L5" s="9"/>
    </row>
    <row r="6" spans="1:17" x14ac:dyDescent="0.3">
      <c r="A6" s="8" t="s">
        <v>57</v>
      </c>
      <c r="B6" s="9" t="b">
        <v>0</v>
      </c>
      <c r="C6" s="9" t="b">
        <v>1</v>
      </c>
      <c r="D6" s="9" t="b">
        <v>0</v>
      </c>
      <c r="E6" s="9" t="b">
        <v>1</v>
      </c>
      <c r="F6" s="9" t="b">
        <v>0</v>
      </c>
      <c r="G6" s="9"/>
      <c r="H6" s="9"/>
      <c r="I6" s="9"/>
      <c r="J6" s="9"/>
      <c r="K6" s="9"/>
      <c r="L6" s="9"/>
    </row>
    <row r="7" spans="1:17" x14ac:dyDescent="0.3">
      <c r="A7" s="8" t="s">
        <v>13</v>
      </c>
      <c r="B7" s="9" t="b">
        <v>0</v>
      </c>
      <c r="C7" s="9" t="b">
        <v>1</v>
      </c>
      <c r="D7" s="9" t="b">
        <v>0</v>
      </c>
      <c r="E7" s="9" t="b">
        <v>1</v>
      </c>
      <c r="F7" s="9" t="b">
        <v>0</v>
      </c>
      <c r="G7" s="9"/>
      <c r="H7" s="9"/>
      <c r="I7" s="9"/>
      <c r="J7" s="9"/>
      <c r="K7" s="9"/>
      <c r="L7" s="9"/>
      <c r="N7" t="s">
        <v>58</v>
      </c>
      <c r="O7" s="3">
        <f>(P3+Q4)/O2</f>
        <v>0.91304347826086951</v>
      </c>
    </row>
    <row r="8" spans="1:17" x14ac:dyDescent="0.3">
      <c r="A8" s="8" t="s">
        <v>14</v>
      </c>
      <c r="B8" s="9" t="b">
        <v>0</v>
      </c>
      <c r="C8" s="9" t="b">
        <v>1</v>
      </c>
      <c r="D8" s="9" t="b">
        <v>0</v>
      </c>
      <c r="E8" s="9" t="b">
        <v>1</v>
      </c>
      <c r="F8" s="9" t="b">
        <v>0</v>
      </c>
      <c r="G8" s="9"/>
      <c r="H8" s="9"/>
      <c r="I8" s="9"/>
      <c r="J8" s="9"/>
      <c r="K8" s="9"/>
      <c r="L8" s="9"/>
      <c r="N8" t="s">
        <v>59</v>
      </c>
      <c r="O8" s="3">
        <f>P3/(P3+P4)</f>
        <v>0.93548387096774188</v>
      </c>
    </row>
    <row r="9" spans="1:17" x14ac:dyDescent="0.3">
      <c r="A9" s="8" t="s">
        <v>15</v>
      </c>
      <c r="B9" s="9" t="b">
        <v>0</v>
      </c>
      <c r="C9" s="9" t="b">
        <v>1</v>
      </c>
      <c r="D9" s="9" t="b">
        <v>0</v>
      </c>
      <c r="E9" s="9" t="b">
        <v>1</v>
      </c>
      <c r="F9" s="9" t="b">
        <v>0</v>
      </c>
      <c r="G9" s="9"/>
      <c r="H9" s="9"/>
      <c r="I9" s="9"/>
      <c r="J9" s="9"/>
      <c r="K9" s="9"/>
      <c r="L9" s="9"/>
      <c r="N9" t="s">
        <v>60</v>
      </c>
      <c r="O9" s="3">
        <f>P3/(P3+Q3)</f>
        <v>0.93548387096774188</v>
      </c>
    </row>
    <row r="10" spans="1:17" x14ac:dyDescent="0.3">
      <c r="A10" s="8" t="s">
        <v>16</v>
      </c>
      <c r="B10" s="9" t="b">
        <v>0</v>
      </c>
      <c r="C10" s="9" t="b">
        <v>1</v>
      </c>
      <c r="D10" s="9" t="b">
        <v>0</v>
      </c>
      <c r="E10" s="9" t="b">
        <v>1</v>
      </c>
      <c r="F10" s="9" t="b">
        <v>0</v>
      </c>
      <c r="G10" s="9"/>
      <c r="H10" s="9"/>
      <c r="I10" s="9"/>
      <c r="J10" s="9"/>
      <c r="K10" s="9"/>
      <c r="L10" s="9"/>
      <c r="N10" t="s">
        <v>61</v>
      </c>
      <c r="O10" s="3">
        <f>Q4/(Q4+P4)</f>
        <v>0.8666666666666667</v>
      </c>
    </row>
    <row r="11" spans="1:17" x14ac:dyDescent="0.3">
      <c r="A11" s="8" t="s">
        <v>17</v>
      </c>
      <c r="B11" s="9" t="b">
        <v>0</v>
      </c>
      <c r="C11" s="9" t="b">
        <v>1</v>
      </c>
      <c r="D11" s="9" t="b">
        <v>0</v>
      </c>
      <c r="E11" s="9" t="b">
        <v>1</v>
      </c>
      <c r="F11" s="9" t="b">
        <v>0</v>
      </c>
      <c r="G11" s="9"/>
      <c r="H11" s="9"/>
      <c r="I11" s="9"/>
      <c r="J11" s="9"/>
      <c r="K11" s="9"/>
      <c r="L11" s="9"/>
      <c r="N11" t="s">
        <v>62</v>
      </c>
      <c r="O11" s="3">
        <f>2*O8*O9/(O8+O9)</f>
        <v>0.93548387096774188</v>
      </c>
    </row>
    <row r="12" spans="1:17" x14ac:dyDescent="0.3">
      <c r="A12" s="8" t="s">
        <v>18</v>
      </c>
      <c r="B12" s="9" t="b">
        <v>0</v>
      </c>
      <c r="C12" s="9" t="b">
        <v>1</v>
      </c>
      <c r="D12" s="9" t="b">
        <v>0</v>
      </c>
      <c r="E12" s="9" t="b">
        <v>1</v>
      </c>
      <c r="F12" s="9" t="b">
        <v>0</v>
      </c>
      <c r="G12" s="9"/>
      <c r="H12" s="9"/>
      <c r="I12" s="9"/>
      <c r="J12" s="9"/>
      <c r="K12" s="9"/>
      <c r="L12" s="9"/>
    </row>
    <row r="13" spans="1:17" x14ac:dyDescent="0.3">
      <c r="A13" s="8" t="s">
        <v>19</v>
      </c>
      <c r="B13" s="9" t="b">
        <v>0</v>
      </c>
      <c r="C13" s="9" t="b">
        <v>1</v>
      </c>
      <c r="D13" s="9" t="b">
        <v>0</v>
      </c>
      <c r="E13" s="9" t="b">
        <v>1</v>
      </c>
      <c r="F13" s="9" t="b">
        <v>0</v>
      </c>
      <c r="G13" s="9"/>
      <c r="H13" s="9"/>
      <c r="I13" s="9"/>
      <c r="J13" s="9"/>
      <c r="K13" s="9"/>
      <c r="L13" s="9"/>
    </row>
    <row r="14" spans="1:17" x14ac:dyDescent="0.3">
      <c r="A14" s="8" t="s">
        <v>20</v>
      </c>
      <c r="B14" s="9" t="b">
        <v>0</v>
      </c>
      <c r="C14" s="9" t="b">
        <v>1</v>
      </c>
      <c r="D14" s="9" t="b">
        <v>0</v>
      </c>
      <c r="E14" s="9" t="b">
        <v>1</v>
      </c>
      <c r="F14" s="9" t="b">
        <v>0</v>
      </c>
      <c r="G14" s="9"/>
      <c r="H14" s="9"/>
      <c r="I14" s="9"/>
      <c r="J14" s="9"/>
      <c r="K14" s="9"/>
      <c r="L14" s="9"/>
    </row>
    <row r="15" spans="1:17" x14ac:dyDescent="0.3">
      <c r="A15" s="8" t="s">
        <v>21</v>
      </c>
      <c r="B15" s="9" t="b">
        <v>0</v>
      </c>
      <c r="C15" s="9" t="b">
        <v>1</v>
      </c>
      <c r="D15" s="9" t="b">
        <v>1</v>
      </c>
      <c r="E15" s="9" t="b">
        <v>0</v>
      </c>
      <c r="F15" s="9" t="b">
        <v>1</v>
      </c>
      <c r="G15" s="9"/>
      <c r="H15" s="9"/>
      <c r="I15" s="9">
        <v>16.462870674142231</v>
      </c>
      <c r="J15" s="9">
        <v>104.61835300040245</v>
      </c>
      <c r="K15" s="9"/>
      <c r="L15" s="9"/>
    </row>
    <row r="16" spans="1:17" x14ac:dyDescent="0.3">
      <c r="A16" s="8" t="s">
        <v>22</v>
      </c>
      <c r="B16" s="9" t="b">
        <v>0</v>
      </c>
      <c r="C16" s="9" t="b">
        <v>1</v>
      </c>
      <c r="D16" s="9" t="b">
        <v>1</v>
      </c>
      <c r="E16" s="9" t="b">
        <v>0</v>
      </c>
      <c r="F16" s="9" t="b">
        <v>1</v>
      </c>
      <c r="G16" s="9"/>
      <c r="H16" s="9"/>
      <c r="I16" s="9">
        <v>12.369725701734886</v>
      </c>
      <c r="J16" s="9">
        <v>153.16570810103417</v>
      </c>
      <c r="K16" s="9"/>
      <c r="L16" s="9"/>
    </row>
    <row r="17" spans="1:12" x14ac:dyDescent="0.3">
      <c r="A17" s="8" t="s">
        <v>23</v>
      </c>
      <c r="B17" s="9" t="b">
        <v>1</v>
      </c>
      <c r="C17" s="9" t="b">
        <v>0</v>
      </c>
      <c r="D17" s="9" t="b">
        <v>0</v>
      </c>
      <c r="E17" s="9" t="b">
        <v>1</v>
      </c>
      <c r="F17" s="9" t="b">
        <v>0</v>
      </c>
      <c r="G17" s="9">
        <v>1.82</v>
      </c>
      <c r="H17" s="9">
        <v>522.61400000000003</v>
      </c>
      <c r="I17" s="9"/>
      <c r="J17" s="9"/>
      <c r="K17" s="9"/>
      <c r="L17" s="9"/>
    </row>
    <row r="18" spans="1:12" x14ac:dyDescent="0.3">
      <c r="A18" s="8" t="s">
        <v>24</v>
      </c>
      <c r="B18" s="9" t="b">
        <v>1</v>
      </c>
      <c r="C18" s="9" t="b">
        <v>0</v>
      </c>
      <c r="D18" s="9" t="b">
        <v>0</v>
      </c>
      <c r="E18" s="9" t="b">
        <v>1</v>
      </c>
      <c r="F18" s="9" t="b">
        <v>0</v>
      </c>
      <c r="G18" s="9">
        <v>0.61</v>
      </c>
      <c r="H18" s="9">
        <v>293.14699999999999</v>
      </c>
      <c r="I18" s="9"/>
      <c r="J18" s="9"/>
      <c r="K18" s="9"/>
      <c r="L18" s="9"/>
    </row>
    <row r="19" spans="1:12" x14ac:dyDescent="0.3">
      <c r="A19" s="8" t="s">
        <v>25</v>
      </c>
      <c r="B19" s="9" t="b">
        <v>1</v>
      </c>
      <c r="C19" s="9" t="b">
        <v>0</v>
      </c>
      <c r="D19" s="9" t="b">
        <v>1</v>
      </c>
      <c r="E19" s="9" t="b">
        <v>0</v>
      </c>
      <c r="F19" s="9" t="b">
        <v>1</v>
      </c>
      <c r="G19" s="14">
        <v>1.42</v>
      </c>
      <c r="H19" s="14">
        <v>318.95100000000002</v>
      </c>
      <c r="I19" s="14">
        <v>6.293565611110794</v>
      </c>
      <c r="J19" s="14">
        <v>107.73949140000343</v>
      </c>
      <c r="K19" s="14">
        <v>-4.8735656111107941</v>
      </c>
      <c r="L19" s="14">
        <v>211.21150859999659</v>
      </c>
    </row>
    <row r="20" spans="1:12" x14ac:dyDescent="0.3">
      <c r="A20" s="8" t="s">
        <v>26</v>
      </c>
      <c r="B20" s="9" t="b">
        <v>1</v>
      </c>
      <c r="C20" s="9" t="b">
        <v>0</v>
      </c>
      <c r="D20" s="9" t="b">
        <v>1</v>
      </c>
      <c r="E20" s="9" t="b">
        <v>0</v>
      </c>
      <c r="F20" s="9" t="b">
        <v>1</v>
      </c>
      <c r="G20" s="14">
        <v>2.27</v>
      </c>
      <c r="H20" s="14">
        <v>338.39800000000002</v>
      </c>
      <c r="I20" s="14">
        <v>7.8757620058953766</v>
      </c>
      <c r="J20" s="14">
        <v>100.66426930189132</v>
      </c>
      <c r="K20" s="14">
        <v>-5.605762005895377</v>
      </c>
      <c r="L20" s="14">
        <v>237.7337306981087</v>
      </c>
    </row>
    <row r="21" spans="1:12" x14ac:dyDescent="0.3">
      <c r="A21" s="8" t="s">
        <v>27</v>
      </c>
      <c r="B21" s="9" t="b">
        <v>1</v>
      </c>
      <c r="C21" s="9" t="b">
        <v>0</v>
      </c>
      <c r="D21" s="9" t="b">
        <v>1</v>
      </c>
      <c r="E21" s="9" t="b">
        <v>0</v>
      </c>
      <c r="F21" s="9" t="b">
        <v>1</v>
      </c>
      <c r="G21" s="14">
        <v>2.2999999999999998</v>
      </c>
      <c r="H21" s="14">
        <v>345.02800000000002</v>
      </c>
      <c r="I21" s="14">
        <v>8.6845891774759103</v>
      </c>
      <c r="J21" s="14">
        <v>81.027104198992248</v>
      </c>
      <c r="K21" s="14">
        <v>-6.3845891774759105</v>
      </c>
      <c r="L21" s="14">
        <v>264.0008958010078</v>
      </c>
    </row>
    <row r="22" spans="1:12" x14ac:dyDescent="0.3">
      <c r="A22" s="8" t="s">
        <v>28</v>
      </c>
      <c r="B22" s="9" t="b">
        <v>1</v>
      </c>
      <c r="C22" s="9" t="b">
        <v>0</v>
      </c>
      <c r="D22" s="9" t="b">
        <v>1</v>
      </c>
      <c r="E22" s="9" t="b">
        <v>0</v>
      </c>
      <c r="F22" s="9" t="b">
        <v>1</v>
      </c>
      <c r="G22" s="14">
        <v>1.45</v>
      </c>
      <c r="H22" s="14">
        <v>218.94300000000001</v>
      </c>
      <c r="I22" s="14">
        <v>4.5926508208490784</v>
      </c>
      <c r="J22" s="14">
        <v>85.880967099666591</v>
      </c>
      <c r="K22" s="14">
        <v>-3.1426508208490782</v>
      </c>
      <c r="L22" s="14">
        <v>133.06203290033341</v>
      </c>
    </row>
    <row r="23" spans="1:12" x14ac:dyDescent="0.3">
      <c r="A23" s="8" t="s">
        <v>29</v>
      </c>
      <c r="B23" s="9" t="b">
        <v>1</v>
      </c>
      <c r="C23" s="9" t="b">
        <v>0</v>
      </c>
      <c r="D23" s="9" t="b">
        <v>1</v>
      </c>
      <c r="E23" s="9" t="b">
        <v>0</v>
      </c>
      <c r="F23" s="9" t="b">
        <v>1</v>
      </c>
      <c r="G23" s="14">
        <v>1.51</v>
      </c>
      <c r="H23" s="14">
        <v>224.35400000000001</v>
      </c>
      <c r="I23" s="14">
        <v>4.8003026665681565</v>
      </c>
      <c r="J23" s="14">
        <v>109.61540619921685</v>
      </c>
      <c r="K23" s="14">
        <v>-3.2903026665681567</v>
      </c>
      <c r="L23" s="14">
        <v>114.73859380078316</v>
      </c>
    </row>
    <row r="24" spans="1:12" x14ac:dyDescent="0.3">
      <c r="A24" s="8" t="s">
        <v>30</v>
      </c>
      <c r="B24" s="9" t="b">
        <v>1</v>
      </c>
      <c r="C24" s="9" t="b">
        <v>0</v>
      </c>
      <c r="D24" s="9" t="b">
        <v>1</v>
      </c>
      <c r="E24" s="9" t="b">
        <v>0</v>
      </c>
      <c r="F24" s="9" t="b">
        <v>1</v>
      </c>
      <c r="G24" s="14">
        <v>1.69</v>
      </c>
      <c r="H24" s="14">
        <v>228.30500000000001</v>
      </c>
      <c r="I24" s="14">
        <v>4.8146375191733251</v>
      </c>
      <c r="J24" s="14">
        <v>119.61940010225773</v>
      </c>
      <c r="K24" s="14">
        <v>-3.1246375191733251</v>
      </c>
      <c r="L24" s="14">
        <v>108.68559989774228</v>
      </c>
    </row>
    <row r="25" spans="1:12" x14ac:dyDescent="0.3">
      <c r="A25" s="8" t="s">
        <v>31</v>
      </c>
      <c r="B25" s="9" t="b">
        <v>1</v>
      </c>
      <c r="C25" s="9" t="b">
        <v>0</v>
      </c>
      <c r="D25" s="9" t="b">
        <v>1</v>
      </c>
      <c r="E25" s="9" t="b">
        <v>0</v>
      </c>
      <c r="F25" s="9" t="b">
        <v>1</v>
      </c>
      <c r="G25" s="14">
        <v>1.29</v>
      </c>
      <c r="H25" s="14">
        <v>224.398</v>
      </c>
      <c r="I25" s="14">
        <v>5.3303394127935189</v>
      </c>
      <c r="J25" s="14">
        <v>88.290284697651856</v>
      </c>
      <c r="K25" s="14">
        <v>-4.0403394127935188</v>
      </c>
      <c r="L25" s="14">
        <v>136.10771530234814</v>
      </c>
    </row>
    <row r="26" spans="1:12" x14ac:dyDescent="0.3">
      <c r="A26" s="8" t="s">
        <v>63</v>
      </c>
      <c r="B26" s="9" t="b">
        <v>1</v>
      </c>
      <c r="C26" s="9" t="b">
        <v>0</v>
      </c>
      <c r="D26" s="9" t="b">
        <v>1</v>
      </c>
      <c r="E26" s="9" t="b">
        <v>0</v>
      </c>
      <c r="F26" s="9" t="b">
        <v>1</v>
      </c>
      <c r="G26" s="14">
        <v>1.1399999999999999</v>
      </c>
      <c r="H26" s="14">
        <v>229.10499999999999</v>
      </c>
      <c r="I26" s="14">
        <v>4.6100707011245126</v>
      </c>
      <c r="J26" s="14">
        <v>131.60048699593543</v>
      </c>
      <c r="K26" s="14">
        <v>-3.4700707011245129</v>
      </c>
      <c r="L26" s="14">
        <v>97.504513004064563</v>
      </c>
    </row>
    <row r="27" spans="1:12" x14ac:dyDescent="0.3">
      <c r="A27" s="8" t="s">
        <v>32</v>
      </c>
      <c r="B27" s="9" t="b">
        <v>1</v>
      </c>
      <c r="C27" s="9" t="b">
        <v>0</v>
      </c>
      <c r="D27" s="9" t="b">
        <v>1</v>
      </c>
      <c r="E27" s="9" t="b">
        <v>0</v>
      </c>
      <c r="F27" s="9" t="b">
        <v>1</v>
      </c>
      <c r="G27" s="14">
        <v>0.77</v>
      </c>
      <c r="H27" s="14">
        <v>264.65699999999998</v>
      </c>
      <c r="I27" s="14">
        <v>4.6300385463904146</v>
      </c>
      <c r="J27" s="14">
        <v>121.79068970155716</v>
      </c>
      <c r="K27" s="14">
        <v>-3.8600385463904145</v>
      </c>
      <c r="L27" s="14">
        <v>142.86631029844284</v>
      </c>
    </row>
    <row r="28" spans="1:12" x14ac:dyDescent="0.3">
      <c r="A28" s="8" t="s">
        <v>33</v>
      </c>
      <c r="B28" s="9" t="b">
        <v>1</v>
      </c>
      <c r="C28" s="9" t="b">
        <v>0</v>
      </c>
      <c r="D28" s="9" t="b">
        <v>1</v>
      </c>
      <c r="E28" s="9" t="b">
        <v>0</v>
      </c>
      <c r="F28" s="9" t="b">
        <v>1</v>
      </c>
      <c r="G28" s="14">
        <v>0.75</v>
      </c>
      <c r="H28" s="14">
        <v>247.51400000000001</v>
      </c>
      <c r="I28" s="14">
        <v>5.9539655193090457</v>
      </c>
      <c r="J28" s="14">
        <v>93.584183897018434</v>
      </c>
      <c r="K28" s="14">
        <v>-5.2039655193090457</v>
      </c>
      <c r="L28" s="14">
        <v>153.92981610298159</v>
      </c>
    </row>
    <row r="29" spans="1:12" x14ac:dyDescent="0.3">
      <c r="A29" s="8" t="s">
        <v>34</v>
      </c>
      <c r="B29" s="9" t="b">
        <v>1</v>
      </c>
      <c r="C29" s="9" t="b">
        <v>0</v>
      </c>
      <c r="D29" s="9" t="b">
        <v>1</v>
      </c>
      <c r="E29" s="9" t="b">
        <v>0</v>
      </c>
      <c r="F29" s="9" t="b">
        <v>1</v>
      </c>
      <c r="G29" s="14">
        <v>0.83</v>
      </c>
      <c r="H29" s="14">
        <v>258.08699999999999</v>
      </c>
      <c r="I29" s="14">
        <v>5.8593735276394003</v>
      </c>
      <c r="J29" s="14">
        <v>102.17654310250282</v>
      </c>
      <c r="K29" s="14">
        <v>-5.0293735276394003</v>
      </c>
      <c r="L29" s="14">
        <v>155.91045689749717</v>
      </c>
    </row>
    <row r="30" spans="1:12" x14ac:dyDescent="0.3">
      <c r="A30" s="8" t="s">
        <v>35</v>
      </c>
      <c r="B30" s="9" t="b">
        <v>1</v>
      </c>
      <c r="C30" s="9" t="b">
        <v>0</v>
      </c>
      <c r="D30" s="9" t="b">
        <v>1</v>
      </c>
      <c r="E30" s="9" t="b">
        <v>0</v>
      </c>
      <c r="F30" s="9" t="b">
        <v>1</v>
      </c>
      <c r="G30" s="14">
        <v>1.92</v>
      </c>
      <c r="H30" s="14">
        <v>263.58199999999999</v>
      </c>
      <c r="I30" s="14">
        <v>4.0535270187631216</v>
      </c>
      <c r="J30" s="14">
        <v>133.43814410006999</v>
      </c>
      <c r="K30" s="14">
        <v>-2.1335270187631217</v>
      </c>
      <c r="L30" s="14">
        <v>130.14385589993</v>
      </c>
    </row>
    <row r="31" spans="1:12" x14ac:dyDescent="0.3">
      <c r="A31" s="8" t="s">
        <v>36</v>
      </c>
      <c r="B31" s="9" t="b">
        <v>1</v>
      </c>
      <c r="C31" s="9" t="b">
        <v>0</v>
      </c>
      <c r="D31" s="9" t="b">
        <v>1</v>
      </c>
      <c r="E31" s="9" t="b">
        <v>0</v>
      </c>
      <c r="F31" s="9" t="b">
        <v>1</v>
      </c>
      <c r="G31" s="14">
        <v>0.76</v>
      </c>
      <c r="H31" s="14">
        <v>246.76900000000001</v>
      </c>
      <c r="I31" s="14">
        <v>4.4466497376561174</v>
      </c>
      <c r="J31" s="14">
        <v>111.32060419750213</v>
      </c>
      <c r="K31" s="14">
        <v>-3.6866497376561176</v>
      </c>
      <c r="L31" s="14">
        <v>135.44839580249788</v>
      </c>
    </row>
    <row r="32" spans="1:12" x14ac:dyDescent="0.3">
      <c r="A32" s="8" t="s">
        <v>37</v>
      </c>
      <c r="B32" s="9" t="b">
        <v>1</v>
      </c>
      <c r="C32" s="9" t="b">
        <v>0</v>
      </c>
      <c r="D32" s="9" t="b">
        <v>1</v>
      </c>
      <c r="E32" s="9" t="b">
        <v>0</v>
      </c>
      <c r="F32" s="9" t="b">
        <v>1</v>
      </c>
      <c r="G32" s="14">
        <v>0.78</v>
      </c>
      <c r="H32" s="14">
        <v>227.6</v>
      </c>
      <c r="I32" s="14">
        <v>5.4213992171554093</v>
      </c>
      <c r="J32" s="14">
        <v>86.494736301898953</v>
      </c>
      <c r="K32" s="14">
        <v>-4.641399217155409</v>
      </c>
      <c r="L32" s="14">
        <v>141.10526369810106</v>
      </c>
    </row>
    <row r="33" spans="1:12" x14ac:dyDescent="0.3">
      <c r="A33" s="8" t="s">
        <v>38</v>
      </c>
      <c r="B33" s="9" t="b">
        <v>1</v>
      </c>
      <c r="C33" s="9" t="b">
        <v>0</v>
      </c>
      <c r="D33" s="9" t="b">
        <v>1</v>
      </c>
      <c r="E33" s="9" t="b">
        <v>0</v>
      </c>
      <c r="F33" s="9" t="b">
        <v>1</v>
      </c>
      <c r="G33" s="14">
        <v>0.79</v>
      </c>
      <c r="H33" s="14">
        <v>223.386</v>
      </c>
      <c r="I33" s="14">
        <v>4.4249261745512474</v>
      </c>
      <c r="J33" s="14">
        <v>99.973060402393344</v>
      </c>
      <c r="K33" s="14">
        <v>-3.6349261745512473</v>
      </c>
      <c r="L33" s="14">
        <v>123.41293959760665</v>
      </c>
    </row>
    <row r="34" spans="1:12" x14ac:dyDescent="0.3">
      <c r="A34" s="8" t="s">
        <v>39</v>
      </c>
      <c r="B34" s="9" t="b">
        <v>1</v>
      </c>
      <c r="C34" s="9" t="b">
        <v>0</v>
      </c>
      <c r="D34" s="9" t="b">
        <v>1</v>
      </c>
      <c r="E34" s="9" t="b">
        <v>0</v>
      </c>
      <c r="F34" s="9" t="b">
        <v>1</v>
      </c>
      <c r="G34" s="14">
        <v>0.86</v>
      </c>
      <c r="H34" s="14">
        <v>228.83600000000001</v>
      </c>
      <c r="I34" s="14">
        <v>4.3819049179928866</v>
      </c>
      <c r="J34" s="14">
        <v>127.15764409804345</v>
      </c>
      <c r="K34" s="14">
        <v>-3.5219049179928867</v>
      </c>
      <c r="L34" s="14">
        <v>101.67835590195656</v>
      </c>
    </row>
    <row r="35" spans="1:12" x14ac:dyDescent="0.3">
      <c r="A35" s="8" t="s">
        <v>40</v>
      </c>
      <c r="B35" s="9" t="b">
        <v>1</v>
      </c>
      <c r="C35" s="9" t="b">
        <v>0</v>
      </c>
      <c r="D35" s="9" t="b">
        <v>1</v>
      </c>
      <c r="E35" s="9" t="b">
        <v>0</v>
      </c>
      <c r="F35" s="9" t="b">
        <v>1</v>
      </c>
      <c r="G35" s="14">
        <v>0.96</v>
      </c>
      <c r="H35" s="14">
        <v>231.292</v>
      </c>
      <c r="I35" s="14">
        <v>4.1014769388924179</v>
      </c>
      <c r="J35" s="14">
        <v>119.60822939920425</v>
      </c>
      <c r="K35" s="14">
        <v>-3.141476938892418</v>
      </c>
      <c r="L35" s="14">
        <v>111.68377060079575</v>
      </c>
    </row>
    <row r="36" spans="1:12" x14ac:dyDescent="0.3">
      <c r="A36" s="8" t="s">
        <v>41</v>
      </c>
      <c r="B36" s="9" t="b">
        <v>1</v>
      </c>
      <c r="C36" s="9" t="b">
        <v>0</v>
      </c>
      <c r="D36" s="9" t="b">
        <v>1</v>
      </c>
      <c r="E36" s="9" t="b">
        <v>0</v>
      </c>
      <c r="F36" s="9" t="b">
        <v>1</v>
      </c>
      <c r="G36" s="14">
        <v>0.61</v>
      </c>
      <c r="H36" s="14">
        <v>203.14400000000001</v>
      </c>
      <c r="I36" s="14">
        <v>5.1548066875338545</v>
      </c>
      <c r="J36" s="14">
        <v>73.28454649972916</v>
      </c>
      <c r="K36" s="14">
        <v>-4.5448066875338542</v>
      </c>
      <c r="L36" s="14">
        <v>129.85945350027083</v>
      </c>
    </row>
    <row r="37" spans="1:12" x14ac:dyDescent="0.3">
      <c r="A37" s="8" t="s">
        <v>42</v>
      </c>
      <c r="B37" s="9" t="b">
        <v>1</v>
      </c>
      <c r="C37" s="9" t="b">
        <v>0</v>
      </c>
      <c r="D37" s="9" t="b">
        <v>1</v>
      </c>
      <c r="E37" s="9" t="b">
        <v>0</v>
      </c>
      <c r="F37" s="9" t="b">
        <v>1</v>
      </c>
      <c r="G37" s="14">
        <v>0.85</v>
      </c>
      <c r="H37" s="14">
        <v>214.471</v>
      </c>
      <c r="I37" s="14">
        <v>3.918476863086223</v>
      </c>
      <c r="J37" s="14">
        <v>120.79781490468979</v>
      </c>
      <c r="K37" s="14">
        <v>-3.0684768630862229</v>
      </c>
      <c r="L37" s="14">
        <v>93.673185095310217</v>
      </c>
    </row>
    <row r="38" spans="1:12" x14ac:dyDescent="0.3">
      <c r="A38" s="8" t="s">
        <v>43</v>
      </c>
      <c r="B38" s="9" t="b">
        <v>1</v>
      </c>
      <c r="C38" s="9" t="b">
        <v>0</v>
      </c>
      <c r="D38" s="9" t="b">
        <v>1</v>
      </c>
      <c r="E38" s="9" t="b">
        <v>0</v>
      </c>
      <c r="F38" s="9" t="b">
        <v>1</v>
      </c>
      <c r="G38" s="14">
        <v>0.74</v>
      </c>
      <c r="H38" s="14">
        <v>208.435</v>
      </c>
      <c r="I38" s="14">
        <v>3.9784574225363043</v>
      </c>
      <c r="J38" s="14">
        <v>92.985856899976724</v>
      </c>
      <c r="K38" s="14">
        <v>-3.2384574225363041</v>
      </c>
      <c r="L38" s="14">
        <v>115.44914310002328</v>
      </c>
    </row>
    <row r="39" spans="1:12" x14ac:dyDescent="0.3">
      <c r="A39" s="8" t="s">
        <v>44</v>
      </c>
      <c r="B39" s="9" t="b">
        <v>1</v>
      </c>
      <c r="C39" s="9" t="b">
        <v>0</v>
      </c>
      <c r="D39" s="9" t="b">
        <v>1</v>
      </c>
      <c r="E39" s="9" t="b">
        <v>0</v>
      </c>
      <c r="F39" s="9" t="b">
        <v>1</v>
      </c>
      <c r="G39" s="14">
        <v>0.88</v>
      </c>
      <c r="H39" s="14">
        <v>264.19799999999998</v>
      </c>
      <c r="I39" s="14">
        <v>4.3049418122427792</v>
      </c>
      <c r="J39" s="14">
        <v>151.71072610282897</v>
      </c>
      <c r="K39" s="14">
        <v>-3.4249418122427793</v>
      </c>
      <c r="L39" s="14">
        <v>112.48727389717101</v>
      </c>
    </row>
    <row r="40" spans="1:12" x14ac:dyDescent="0.3">
      <c r="A40" s="8" t="s">
        <v>45</v>
      </c>
      <c r="B40" s="9" t="b">
        <v>1</v>
      </c>
      <c r="C40" s="9" t="b">
        <v>0</v>
      </c>
      <c r="D40" s="9" t="b">
        <v>1</v>
      </c>
      <c r="E40" s="9" t="b">
        <v>0</v>
      </c>
      <c r="F40" s="9" t="b">
        <v>1</v>
      </c>
      <c r="G40" s="14">
        <v>5.33</v>
      </c>
      <c r="H40" s="14">
        <v>275.72199999999998</v>
      </c>
      <c r="I40" s="14">
        <v>7.1438724814852081</v>
      </c>
      <c r="J40" s="14">
        <v>125.73908859997988</v>
      </c>
      <c r="K40" s="14">
        <v>-1.8138724814852081</v>
      </c>
      <c r="L40" s="14">
        <v>149.9829114000201</v>
      </c>
    </row>
    <row r="41" spans="1:12" x14ac:dyDescent="0.3">
      <c r="A41" s="8" t="s">
        <v>46</v>
      </c>
      <c r="B41" s="9" t="b">
        <v>1</v>
      </c>
      <c r="C41" s="9" t="b">
        <v>0</v>
      </c>
      <c r="D41" s="9" t="b">
        <v>1</v>
      </c>
      <c r="E41" s="9" t="b">
        <v>0</v>
      </c>
      <c r="F41" s="9" t="b">
        <v>1</v>
      </c>
      <c r="G41" s="14">
        <v>1.53</v>
      </c>
      <c r="H41" s="14">
        <v>237.18899999999999</v>
      </c>
      <c r="I41" s="14">
        <v>4.0920911938138307</v>
      </c>
      <c r="J41" s="14">
        <v>134.75745910102128</v>
      </c>
      <c r="K41" s="14">
        <v>-2.5620911938138304</v>
      </c>
      <c r="L41" s="14">
        <v>102.43154089897871</v>
      </c>
    </row>
    <row r="42" spans="1:12" x14ac:dyDescent="0.3">
      <c r="A42" s="8" t="s">
        <v>47</v>
      </c>
      <c r="B42" s="9" t="b">
        <v>1</v>
      </c>
      <c r="C42" s="9" t="b">
        <v>0</v>
      </c>
      <c r="D42" s="9" t="b">
        <v>1</v>
      </c>
      <c r="E42" s="9" t="b">
        <v>0</v>
      </c>
      <c r="F42" s="9" t="b">
        <v>1</v>
      </c>
      <c r="G42" s="14">
        <v>1.41</v>
      </c>
      <c r="H42" s="14">
        <v>300.50299999999999</v>
      </c>
      <c r="I42" s="14">
        <v>8.5708377169887981</v>
      </c>
      <c r="J42" s="14">
        <v>88.206560099959376</v>
      </c>
      <c r="K42" s="14">
        <v>-7.160837716988798</v>
      </c>
      <c r="L42" s="14">
        <v>212.29643990004061</v>
      </c>
    </row>
    <row r="43" spans="1:12" x14ac:dyDescent="0.3">
      <c r="A43" s="8" t="s">
        <v>48</v>
      </c>
      <c r="B43" s="9" t="b">
        <v>1</v>
      </c>
      <c r="C43" s="9" t="b">
        <v>0</v>
      </c>
      <c r="D43" s="9" t="b">
        <v>1</v>
      </c>
      <c r="E43" s="9" t="b">
        <v>0</v>
      </c>
      <c r="F43" s="9" t="b">
        <v>1</v>
      </c>
      <c r="G43" s="14">
        <v>1.95</v>
      </c>
      <c r="H43" s="14">
        <v>288.37400000000002</v>
      </c>
      <c r="I43" s="14">
        <v>6.4823315235103554</v>
      </c>
      <c r="J43" s="14">
        <v>109.68568779999018</v>
      </c>
      <c r="K43" s="14">
        <v>-4.5323315235103552</v>
      </c>
      <c r="L43" s="14">
        <v>178.68831220000985</v>
      </c>
    </row>
    <row r="44" spans="1:12" x14ac:dyDescent="0.3">
      <c r="A44" s="8" t="s">
        <v>49</v>
      </c>
      <c r="B44" s="9" t="b">
        <v>1</v>
      </c>
      <c r="C44" s="9" t="b">
        <v>0</v>
      </c>
      <c r="D44" s="9" t="b">
        <v>1</v>
      </c>
      <c r="E44" s="9" t="b">
        <v>0</v>
      </c>
      <c r="F44" s="9" t="b">
        <v>1</v>
      </c>
      <c r="G44" s="14">
        <v>2.11</v>
      </c>
      <c r="H44" s="14">
        <v>212.91200000000001</v>
      </c>
      <c r="I44" s="14">
        <v>10.854841631256042</v>
      </c>
      <c r="J44" s="14">
        <v>50.363511299967769</v>
      </c>
      <c r="K44" s="14">
        <v>-8.7448416312560422</v>
      </c>
      <c r="L44" s="14">
        <v>162.54848870003224</v>
      </c>
    </row>
    <row r="45" spans="1:12" x14ac:dyDescent="0.3">
      <c r="A45" s="8" t="s">
        <v>50</v>
      </c>
      <c r="B45" s="9" t="b">
        <v>1</v>
      </c>
      <c r="C45" s="9" t="b">
        <v>0</v>
      </c>
      <c r="D45" s="9" t="b">
        <v>1</v>
      </c>
      <c r="E45" s="9" t="b">
        <v>0</v>
      </c>
      <c r="F45" s="9" t="b">
        <v>1</v>
      </c>
      <c r="G45" s="14">
        <v>1.54</v>
      </c>
      <c r="H45" s="14">
        <v>343.65499999999997</v>
      </c>
      <c r="I45" s="14">
        <v>4.950818124424595</v>
      </c>
      <c r="J45" s="14">
        <v>171.506914098382</v>
      </c>
      <c r="K45" s="14">
        <v>-3.410818124424595</v>
      </c>
      <c r="L45" s="14">
        <v>172.14808590161797</v>
      </c>
    </row>
    <row r="46" spans="1:12" x14ac:dyDescent="0.3">
      <c r="A46" s="8" t="s">
        <v>51</v>
      </c>
      <c r="B46" s="9" t="b">
        <v>1</v>
      </c>
      <c r="C46" s="9" t="b">
        <v>0</v>
      </c>
      <c r="D46" s="9" t="b">
        <v>1</v>
      </c>
      <c r="E46" s="9" t="b">
        <v>0</v>
      </c>
      <c r="F46" s="9" t="b">
        <v>1</v>
      </c>
      <c r="G46" s="14">
        <v>2.88</v>
      </c>
      <c r="H46" s="14">
        <v>337.435</v>
      </c>
      <c r="I46" s="14">
        <v>5.5473542641496891</v>
      </c>
      <c r="J46" s="14">
        <v>115.2889551999867</v>
      </c>
      <c r="K46" s="14">
        <v>-2.6673542641496892</v>
      </c>
      <c r="L46" s="14">
        <v>222.1460448000133</v>
      </c>
    </row>
    <row r="47" spans="1:12" ht="15" thickBot="1" x14ac:dyDescent="0.35">
      <c r="A47" s="4" t="s">
        <v>52</v>
      </c>
      <c r="B47" s="5" t="b">
        <v>1</v>
      </c>
      <c r="C47" s="5" t="b">
        <v>0</v>
      </c>
      <c r="D47" s="5" t="b">
        <v>1</v>
      </c>
      <c r="E47" s="5" t="b">
        <v>0</v>
      </c>
      <c r="F47" s="5" t="b">
        <v>1</v>
      </c>
      <c r="G47" s="15">
        <v>3.83</v>
      </c>
      <c r="H47" s="15">
        <v>227.27500000000001</v>
      </c>
      <c r="I47" s="15">
        <v>6.5047178873717773</v>
      </c>
      <c r="J47" s="15">
        <v>98.618743098974221</v>
      </c>
      <c r="K47" s="15">
        <v>-2.6747178873717772</v>
      </c>
      <c r="L47" s="15">
        <v>128.65625690102578</v>
      </c>
    </row>
    <row r="48" spans="1:12" ht="15" thickTop="1" x14ac:dyDescent="0.3"/>
  </sheetData>
  <conditionalFormatting sqref="B2">
    <cfRule type="containsText" dxfId="4" priority="13" operator="containsText" text="FALSE">
      <formula>NOT(ISERROR(SEARCH("FALSE",B2)))</formula>
    </cfRule>
  </conditionalFormatting>
  <conditionalFormatting sqref="D2">
    <cfRule type="containsText" dxfId="3" priority="12" operator="containsText" text="FALSE">
      <formula>NOT(ISERROR(SEARCH("FALSE",D2)))</formula>
    </cfRule>
  </conditionalFormatting>
  <conditionalFormatting sqref="K1:K2 K46:K4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">
    <cfRule type="containsText" dxfId="2" priority="9" operator="containsText" text="FALSE">
      <formula>NOT(ISERROR(SEARCH("FALSE",C2)))</formula>
    </cfRule>
  </conditionalFormatting>
  <conditionalFormatting sqref="B2:L2">
    <cfRule type="containsText" dxfId="1" priority="7" operator="containsText" text="FALSE">
      <formula>NOT(ISERROR(SEARCH("FALSE",B2)))</formula>
    </cfRule>
  </conditionalFormatting>
  <conditionalFormatting sqref="F2">
    <cfRule type="containsText" dxfId="0" priority="5" operator="containsText" text="FALSE">
      <formula>NOT(ISERROR(SEARCH("FALSE",F2)))</formula>
    </cfRule>
  </conditionalFormatting>
  <conditionalFormatting sqref="L1:L2 L46:L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Nicolau Solé Coves</dc:creator>
  <cp:lastModifiedBy>Nicolau Solé</cp:lastModifiedBy>
  <dcterms:created xsi:type="dcterms:W3CDTF">2015-06-05T18:17:20Z</dcterms:created>
  <dcterms:modified xsi:type="dcterms:W3CDTF">2025-06-05T14:51:47Z</dcterms:modified>
</cp:coreProperties>
</file>