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eKauaniRibeiroF\Downloads\"/>
    </mc:Choice>
  </mc:AlternateContent>
  <xr:revisionPtr revIDLastSave="0" documentId="8_{773673BB-9A1B-42D8-A534-D8CD77024D8D}" xr6:coauthVersionLast="47" xr6:coauthVersionMax="47" xr10:uidLastSave="{00000000-0000-0000-0000-000000000000}"/>
  <bookViews>
    <workbookView xWindow="-120" yWindow="-120" windowWidth="29040" windowHeight="15840" activeTab="2" xr2:uid="{BBF72B62-A7D5-4FF2-9D5D-E8D16757E004}"/>
  </bookViews>
  <sheets>
    <sheet name="Planilha1" sheetId="1" r:id="rId1"/>
    <sheet name="exercicio" sheetId="2" r:id="rId2"/>
    <sheet name="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5" i="3"/>
  <c r="Q6" i="3"/>
  <c r="Q7" i="3"/>
  <c r="Q8" i="3"/>
  <c r="Q9" i="3"/>
  <c r="Q10" i="3"/>
  <c r="Q11" i="3"/>
  <c r="Q12" i="3"/>
  <c r="Q5" i="3"/>
  <c r="P6" i="3"/>
  <c r="P7" i="3"/>
  <c r="P8" i="3"/>
  <c r="P9" i="3"/>
  <c r="P10" i="3"/>
  <c r="P11" i="3"/>
  <c r="P12" i="3"/>
  <c r="P5" i="3"/>
  <c r="P18" i="3"/>
  <c r="P19" i="3"/>
  <c r="P20" i="3"/>
  <c r="P21" i="3"/>
  <c r="P22" i="3"/>
  <c r="P23" i="3"/>
  <c r="P17" i="3"/>
  <c r="O18" i="3"/>
  <c r="O19" i="3"/>
  <c r="O20" i="3"/>
  <c r="O21" i="3"/>
  <c r="O22" i="3"/>
  <c r="O23" i="3"/>
  <c r="O17" i="3"/>
  <c r="E20" i="3"/>
  <c r="F20" i="3"/>
  <c r="G20" i="3"/>
  <c r="H20" i="3"/>
  <c r="I20" i="3"/>
  <c r="D20" i="3"/>
  <c r="I17" i="3"/>
  <c r="E17" i="3"/>
  <c r="F17" i="3"/>
  <c r="G17" i="3"/>
  <c r="H17" i="3"/>
  <c r="D17" i="3"/>
  <c r="J24" i="2"/>
  <c r="I24" i="2"/>
  <c r="H24" i="2"/>
  <c r="G24" i="2"/>
  <c r="J22" i="2"/>
  <c r="I22" i="2"/>
  <c r="H22" i="2"/>
  <c r="G22" i="2"/>
  <c r="J12" i="2"/>
  <c r="I12" i="2"/>
  <c r="H12" i="2"/>
  <c r="G12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0" i="2"/>
  <c r="J9" i="2"/>
  <c r="J8" i="2"/>
  <c r="J7" i="2"/>
  <c r="J6" i="2"/>
  <c r="J5" i="2"/>
  <c r="I10" i="2"/>
  <c r="I9" i="2"/>
  <c r="I8" i="2"/>
  <c r="I7" i="2"/>
  <c r="I6" i="2"/>
  <c r="I5" i="2"/>
  <c r="H9" i="2"/>
  <c r="H10" i="2"/>
  <c r="H8" i="2"/>
  <c r="H7" i="2"/>
  <c r="H6" i="2"/>
  <c r="H5" i="2"/>
  <c r="G10" i="2"/>
  <c r="G9" i="2"/>
  <c r="G8" i="2"/>
  <c r="G7" i="2"/>
  <c r="G6" i="2"/>
  <c r="G5" i="2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J58" i="1"/>
  <c r="K58" i="1"/>
  <c r="L58" i="1"/>
  <c r="M58" i="1"/>
  <c r="N58" i="1"/>
  <c r="O58" i="1"/>
  <c r="I58" i="1"/>
  <c r="O43" i="1"/>
  <c r="O44" i="1"/>
  <c r="O45" i="1"/>
  <c r="O46" i="1"/>
  <c r="O47" i="1"/>
  <c r="O48" i="1"/>
  <c r="O49" i="1"/>
  <c r="O50" i="1"/>
  <c r="O51" i="1"/>
  <c r="O52" i="1"/>
  <c r="O53" i="1"/>
  <c r="O54" i="1"/>
  <c r="O42" i="1"/>
  <c r="F47" i="1"/>
  <c r="F46" i="1"/>
  <c r="F45" i="1"/>
  <c r="F44" i="1"/>
  <c r="F43" i="1"/>
  <c r="F42" i="1"/>
  <c r="F41" i="1"/>
</calcChain>
</file>

<file path=xl/sharedStrings.xml><?xml version="1.0" encoding="utf-8"?>
<sst xmlns="http://schemas.openxmlformats.org/spreadsheetml/2006/main" count="147" uniqueCount="112">
  <si>
    <t>maça</t>
  </si>
  <si>
    <t>amora</t>
  </si>
  <si>
    <t>pera</t>
  </si>
  <si>
    <t>uva</t>
  </si>
  <si>
    <t xml:space="preserve"> PRODUTO</t>
  </si>
  <si>
    <t>Valor</t>
  </si>
  <si>
    <t xml:space="preserve"> VALOR</t>
  </si>
  <si>
    <t>abobrinha</t>
  </si>
  <si>
    <t>pepino</t>
  </si>
  <si>
    <t>Produto</t>
  </si>
  <si>
    <t>Nescau</t>
  </si>
  <si>
    <t>Alface</t>
  </si>
  <si>
    <t>Soma</t>
  </si>
  <si>
    <t>Subtração</t>
  </si>
  <si>
    <t>Multiplicação</t>
  </si>
  <si>
    <t>Divisão</t>
  </si>
  <si>
    <t>média</t>
  </si>
  <si>
    <t>máximo</t>
  </si>
  <si>
    <t>Abobrinha kg</t>
  </si>
  <si>
    <t>Pera kg</t>
  </si>
  <si>
    <t>Abacaxi kg</t>
  </si>
  <si>
    <t>minímo</t>
  </si>
  <si>
    <t>vendedores</t>
  </si>
  <si>
    <t>janeiro</t>
  </si>
  <si>
    <t>fevereiro</t>
  </si>
  <si>
    <t>março</t>
  </si>
  <si>
    <t>abril</t>
  </si>
  <si>
    <t>maio</t>
  </si>
  <si>
    <t>junho</t>
  </si>
  <si>
    <t>total</t>
  </si>
  <si>
    <t>Caroline Costa</t>
  </si>
  <si>
    <t>Hallana Vitoria</t>
  </si>
  <si>
    <t>Heloisa Andressa</t>
  </si>
  <si>
    <t>Mateus Rocha</t>
  </si>
  <si>
    <t>Bianca de Souza</t>
  </si>
  <si>
    <t>Joice Santana</t>
  </si>
  <si>
    <t>Maria Ribeiro</t>
  </si>
  <si>
    <t>Pedro Augusto</t>
  </si>
  <si>
    <t>Francisco Moedas</t>
  </si>
  <si>
    <t xml:space="preserve">Luiza Faria </t>
  </si>
  <si>
    <t>Juliana Alvez</t>
  </si>
  <si>
    <t>Eduardo Silva</t>
  </si>
  <si>
    <t>Felipe Gaspar</t>
  </si>
  <si>
    <t>Empresa Nacional S/A</t>
  </si>
  <si>
    <t xml:space="preserve">  Código</t>
  </si>
  <si>
    <t>Jan</t>
  </si>
  <si>
    <t>Fev</t>
  </si>
  <si>
    <t>Mar</t>
  </si>
  <si>
    <t>Total 1º trim</t>
  </si>
  <si>
    <t>Máximo</t>
  </si>
  <si>
    <t>Mínimo</t>
  </si>
  <si>
    <t>Média</t>
  </si>
  <si>
    <t>Porca</t>
  </si>
  <si>
    <t>Parafuso</t>
  </si>
  <si>
    <t>Arrueias</t>
  </si>
  <si>
    <t>Prego</t>
  </si>
  <si>
    <t>Alicate</t>
  </si>
  <si>
    <t>Martelo</t>
  </si>
  <si>
    <t>totais</t>
  </si>
  <si>
    <t>Total do Semestre</t>
  </si>
  <si>
    <t>Abril</t>
  </si>
  <si>
    <t>Maio</t>
  </si>
  <si>
    <t>Junho</t>
  </si>
  <si>
    <t>Total 2º trim</t>
  </si>
  <si>
    <t>CONTAS A PAGAR</t>
  </si>
  <si>
    <t>SALÁRIO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</si>
  <si>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</si>
  <si>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</si>
  <si>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</si>
  <si>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</si>
  <si>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</si>
  <si>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</si>
  <si>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</si>
  <si>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</si>
  <si>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</si>
  <si>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</si>
  <si>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</si>
  <si>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</si>
  <si>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</si>
  <si>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</si>
  <si>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</si>
  <si>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</si>
  <si>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</si>
  <si>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>N°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</si>
  <si>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</si>
  <si>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</si>
  <si>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</si>
  <si>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</si>
  <si>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</si>
  <si>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</si>
  <si>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</si>
  <si>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</si>
  <si>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 BRUTO</t>
  </si>
  <si>
    <t>INSS</t>
  </si>
  <si>
    <t>GRATIFICAÇÃO</t>
  </si>
  <si>
    <t>INSS R$</t>
  </si>
  <si>
    <t>NOME</t>
  </si>
  <si>
    <t>SALÁRIO LIQUÍDO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</si>
  <si>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</si>
  <si>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</si>
  <si>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</si>
  <si>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</si>
  <si>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</si>
  <si>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</si>
  <si>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</si>
  <si>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</si>
  <si>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 xml:space="preserve">caneta vermelha </t>
  </si>
  <si>
    <t>caderno</t>
  </si>
  <si>
    <t>régua</t>
  </si>
  <si>
    <t xml:space="preserve">lápis </t>
  </si>
  <si>
    <t>papel sulfite</t>
  </si>
  <si>
    <t>tinta nanquin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</si>
</sst>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5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i/>
      <sz val="11"/>
      <color theme="4" tint="-0.249977111117893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8ECF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7DD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5" fillId="2" borderId="1" xfId="0" applyFont="1" applyFill="1" applyBorder="1" applyAlignment="1">
      <alignment horizontal="left" vertical="center"/>
    </xf>
    <xf numFmtId="44" fontId="2" fillId="2" borderId="1" xfId="1" applyFont="1" applyFill="1" applyBorder="1"/>
    <xf numFmtId="44" fontId="0" fillId="0" borderId="1" xfId="1" applyFont="1" applyBorder="1" applyAlignment="1">
      <alignment horizontal="center"/>
    </xf>
    <xf numFmtId="0" fontId="2" fillId="0" borderId="1" xfId="0" applyFont="1" applyFill="1" applyBorder="1"/>
    <xf numFmtId="44" fontId="0" fillId="0" borderId="1" xfId="0" applyNumberFormat="1" applyBorder="1"/>
    <xf numFmtId="44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/>
    <xf numFmtId="0" fontId="6" fillId="0" borderId="1" xfId="0" applyFont="1" applyBorder="1"/>
    <xf numFmtId="0" fontId="0" fillId="0" borderId="0" xfId="0" applyBorder="1" applyAlignment="1">
      <alignment horizontal="center"/>
    </xf>
    <xf numFmtId="44" fontId="0" fillId="0" borderId="1" xfId="1" applyFont="1" applyBorder="1"/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4" fontId="0" fillId="5" borderId="1" xfId="0" applyNumberForma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" fontId="2" fillId="6" borderId="1" xfId="0" applyNumberFormat="1" applyFont="1" applyFill="1" applyBorder="1"/>
    <xf numFmtId="4" fontId="0" fillId="7" borderId="1" xfId="1" applyNumberFormat="1" applyFont="1" applyFill="1" applyBorder="1" applyAlignment="1">
      <alignment horizontal="right"/>
    </xf>
    <xf numFmtId="4" fontId="0" fillId="9" borderId="1" xfId="0" applyNumberFormat="1" applyFill="1" applyBorder="1"/>
    <xf numFmtId="4" fontId="0" fillId="5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1" fillId="7" borderId="1" xfId="1" applyNumberFormat="1" applyFont="1" applyFill="1" applyBorder="1" applyAlignment="1">
      <alignment horizontal="center"/>
    </xf>
    <xf numFmtId="4" fontId="0" fillId="10" borderId="1" xfId="0" applyNumberFormat="1" applyFill="1" applyBorder="1" applyAlignment="1">
      <alignment horizontal="center"/>
    </xf>
    <xf numFmtId="4" fontId="0" fillId="7" borderId="1" xfId="2" applyNumberFormat="1" applyFont="1" applyFill="1" applyBorder="1" applyAlignment="1">
      <alignment horizontal="right"/>
    </xf>
    <xf numFmtId="4" fontId="0" fillId="11" borderId="1" xfId="0" applyNumberFormat="1" applyFill="1" applyBorder="1"/>
    <xf numFmtId="4" fontId="0" fillId="10" borderId="1" xfId="0" applyNumberFormat="1" applyFill="1" applyBorder="1"/>
    <xf numFmtId="4" fontId="9" fillId="6" borderId="2" xfId="0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" fontId="2" fillId="12" borderId="1" xfId="0" applyNumberFormat="1" applyFont="1" applyFill="1" applyBorder="1" applyAlignment="1">
      <alignment horizontal="center" vertical="center"/>
    </xf>
    <xf numFmtId="4" fontId="2" fillId="12" borderId="1" xfId="0" applyNumberFormat="1" applyFont="1" applyFill="1" applyBorder="1" applyAlignment="1">
      <alignment horizontal="center"/>
    </xf>
    <xf numFmtId="4" fontId="2" fillId="12" borderId="2" xfId="0" applyNumberFormat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right"/>
    </xf>
    <xf numFmtId="0" fontId="3" fillId="0" borderId="0" xfId="0" applyFont="1"/>
    <xf numFmtId="0" fontId="3" fillId="0" borderId="1" xfId="0" applyFont="1" applyBorder="1"/>
    <xf numFmtId="44" fontId="3" fillId="0" borderId="1" xfId="0" applyNumberFormat="1" applyFont="1" applyBorder="1"/>
    <xf numFmtId="0" fontId="10" fillId="0" borderId="1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4" fontId="3" fillId="0" borderId="1" xfId="0" applyNumberFormat="1" applyFont="1" applyBorder="1" applyAlignment="1">
      <alignment horizontal="center" vertical="top"/>
    </xf>
    <xf numFmtId="0" fontId="10" fillId="0" borderId="1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165" fontId="11" fillId="0" borderId="1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44" fontId="12" fillId="0" borderId="4" xfId="0" applyNumberFormat="1" applyFont="1" applyBorder="1" applyAlignment="1"/>
    <xf numFmtId="44" fontId="6" fillId="0" borderId="4" xfId="0" applyNumberFormat="1" applyFont="1" applyBorder="1" applyAlignment="1"/>
    <xf numFmtId="0" fontId="0" fillId="0" borderId="0" xfId="0" applyAlignment="1">
      <alignment vertical="top"/>
    </xf>
    <xf numFmtId="9" fontId="0" fillId="0" borderId="1" xfId="3" applyFont="1" applyBorder="1"/>
    <xf numFmtId="10" fontId="0" fillId="0" borderId="1" xfId="3" applyNumberFormat="1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4" fontId="0" fillId="0" borderId="0" xfId="1" applyFont="1" applyBorder="1"/>
    <xf numFmtId="10" fontId="0" fillId="0" borderId="0" xfId="3" applyNumberFormat="1" applyFont="1" applyBorder="1"/>
    <xf numFmtId="9" fontId="0" fillId="0" borderId="0" xfId="3" applyFont="1" applyBorder="1"/>
    <xf numFmtId="0" fontId="2" fillId="0" borderId="2" xfId="0" applyFont="1" applyBorder="1"/>
    <xf numFmtId="44" fontId="0" fillId="0" borderId="2" xfId="0" applyNumberFormat="1" applyBorder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</cellXfs>
  <cellStyles count="4">
    <cellStyle name="Moeda" xfId="1" builtinId="4"/>
    <cellStyle name="Moeda [0]" xfId="2" builtinId="7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A7DDFF"/>
      <color rgb="FF68E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B982-BD89-49D7-A4D1-FB5243871352}">
  <dimension ref="B2:O70"/>
  <sheetViews>
    <sheetView topLeftCell="A40" workbookViewId="0">
      <selection activeCell="I58" sqref="I58:O70"/>
    </sheetView>
  </sheetViews>
  <sheetFormatPr defaultRowHeight="15"/>
  <cols>
    <col min="2" max="2" width="14" customWidth="1"/>
    <col min="3" max="3" width="12.5703125" customWidth="1"/>
    <col min="5" max="5" width="17.28515625" customWidth="1"/>
    <col min="6" max="6" width="12.140625" customWidth="1"/>
    <col min="8" max="8" width="18.7109375" customWidth="1"/>
    <col min="9" max="11" width="13.28515625" customWidth="1"/>
    <col min="12" max="12" width="12.140625" customWidth="1"/>
    <col min="13" max="13" width="13.42578125" customWidth="1"/>
    <col min="14" max="14" width="12.85546875" customWidth="1"/>
  </cols>
  <sheetData>
    <row r="2" spans="2:3">
      <c r="B2" s="3" t="s">
        <v>4</v>
      </c>
      <c r="C2" s="2" t="s">
        <v>6</v>
      </c>
    </row>
    <row r="3" spans="2:3">
      <c r="B3" s="4" t="s">
        <v>0</v>
      </c>
      <c r="C3" s="1"/>
    </row>
    <row r="4" spans="2:3">
      <c r="B4" s="4" t="s">
        <v>1</v>
      </c>
      <c r="C4" s="1"/>
    </row>
    <row r="5" spans="2:3">
      <c r="B5" s="4" t="s">
        <v>2</v>
      </c>
      <c r="C5" s="1"/>
    </row>
    <row r="6" spans="2:3">
      <c r="B6" s="4" t="s">
        <v>3</v>
      </c>
      <c r="C6" s="1"/>
    </row>
    <row r="7" spans="2:3">
      <c r="B7" s="5" t="s">
        <v>8</v>
      </c>
      <c r="C7" s="1"/>
    </row>
    <row r="8" spans="2:3">
      <c r="B8" s="5" t="s">
        <v>7</v>
      </c>
      <c r="C8" s="1"/>
    </row>
    <row r="40" spans="2:15" ht="15.75" thickBot="1"/>
    <row r="41" spans="2:15" ht="15.75" thickBot="1">
      <c r="B41" s="9" t="s">
        <v>9</v>
      </c>
      <c r="C41" s="9" t="s">
        <v>5</v>
      </c>
      <c r="E41" s="8" t="s">
        <v>12</v>
      </c>
      <c r="F41" s="10">
        <f>SUM(C42:C46)</f>
        <v>42</v>
      </c>
      <c r="G41" s="7"/>
      <c r="H41" s="17" t="s">
        <v>22</v>
      </c>
      <c r="I41" s="18" t="s">
        <v>23</v>
      </c>
      <c r="J41" s="18" t="s">
        <v>24</v>
      </c>
      <c r="K41" s="18" t="s">
        <v>25</v>
      </c>
      <c r="L41" s="18" t="s">
        <v>26</v>
      </c>
      <c r="M41" s="18" t="s">
        <v>27</v>
      </c>
      <c r="N41" s="18" t="s">
        <v>28</v>
      </c>
      <c r="O41" s="19" t="s">
        <v>29</v>
      </c>
    </row>
    <row r="42" spans="2:15">
      <c r="B42" s="6" t="s">
        <v>18</v>
      </c>
      <c r="C42" s="11">
        <v>5</v>
      </c>
      <c r="E42" s="8" t="s">
        <v>13</v>
      </c>
      <c r="F42" s="10">
        <f>(C42-C46)</f>
        <v>1</v>
      </c>
      <c r="G42" s="7"/>
      <c r="H42" s="21" t="s">
        <v>30</v>
      </c>
      <c r="I42" s="20">
        <v>222226</v>
      </c>
      <c r="J42" s="20">
        <v>333331</v>
      </c>
      <c r="K42" s="20">
        <v>444445</v>
      </c>
      <c r="L42" s="20">
        <v>555558</v>
      </c>
      <c r="M42" s="20">
        <v>666667</v>
      </c>
      <c r="N42" s="20">
        <v>777774</v>
      </c>
      <c r="O42" s="16">
        <f>SUM(I42:N42)</f>
        <v>3000001</v>
      </c>
    </row>
    <row r="43" spans="2:15">
      <c r="B43" s="6" t="s">
        <v>19</v>
      </c>
      <c r="C43" s="11">
        <v>8</v>
      </c>
      <c r="E43" s="8" t="s">
        <v>14</v>
      </c>
      <c r="F43" s="10">
        <f>PRODUCT(C44,C46)</f>
        <v>40</v>
      </c>
      <c r="G43" s="7"/>
      <c r="H43" s="22" t="s">
        <v>31</v>
      </c>
      <c r="I43" s="20">
        <v>222226</v>
      </c>
      <c r="J43" s="20">
        <v>333331</v>
      </c>
      <c r="K43" s="20">
        <v>444445</v>
      </c>
      <c r="L43" s="20">
        <v>555558</v>
      </c>
      <c r="M43" s="20">
        <v>666667</v>
      </c>
      <c r="N43" s="20">
        <v>777774</v>
      </c>
      <c r="O43" s="16">
        <f t="shared" ref="O43:O54" si="0">SUM(I43:N43)</f>
        <v>3000001</v>
      </c>
    </row>
    <row r="44" spans="2:15">
      <c r="B44" s="6" t="s">
        <v>20</v>
      </c>
      <c r="C44" s="11">
        <v>10</v>
      </c>
      <c r="E44" s="8" t="s">
        <v>15</v>
      </c>
      <c r="F44" s="10">
        <f>(C43/C44)</f>
        <v>0.8</v>
      </c>
      <c r="G44" s="7"/>
      <c r="H44" s="22" t="s">
        <v>32</v>
      </c>
      <c r="I44" s="20">
        <v>222226</v>
      </c>
      <c r="J44" s="20">
        <v>333331</v>
      </c>
      <c r="K44" s="20">
        <v>444445</v>
      </c>
      <c r="L44" s="20">
        <v>555558</v>
      </c>
      <c r="M44" s="20">
        <v>666667</v>
      </c>
      <c r="N44" s="20">
        <v>777774</v>
      </c>
      <c r="O44" s="16">
        <f t="shared" si="0"/>
        <v>3000001</v>
      </c>
    </row>
    <row r="45" spans="2:15">
      <c r="B45" s="6" t="s">
        <v>10</v>
      </c>
      <c r="C45" s="11">
        <v>15</v>
      </c>
      <c r="E45" s="8" t="s">
        <v>16</v>
      </c>
      <c r="F45" s="10">
        <f>AVERAGE(C42:C46)</f>
        <v>8.4</v>
      </c>
      <c r="G45" s="7"/>
      <c r="H45" s="22" t="s">
        <v>33</v>
      </c>
      <c r="I45" s="20">
        <v>222226</v>
      </c>
      <c r="J45" s="20">
        <v>333331</v>
      </c>
      <c r="K45" s="20">
        <v>444445</v>
      </c>
      <c r="L45" s="20">
        <v>555558</v>
      </c>
      <c r="M45" s="20">
        <v>666667</v>
      </c>
      <c r="N45" s="20">
        <v>777774</v>
      </c>
      <c r="O45" s="16">
        <f t="shared" si="0"/>
        <v>3000001</v>
      </c>
    </row>
    <row r="46" spans="2:15">
      <c r="B46" s="6" t="s">
        <v>11</v>
      </c>
      <c r="C46" s="11">
        <v>4</v>
      </c>
      <c r="E46" s="8" t="s">
        <v>17</v>
      </c>
      <c r="F46" s="10">
        <f>MAX(C42:C46)</f>
        <v>15</v>
      </c>
      <c r="G46" s="7"/>
      <c r="H46" s="22" t="s">
        <v>34</v>
      </c>
      <c r="I46" s="20">
        <v>222226</v>
      </c>
      <c r="J46" s="20">
        <v>333331</v>
      </c>
      <c r="K46" s="20">
        <v>444445</v>
      </c>
      <c r="L46" s="20">
        <v>555558</v>
      </c>
      <c r="M46" s="20">
        <v>666667</v>
      </c>
      <c r="N46" s="20">
        <v>777774</v>
      </c>
      <c r="O46" s="16">
        <f t="shared" si="0"/>
        <v>3000001</v>
      </c>
    </row>
    <row r="47" spans="2:15">
      <c r="E47" s="12" t="s">
        <v>21</v>
      </c>
      <c r="F47" s="14">
        <f>MIN(C42:C46)</f>
        <v>4</v>
      </c>
      <c r="G47" s="7"/>
      <c r="H47" s="22" t="s">
        <v>35</v>
      </c>
      <c r="I47" s="20">
        <v>222226</v>
      </c>
      <c r="J47" s="20">
        <v>333331</v>
      </c>
      <c r="K47" s="20">
        <v>444445</v>
      </c>
      <c r="L47" s="20">
        <v>555558</v>
      </c>
      <c r="M47" s="20">
        <v>666667</v>
      </c>
      <c r="N47" s="20">
        <v>777774</v>
      </c>
      <c r="O47" s="16">
        <f t="shared" si="0"/>
        <v>3000001</v>
      </c>
    </row>
    <row r="48" spans="2:15">
      <c r="H48" s="22" t="s">
        <v>36</v>
      </c>
      <c r="I48" s="20">
        <v>222226</v>
      </c>
      <c r="J48" s="20">
        <v>333331</v>
      </c>
      <c r="K48" s="20">
        <v>444445</v>
      </c>
      <c r="L48" s="20">
        <v>555558</v>
      </c>
      <c r="M48" s="20">
        <v>666667</v>
      </c>
      <c r="N48" s="20">
        <v>777774</v>
      </c>
      <c r="O48" s="16">
        <f t="shared" si="0"/>
        <v>3000001</v>
      </c>
    </row>
    <row r="49" spans="8:15">
      <c r="H49" s="22" t="s">
        <v>37</v>
      </c>
      <c r="I49" s="20">
        <v>222226</v>
      </c>
      <c r="J49" s="20">
        <v>333331</v>
      </c>
      <c r="K49" s="20">
        <v>444445</v>
      </c>
      <c r="L49" s="20">
        <v>555558</v>
      </c>
      <c r="M49" s="20">
        <v>666667</v>
      </c>
      <c r="N49" s="20">
        <v>777774</v>
      </c>
      <c r="O49" s="16">
        <f t="shared" si="0"/>
        <v>3000001</v>
      </c>
    </row>
    <row r="50" spans="8:15">
      <c r="H50" s="22" t="s">
        <v>38</v>
      </c>
      <c r="I50" s="20">
        <v>222226</v>
      </c>
      <c r="J50" s="20">
        <v>333331</v>
      </c>
      <c r="K50" s="20">
        <v>444445</v>
      </c>
      <c r="L50" s="20">
        <v>555558</v>
      </c>
      <c r="M50" s="20">
        <v>666667</v>
      </c>
      <c r="N50" s="20">
        <v>777774</v>
      </c>
      <c r="O50" s="16">
        <f t="shared" si="0"/>
        <v>3000001</v>
      </c>
    </row>
    <row r="51" spans="8:15">
      <c r="H51" s="22" t="s">
        <v>39</v>
      </c>
      <c r="I51" s="20">
        <v>222226</v>
      </c>
      <c r="J51" s="20">
        <v>333331</v>
      </c>
      <c r="K51" s="20">
        <v>444445</v>
      </c>
      <c r="L51" s="20">
        <v>555558</v>
      </c>
      <c r="M51" s="20">
        <v>666667</v>
      </c>
      <c r="N51" s="20">
        <v>777774</v>
      </c>
      <c r="O51" s="16">
        <f t="shared" si="0"/>
        <v>3000001</v>
      </c>
    </row>
    <row r="52" spans="8:15">
      <c r="H52" s="22" t="s">
        <v>40</v>
      </c>
      <c r="I52" s="20">
        <v>222226</v>
      </c>
      <c r="J52" s="20">
        <v>333331</v>
      </c>
      <c r="K52" s="20">
        <v>444445</v>
      </c>
      <c r="L52" s="20">
        <v>555558</v>
      </c>
      <c r="M52" s="20">
        <v>666667</v>
      </c>
      <c r="N52" s="20">
        <v>777774</v>
      </c>
      <c r="O52" s="16">
        <f t="shared" si="0"/>
        <v>3000001</v>
      </c>
    </row>
    <row r="53" spans="8:15">
      <c r="H53" s="22" t="s">
        <v>41</v>
      </c>
      <c r="I53" s="20">
        <v>222226</v>
      </c>
      <c r="J53" s="20">
        <v>333331</v>
      </c>
      <c r="K53" s="20">
        <v>444445</v>
      </c>
      <c r="L53" s="20">
        <v>555558</v>
      </c>
      <c r="M53" s="20">
        <v>666667</v>
      </c>
      <c r="N53" s="20">
        <v>777774</v>
      </c>
      <c r="O53" s="16">
        <f t="shared" si="0"/>
        <v>3000001</v>
      </c>
    </row>
    <row r="54" spans="8:15">
      <c r="H54" s="22" t="s">
        <v>42</v>
      </c>
      <c r="I54" s="20">
        <v>222226</v>
      </c>
      <c r="J54" s="20">
        <v>333331</v>
      </c>
      <c r="K54" s="20">
        <v>444445</v>
      </c>
      <c r="L54" s="20">
        <v>555558</v>
      </c>
      <c r="M54" s="20">
        <v>666667</v>
      </c>
      <c r="N54" s="20">
        <v>777774</v>
      </c>
      <c r="O54" s="16">
        <f t="shared" si="0"/>
        <v>3000001</v>
      </c>
    </row>
    <row r="56" spans="8:15" ht="15.75" thickBot="1"/>
    <row r="57" spans="8:15" ht="15.75" thickBot="1">
      <c r="H57" s="17" t="s">
        <v>22</v>
      </c>
      <c r="I57" s="18" t="s">
        <v>23</v>
      </c>
      <c r="J57" s="18" t="s">
        <v>24</v>
      </c>
      <c r="K57" s="18" t="s">
        <v>25</v>
      </c>
      <c r="L57" s="18" t="s">
        <v>26</v>
      </c>
      <c r="M57" s="18" t="s">
        <v>27</v>
      </c>
      <c r="N57" s="18" t="s">
        <v>28</v>
      </c>
      <c r="O57" s="19" t="s">
        <v>29</v>
      </c>
    </row>
    <row r="58" spans="8:15">
      <c r="H58" s="21" t="s">
        <v>30</v>
      </c>
      <c r="I58" s="20">
        <f>I42</f>
        <v>222226</v>
      </c>
      <c r="J58" s="20">
        <f t="shared" ref="J58:O58" si="1">J42</f>
        <v>333331</v>
      </c>
      <c r="K58" s="20">
        <f t="shared" si="1"/>
        <v>444445</v>
      </c>
      <c r="L58" s="20">
        <f t="shared" si="1"/>
        <v>555558</v>
      </c>
      <c r="M58" s="20">
        <f t="shared" si="1"/>
        <v>666667</v>
      </c>
      <c r="N58" s="20">
        <f t="shared" si="1"/>
        <v>777774</v>
      </c>
      <c r="O58" s="20">
        <f t="shared" si="1"/>
        <v>3000001</v>
      </c>
    </row>
    <row r="59" spans="8:15">
      <c r="H59" s="22" t="s">
        <v>31</v>
      </c>
      <c r="I59" s="20">
        <f t="shared" ref="I59:O59" si="2">I43</f>
        <v>222226</v>
      </c>
      <c r="J59" s="20">
        <f t="shared" si="2"/>
        <v>333331</v>
      </c>
      <c r="K59" s="20">
        <f t="shared" si="2"/>
        <v>444445</v>
      </c>
      <c r="L59" s="20">
        <f t="shared" si="2"/>
        <v>555558</v>
      </c>
      <c r="M59" s="20">
        <f t="shared" si="2"/>
        <v>666667</v>
      </c>
      <c r="N59" s="20">
        <f t="shared" si="2"/>
        <v>777774</v>
      </c>
      <c r="O59" s="20">
        <f t="shared" si="2"/>
        <v>3000001</v>
      </c>
    </row>
    <row r="60" spans="8:15">
      <c r="H60" s="22" t="s">
        <v>32</v>
      </c>
      <c r="I60" s="20">
        <f t="shared" ref="I60:O60" si="3">I44</f>
        <v>222226</v>
      </c>
      <c r="J60" s="20">
        <f t="shared" si="3"/>
        <v>333331</v>
      </c>
      <c r="K60" s="20">
        <f t="shared" si="3"/>
        <v>444445</v>
      </c>
      <c r="L60" s="20">
        <f t="shared" si="3"/>
        <v>555558</v>
      </c>
      <c r="M60" s="20">
        <f t="shared" si="3"/>
        <v>666667</v>
      </c>
      <c r="N60" s="20">
        <f t="shared" si="3"/>
        <v>777774</v>
      </c>
      <c r="O60" s="20">
        <f t="shared" si="3"/>
        <v>3000001</v>
      </c>
    </row>
    <row r="61" spans="8:15">
      <c r="H61" s="22" t="s">
        <v>33</v>
      </c>
      <c r="I61" s="20">
        <f t="shared" ref="I61:O61" si="4">I45</f>
        <v>222226</v>
      </c>
      <c r="J61" s="20">
        <f t="shared" si="4"/>
        <v>333331</v>
      </c>
      <c r="K61" s="20">
        <f t="shared" si="4"/>
        <v>444445</v>
      </c>
      <c r="L61" s="20">
        <f t="shared" si="4"/>
        <v>555558</v>
      </c>
      <c r="M61" s="20">
        <f t="shared" si="4"/>
        <v>666667</v>
      </c>
      <c r="N61" s="20">
        <f t="shared" si="4"/>
        <v>777774</v>
      </c>
      <c r="O61" s="20">
        <f t="shared" si="4"/>
        <v>3000001</v>
      </c>
    </row>
    <row r="62" spans="8:15">
      <c r="H62" s="22" t="s">
        <v>34</v>
      </c>
      <c r="I62" s="20">
        <f t="shared" ref="I62:O62" si="5">I46</f>
        <v>222226</v>
      </c>
      <c r="J62" s="20">
        <f t="shared" si="5"/>
        <v>333331</v>
      </c>
      <c r="K62" s="20">
        <f t="shared" si="5"/>
        <v>444445</v>
      </c>
      <c r="L62" s="20">
        <f t="shared" si="5"/>
        <v>555558</v>
      </c>
      <c r="M62" s="20">
        <f t="shared" si="5"/>
        <v>666667</v>
      </c>
      <c r="N62" s="20">
        <f t="shared" si="5"/>
        <v>777774</v>
      </c>
      <c r="O62" s="20">
        <f t="shared" si="5"/>
        <v>3000001</v>
      </c>
    </row>
    <row r="63" spans="8:15">
      <c r="H63" s="22" t="s">
        <v>35</v>
      </c>
      <c r="I63" s="20">
        <f t="shared" ref="I63:O63" si="6">I47</f>
        <v>222226</v>
      </c>
      <c r="J63" s="20">
        <f t="shared" si="6"/>
        <v>333331</v>
      </c>
      <c r="K63" s="20">
        <f t="shared" si="6"/>
        <v>444445</v>
      </c>
      <c r="L63" s="20">
        <f t="shared" si="6"/>
        <v>555558</v>
      </c>
      <c r="M63" s="20">
        <f t="shared" si="6"/>
        <v>666667</v>
      </c>
      <c r="N63" s="20">
        <f t="shared" si="6"/>
        <v>777774</v>
      </c>
      <c r="O63" s="20">
        <f t="shared" si="6"/>
        <v>3000001</v>
      </c>
    </row>
    <row r="64" spans="8:15">
      <c r="H64" s="22" t="s">
        <v>36</v>
      </c>
      <c r="I64" s="20">
        <f t="shared" ref="I64:O64" si="7">I48</f>
        <v>222226</v>
      </c>
      <c r="J64" s="20">
        <f t="shared" si="7"/>
        <v>333331</v>
      </c>
      <c r="K64" s="20">
        <f t="shared" si="7"/>
        <v>444445</v>
      </c>
      <c r="L64" s="20">
        <f t="shared" si="7"/>
        <v>555558</v>
      </c>
      <c r="M64" s="20">
        <f t="shared" si="7"/>
        <v>666667</v>
      </c>
      <c r="N64" s="20">
        <f t="shared" si="7"/>
        <v>777774</v>
      </c>
      <c r="O64" s="20">
        <f t="shared" si="7"/>
        <v>3000001</v>
      </c>
    </row>
    <row r="65" spans="8:15">
      <c r="H65" s="22" t="s">
        <v>37</v>
      </c>
      <c r="I65" s="20">
        <f t="shared" ref="I65:O65" si="8">I49</f>
        <v>222226</v>
      </c>
      <c r="J65" s="20">
        <f t="shared" si="8"/>
        <v>333331</v>
      </c>
      <c r="K65" s="20">
        <f t="shared" si="8"/>
        <v>444445</v>
      </c>
      <c r="L65" s="20">
        <f t="shared" si="8"/>
        <v>555558</v>
      </c>
      <c r="M65" s="20">
        <f t="shared" si="8"/>
        <v>666667</v>
      </c>
      <c r="N65" s="20">
        <f t="shared" si="8"/>
        <v>777774</v>
      </c>
      <c r="O65" s="20">
        <f t="shared" si="8"/>
        <v>3000001</v>
      </c>
    </row>
    <row r="66" spans="8:15">
      <c r="H66" s="22" t="s">
        <v>38</v>
      </c>
      <c r="I66" s="20">
        <f t="shared" ref="I66:O66" si="9">I50</f>
        <v>222226</v>
      </c>
      <c r="J66" s="20">
        <f t="shared" si="9"/>
        <v>333331</v>
      </c>
      <c r="K66" s="20">
        <f t="shared" si="9"/>
        <v>444445</v>
      </c>
      <c r="L66" s="20">
        <f t="shared" si="9"/>
        <v>555558</v>
      </c>
      <c r="M66" s="20">
        <f t="shared" si="9"/>
        <v>666667</v>
      </c>
      <c r="N66" s="20">
        <f t="shared" si="9"/>
        <v>777774</v>
      </c>
      <c r="O66" s="20">
        <f t="shared" si="9"/>
        <v>3000001</v>
      </c>
    </row>
    <row r="67" spans="8:15">
      <c r="H67" s="22" t="s">
        <v>39</v>
      </c>
      <c r="I67" s="20">
        <f t="shared" ref="I67:O67" si="10">I51</f>
        <v>222226</v>
      </c>
      <c r="J67" s="20">
        <f t="shared" si="10"/>
        <v>333331</v>
      </c>
      <c r="K67" s="20">
        <f t="shared" si="10"/>
        <v>444445</v>
      </c>
      <c r="L67" s="20">
        <f t="shared" si="10"/>
        <v>555558</v>
      </c>
      <c r="M67" s="20">
        <f t="shared" si="10"/>
        <v>666667</v>
      </c>
      <c r="N67" s="20">
        <f t="shared" si="10"/>
        <v>777774</v>
      </c>
      <c r="O67" s="20">
        <f t="shared" si="10"/>
        <v>3000001</v>
      </c>
    </row>
    <row r="68" spans="8:15">
      <c r="H68" s="22" t="s">
        <v>40</v>
      </c>
      <c r="I68" s="20">
        <f t="shared" ref="I68:O68" si="11">I52</f>
        <v>222226</v>
      </c>
      <c r="J68" s="20">
        <f t="shared" si="11"/>
        <v>333331</v>
      </c>
      <c r="K68" s="20">
        <f t="shared" si="11"/>
        <v>444445</v>
      </c>
      <c r="L68" s="20">
        <f t="shared" si="11"/>
        <v>555558</v>
      </c>
      <c r="M68" s="20">
        <f t="shared" si="11"/>
        <v>666667</v>
      </c>
      <c r="N68" s="20">
        <f t="shared" si="11"/>
        <v>777774</v>
      </c>
      <c r="O68" s="20">
        <f t="shared" si="11"/>
        <v>3000001</v>
      </c>
    </row>
    <row r="69" spans="8:15">
      <c r="H69" s="22" t="s">
        <v>41</v>
      </c>
      <c r="I69" s="20">
        <f t="shared" ref="I69:O69" si="12">I53</f>
        <v>222226</v>
      </c>
      <c r="J69" s="20">
        <f t="shared" si="12"/>
        <v>333331</v>
      </c>
      <c r="K69" s="20">
        <f t="shared" si="12"/>
        <v>444445</v>
      </c>
      <c r="L69" s="20">
        <f t="shared" si="12"/>
        <v>555558</v>
      </c>
      <c r="M69" s="20">
        <f t="shared" si="12"/>
        <v>666667</v>
      </c>
      <c r="N69" s="20">
        <f t="shared" si="12"/>
        <v>777774</v>
      </c>
      <c r="O69" s="20">
        <f t="shared" si="12"/>
        <v>3000001</v>
      </c>
    </row>
    <row r="70" spans="8:15">
      <c r="H70" s="22" t="s">
        <v>42</v>
      </c>
      <c r="I70" s="20">
        <f t="shared" ref="I70:O70" si="13">I54</f>
        <v>222226</v>
      </c>
      <c r="J70" s="20">
        <f t="shared" si="13"/>
        <v>333331</v>
      </c>
      <c r="K70" s="20">
        <f t="shared" si="13"/>
        <v>444445</v>
      </c>
      <c r="L70" s="20">
        <f t="shared" si="13"/>
        <v>555558</v>
      </c>
      <c r="M70" s="20">
        <f t="shared" si="13"/>
        <v>666667</v>
      </c>
      <c r="N70" s="20">
        <f t="shared" si="13"/>
        <v>777774</v>
      </c>
      <c r="O70" s="20">
        <f t="shared" si="13"/>
        <v>3000001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0257-41D5-474B-A597-EB9F6F93BD14}">
  <dimension ref="B1:L25"/>
  <sheetViews>
    <sheetView topLeftCell="A9" zoomScale="118" zoomScaleNormal="118" workbookViewId="0">
      <selection activeCell="M11" sqref="M11"/>
    </sheetView>
  </sheetViews>
  <sheetFormatPr defaultRowHeight="15"/>
  <cols>
    <col min="2" max="2" width="18.140625" customWidth="1"/>
    <col min="3" max="3" width="16" customWidth="1"/>
    <col min="4" max="4" width="15.140625" customWidth="1"/>
    <col min="5" max="5" width="17.140625" customWidth="1"/>
    <col min="6" max="6" width="15.7109375" customWidth="1"/>
    <col min="7" max="7" width="14.7109375" customWidth="1"/>
    <col min="8" max="8" width="11.42578125" customWidth="1"/>
    <col min="9" max="9" width="10.85546875" customWidth="1"/>
    <col min="10" max="10" width="10.5703125" customWidth="1"/>
  </cols>
  <sheetData>
    <row r="1" spans="2:12" ht="15.75" thickBot="1"/>
    <row r="2" spans="2:12" ht="15.75" thickBot="1">
      <c r="B2" s="25" t="s">
        <v>43</v>
      </c>
      <c r="C2" s="26"/>
      <c r="D2" s="26"/>
      <c r="E2" s="26"/>
      <c r="F2" s="26"/>
      <c r="G2" s="26"/>
      <c r="H2" s="26"/>
      <c r="I2" s="26"/>
      <c r="J2" s="27"/>
      <c r="K2" s="23"/>
    </row>
    <row r="4" spans="2:12">
      <c r="B4" s="28" t="s">
        <v>44</v>
      </c>
      <c r="C4" s="28" t="s">
        <v>9</v>
      </c>
      <c r="D4" s="28" t="s">
        <v>45</v>
      </c>
      <c r="E4" s="28" t="s">
        <v>46</v>
      </c>
      <c r="F4" s="28" t="s">
        <v>47</v>
      </c>
      <c r="G4" s="28" t="s">
        <v>48</v>
      </c>
      <c r="H4" s="28" t="s">
        <v>49</v>
      </c>
      <c r="I4" s="28" t="s">
        <v>50</v>
      </c>
      <c r="J4" s="28" t="s">
        <v>51</v>
      </c>
      <c r="L4" s="7"/>
    </row>
    <row r="5" spans="2:12">
      <c r="B5" s="15">
        <v>1</v>
      </c>
      <c r="C5" s="22" t="s">
        <v>52</v>
      </c>
      <c r="D5" s="42">
        <v>4500</v>
      </c>
      <c r="E5" s="42">
        <v>5040</v>
      </c>
      <c r="F5" s="42">
        <v>5696</v>
      </c>
      <c r="G5" s="39">
        <f>SUM(D5:F5)</f>
        <v>15236</v>
      </c>
      <c r="H5" s="40">
        <f>MAX(D5:F5)</f>
        <v>5696</v>
      </c>
      <c r="I5" s="41">
        <f>MIN(D5:F5)</f>
        <v>4500</v>
      </c>
      <c r="J5" s="43">
        <f>AVERAGE(D5:F5)</f>
        <v>5078.666666666667</v>
      </c>
    </row>
    <row r="6" spans="2:12">
      <c r="B6" s="15">
        <v>2</v>
      </c>
      <c r="C6" s="22" t="s">
        <v>53</v>
      </c>
      <c r="D6" s="42">
        <v>6250</v>
      </c>
      <c r="E6" s="42">
        <v>7000</v>
      </c>
      <c r="F6" s="42">
        <v>7910</v>
      </c>
      <c r="G6" s="39">
        <f>SUM(D6:F6)</f>
        <v>21160</v>
      </c>
      <c r="H6" s="40">
        <f>MAX(D5:F6:F6)</f>
        <v>7910</v>
      </c>
      <c r="I6" s="41">
        <f>MIN(D6:F6)</f>
        <v>6250</v>
      </c>
      <c r="J6" s="43">
        <f>AVERAGE(D6:F6)</f>
        <v>7053.333333333333</v>
      </c>
    </row>
    <row r="7" spans="2:12">
      <c r="B7" s="15">
        <v>3</v>
      </c>
      <c r="C7" s="22" t="s">
        <v>54</v>
      </c>
      <c r="D7" s="42">
        <v>3300</v>
      </c>
      <c r="E7" s="42">
        <v>3696</v>
      </c>
      <c r="F7" s="42">
        <v>4176</v>
      </c>
      <c r="G7" s="39">
        <f>SUM(D7:F7)</f>
        <v>11172</v>
      </c>
      <c r="H7" s="40">
        <f>MAX(D7:F7)</f>
        <v>4176</v>
      </c>
      <c r="I7" s="41">
        <f>MIN(D7:H7)</f>
        <v>3300</v>
      </c>
      <c r="J7" s="43">
        <f>AVERAGE(D7:F7)</f>
        <v>3724</v>
      </c>
    </row>
    <row r="8" spans="2:12">
      <c r="B8" s="15">
        <v>4</v>
      </c>
      <c r="C8" s="22" t="s">
        <v>55</v>
      </c>
      <c r="D8" s="42">
        <v>8000</v>
      </c>
      <c r="E8" s="42">
        <v>8690</v>
      </c>
      <c r="F8" s="42">
        <v>10125</v>
      </c>
      <c r="G8" s="39">
        <f>SUM(D8:F8)</f>
        <v>26815</v>
      </c>
      <c r="H8" s="40">
        <f>MAX(D8:F8)</f>
        <v>10125</v>
      </c>
      <c r="I8" s="41">
        <f>MIN(D8:H8)</f>
        <v>8000</v>
      </c>
      <c r="J8" s="43">
        <f>AVERAGE(D8:F8)</f>
        <v>8938.3333333333339</v>
      </c>
    </row>
    <row r="9" spans="2:12">
      <c r="B9" s="15">
        <v>5</v>
      </c>
      <c r="C9" s="22" t="s">
        <v>56</v>
      </c>
      <c r="D9" s="42">
        <v>4557</v>
      </c>
      <c r="E9" s="42">
        <v>5104</v>
      </c>
      <c r="F9" s="42">
        <v>5676</v>
      </c>
      <c r="G9" s="39">
        <f>SUM(D9:F9)</f>
        <v>15337</v>
      </c>
      <c r="H9" s="40">
        <f>MAX(D9:F9)</f>
        <v>5676</v>
      </c>
      <c r="I9" s="41">
        <f>MIN(D9:F9)</f>
        <v>4557</v>
      </c>
      <c r="J9" s="43">
        <f>AVERAGE(D9:F9)</f>
        <v>5112.333333333333</v>
      </c>
    </row>
    <row r="10" spans="2:12">
      <c r="B10" s="15">
        <v>6</v>
      </c>
      <c r="C10" s="22" t="s">
        <v>57</v>
      </c>
      <c r="D10" s="42">
        <v>3260</v>
      </c>
      <c r="E10" s="42">
        <v>3640</v>
      </c>
      <c r="F10" s="42">
        <v>4113</v>
      </c>
      <c r="G10" s="39">
        <f>SUM(D10:F10)</f>
        <v>11013</v>
      </c>
      <c r="H10" s="40">
        <f>MAX(D10:F10)</f>
        <v>4113</v>
      </c>
      <c r="I10" s="41">
        <f>MIN(D10:F10)</f>
        <v>3260</v>
      </c>
      <c r="J10" s="43">
        <f>AVERAGE(D10:F10)</f>
        <v>3671</v>
      </c>
    </row>
    <row r="12" spans="2:12">
      <c r="B12" s="28" t="s">
        <v>58</v>
      </c>
      <c r="C12" s="1"/>
      <c r="D12" s="36"/>
      <c r="E12" s="36"/>
      <c r="F12" s="36"/>
      <c r="G12" s="51">
        <f>SUM(G5:G10)</f>
        <v>100733</v>
      </c>
      <c r="H12" s="51">
        <f>SUM(H5:H10)</f>
        <v>37696</v>
      </c>
      <c r="I12" s="51">
        <f>SUM(I5:I10)</f>
        <v>29867</v>
      </c>
      <c r="J12" s="51">
        <f>SUM(J5:J10)</f>
        <v>33577.666666666672</v>
      </c>
    </row>
    <row r="14" spans="2:12">
      <c r="B14" s="28" t="s">
        <v>44</v>
      </c>
      <c r="C14" s="28" t="s">
        <v>9</v>
      </c>
      <c r="D14" s="28" t="s">
        <v>60</v>
      </c>
      <c r="E14" s="28" t="s">
        <v>61</v>
      </c>
      <c r="F14" s="28" t="s">
        <v>62</v>
      </c>
      <c r="G14" s="28" t="s">
        <v>63</v>
      </c>
      <c r="H14" s="28" t="s">
        <v>49</v>
      </c>
      <c r="I14" s="28" t="s">
        <v>50</v>
      </c>
      <c r="J14" s="28" t="s">
        <v>51</v>
      </c>
    </row>
    <row r="15" spans="2:12">
      <c r="B15" s="15">
        <v>1</v>
      </c>
      <c r="C15" s="22" t="s">
        <v>52</v>
      </c>
      <c r="D15" s="37">
        <v>6265</v>
      </c>
      <c r="E15" s="37">
        <v>6954</v>
      </c>
      <c r="F15" s="37">
        <v>7858</v>
      </c>
      <c r="G15" s="33">
        <f>SUM(D15:F15)</f>
        <v>21077</v>
      </c>
      <c r="H15" s="45">
        <f>MAX(D15:F15)</f>
        <v>7858</v>
      </c>
      <c r="I15" s="38">
        <f>MIN(D15:F15)</f>
        <v>6265</v>
      </c>
      <c r="J15" s="46">
        <f>AVERAGE(D15:F15)</f>
        <v>7025.666666666667</v>
      </c>
    </row>
    <row r="16" spans="2:12">
      <c r="B16" s="15">
        <v>2</v>
      </c>
      <c r="C16" s="22" t="s">
        <v>53</v>
      </c>
      <c r="D16" s="37">
        <v>8701</v>
      </c>
      <c r="E16" s="37">
        <v>9658</v>
      </c>
      <c r="F16" s="37">
        <v>10197</v>
      </c>
      <c r="G16" s="33">
        <f>SUM(D16:F16)</f>
        <v>28556</v>
      </c>
      <c r="H16" s="45">
        <f>MAX(D16:F16)</f>
        <v>10197</v>
      </c>
      <c r="I16" s="38">
        <f>MIN(D16:F16)</f>
        <v>8701</v>
      </c>
      <c r="J16" s="46">
        <f>AVERAGE(D16:F16)</f>
        <v>9518.6666666666661</v>
      </c>
    </row>
    <row r="17" spans="2:10">
      <c r="B17" s="15">
        <v>3</v>
      </c>
      <c r="C17" s="22" t="s">
        <v>54</v>
      </c>
      <c r="D17" s="37">
        <v>4569</v>
      </c>
      <c r="E17" s="37">
        <v>5099</v>
      </c>
      <c r="F17" s="37">
        <v>5769</v>
      </c>
      <c r="G17" s="33">
        <f>SUM(D17:F17)</f>
        <v>15437</v>
      </c>
      <c r="H17" s="45">
        <f>MAX(D17:F17)</f>
        <v>5769</v>
      </c>
      <c r="I17" s="38">
        <f>MIN(D17:F17)</f>
        <v>4569</v>
      </c>
      <c r="J17" s="46">
        <f>AVERAGE(D17:F17)</f>
        <v>5145.666666666667</v>
      </c>
    </row>
    <row r="18" spans="2:10">
      <c r="B18" s="15">
        <v>4</v>
      </c>
      <c r="C18" s="22" t="s">
        <v>55</v>
      </c>
      <c r="D18" s="37">
        <v>12341</v>
      </c>
      <c r="E18" s="37">
        <v>12365</v>
      </c>
      <c r="F18" s="37">
        <v>13969</v>
      </c>
      <c r="G18" s="33">
        <f>SUM(D18:F18)</f>
        <v>38675</v>
      </c>
      <c r="H18" s="45">
        <f>MAX(D18:F18)</f>
        <v>13969</v>
      </c>
      <c r="I18" s="38">
        <f>MIN(D18:F18)</f>
        <v>12341</v>
      </c>
      <c r="J18" s="46">
        <f>AVERAGE(D18:F18)</f>
        <v>12891.666666666666</v>
      </c>
    </row>
    <row r="19" spans="2:10">
      <c r="B19" s="15">
        <v>5</v>
      </c>
      <c r="C19" s="22" t="s">
        <v>56</v>
      </c>
      <c r="D19" s="37">
        <v>6344</v>
      </c>
      <c r="E19" s="37">
        <v>7042</v>
      </c>
      <c r="F19" s="37">
        <v>7957</v>
      </c>
      <c r="G19" s="33">
        <f>SUM(D19:F19)</f>
        <v>21343</v>
      </c>
      <c r="H19" s="45">
        <f>MAX(D19:F19)</f>
        <v>7957</v>
      </c>
      <c r="I19" s="38">
        <f>MIN(D19:F19)</f>
        <v>6344</v>
      </c>
      <c r="J19" s="46">
        <f>AVERAGE(D19:F19)</f>
        <v>7114.333333333333</v>
      </c>
    </row>
    <row r="20" spans="2:10">
      <c r="B20" s="15">
        <v>6</v>
      </c>
      <c r="C20" s="22" t="s">
        <v>57</v>
      </c>
      <c r="D20" s="44">
        <v>4525</v>
      </c>
      <c r="E20" s="37">
        <v>5022</v>
      </c>
      <c r="F20" s="37">
        <v>5671</v>
      </c>
      <c r="G20" s="33">
        <f>SUM(D20:F20)</f>
        <v>15218</v>
      </c>
      <c r="H20" s="45">
        <f>MAX(D20:F20)</f>
        <v>5671</v>
      </c>
      <c r="I20" s="38">
        <f>MIN(D20:F20)</f>
        <v>4525</v>
      </c>
      <c r="J20" s="46">
        <f>AVERAGE(D20:F20)</f>
        <v>5072.666666666667</v>
      </c>
    </row>
    <row r="21" spans="2:10">
      <c r="D21" s="32"/>
    </row>
    <row r="22" spans="2:10">
      <c r="B22" s="28" t="s">
        <v>58</v>
      </c>
      <c r="C22" s="1"/>
      <c r="D22" s="36"/>
      <c r="E22" s="36"/>
      <c r="F22" s="36"/>
      <c r="G22" s="52">
        <f>SUM(G15:G20)</f>
        <v>140306</v>
      </c>
      <c r="H22" s="52">
        <f>SUM(H15:H20)</f>
        <v>51421</v>
      </c>
      <c r="I22" s="52">
        <f>SUM(I15:I20)</f>
        <v>42745</v>
      </c>
      <c r="J22" s="52">
        <f>SUM(J15:J20)</f>
        <v>46768.666666666664</v>
      </c>
    </row>
    <row r="24" spans="2:10">
      <c r="B24" s="34" t="s">
        <v>59</v>
      </c>
      <c r="C24" s="30"/>
      <c r="D24" s="47"/>
      <c r="E24" s="49"/>
      <c r="F24" s="49"/>
      <c r="G24" s="53">
        <f>SUM(G12,G22)</f>
        <v>241039</v>
      </c>
      <c r="H24" s="53">
        <f>SUM(H12,H22)</f>
        <v>89117</v>
      </c>
      <c r="I24" s="53">
        <f>SUM(I12,I22)</f>
        <v>72612</v>
      </c>
      <c r="J24" s="53">
        <f>SUM(J12,J22)</f>
        <v>80346.333333333343</v>
      </c>
    </row>
    <row r="25" spans="2:10">
      <c r="B25" s="35"/>
      <c r="C25" s="31"/>
      <c r="D25" s="48"/>
      <c r="E25" s="50"/>
      <c r="F25" s="50"/>
      <c r="G25" s="54"/>
      <c r="H25" s="54"/>
      <c r="I25" s="54"/>
      <c r="J25" s="54"/>
    </row>
  </sheetData>
  <mergeCells count="10">
    <mergeCell ref="G24:G25"/>
    <mergeCell ref="H24:H25"/>
    <mergeCell ref="I24:I25"/>
    <mergeCell ref="J24:J25"/>
    <mergeCell ref="B2:J2"/>
    <mergeCell ref="B24:B25"/>
    <mergeCell ref="C24:C25"/>
    <mergeCell ref="D24:D25"/>
    <mergeCell ref="E24:E25"/>
    <mergeCell ref="F24:F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6137-254D-4D03-A036-D645B9A4C876}">
  <dimension ref="B1:R32"/>
  <sheetViews>
    <sheetView tabSelected="1" topLeftCell="B1" workbookViewId="0">
      <selection activeCell="R18" sqref="R18"/>
    </sheetView>
  </sheetViews>
  <sheetFormatPr defaultRowHeight="15"/>
  <cols>
    <col min="3" max="3" width="22.140625" customWidth="1"/>
    <col min="4" max="4" width="15.7109375" customWidth="1"/>
    <col min="5" max="5" width="16.42578125" customWidth="1"/>
    <col min="6" max="6" width="16.140625" customWidth="1"/>
    <col min="7" max="7" width="15" customWidth="1"/>
    <col min="8" max="8" width="17.140625" customWidth="1"/>
    <col min="9" max="9" width="17.28515625" customWidth="1"/>
    <col min="10" max="10" width="17.140625" customWidth="1"/>
    <col min="11" max="11" width="5.140625" customWidth="1"/>
    <col min="12" max="12" width="17.7109375" customWidth="1"/>
    <col min="13" max="13" width="14.7109375" customWidth="1"/>
    <col min="14" max="14" width="13.42578125" customWidth="1"/>
    <col min="15" max="15" width="15" customWidth="1"/>
    <col min="16" max="16" width="15.5703125" customWidth="1"/>
    <col min="17" max="17" width="15.42578125" customWidth="1"/>
    <col min="18" max="18" width="18.5703125" customWidth="1"/>
  </cols>
  <sheetData>
    <row r="1" spans="2:18" ht="15.75" thickBot="1"/>
    <row r="2" spans="2:18" ht="15.75" thickBot="1">
      <c r="B2" s="29"/>
      <c r="C2" s="60" t="s">
        <v>64</v>
      </c>
      <c r="D2" s="61"/>
      <c r="E2" s="61"/>
      <c r="F2" s="61"/>
      <c r="G2" s="61"/>
      <c r="H2" s="61"/>
      <c r="I2" s="62"/>
    </row>
    <row r="3" spans="2:18">
      <c r="C3" s="56"/>
      <c r="D3" s="56"/>
      <c r="E3" s="56"/>
      <c r="F3" s="56"/>
      <c r="G3" s="56"/>
      <c r="H3" s="56"/>
      <c r="I3" s="56"/>
    </row>
    <row r="4" spans="2:18">
      <c r="C4" s="57"/>
      <c r="D4" s="63" t="s">
        <v>66</v>
      </c>
      <c r="E4" s="63" t="s">
        <v>67</v>
      </c>
      <c r="F4" s="63" t="s">
        <v>68</v>
      </c>
      <c r="G4" s="63" t="s">
        <v>69</v>
      </c>
      <c r="H4" s="63" t="s">
        <v>70</v>
      </c>
      <c r="I4" s="63" t="s">
        <v>71</v>
      </c>
      <c r="K4" s="76" t="s">
        <v>83</v>
      </c>
      <c r="L4" s="76" t="s">
        <v>96</v>
      </c>
      <c r="M4" s="76" t="s">
        <v>92</v>
      </c>
      <c r="N4" s="76" t="s">
        <v>93</v>
      </c>
      <c r="O4" s="76" t="s">
        <v>94</v>
      </c>
      <c r="P4" s="76" t="s">
        <v>95</v>
      </c>
      <c r="Q4" s="76" t="s">
        <v>94</v>
      </c>
      <c r="R4" s="77" t="s">
        <v>97</v>
      </c>
    </row>
    <row r="5" spans="2:18">
      <c r="C5" s="63" t="s">
        <v>65</v>
      </c>
      <c r="D5" s="58">
        <v>500</v>
      </c>
      <c r="E5" s="58">
        <v>750</v>
      </c>
      <c r="F5" s="58">
        <v>800</v>
      </c>
      <c r="G5" s="58">
        <v>700</v>
      </c>
      <c r="H5" s="58">
        <v>654</v>
      </c>
      <c r="I5" s="58">
        <v>700</v>
      </c>
      <c r="K5" s="75">
        <v>1</v>
      </c>
      <c r="L5" s="1" t="s">
        <v>84</v>
      </c>
      <c r="M5" s="24">
        <v>853</v>
      </c>
      <c r="N5" s="74">
        <v>0.1</v>
      </c>
      <c r="O5" s="73">
        <v>0.09</v>
      </c>
      <c r="P5" s="24">
        <f>PRODUCT(M5,N5)</f>
        <v>85.300000000000011</v>
      </c>
      <c r="Q5" s="24">
        <f>PRODUCT(M5,O5)</f>
        <v>76.77</v>
      </c>
      <c r="R5" s="13">
        <f>SUM(M5,Q5,-P5)</f>
        <v>844.47</v>
      </c>
    </row>
    <row r="6" spans="2:18">
      <c r="C6" s="56"/>
      <c r="D6" s="56"/>
      <c r="E6" s="56"/>
      <c r="F6" s="56"/>
      <c r="G6" s="56"/>
      <c r="H6" s="56"/>
      <c r="I6" s="56"/>
      <c r="K6" s="75">
        <v>2</v>
      </c>
      <c r="L6" s="1" t="s">
        <v>85</v>
      </c>
      <c r="M6" s="24">
        <v>951</v>
      </c>
      <c r="N6" s="74">
        <v>9.9900000000000003E-2</v>
      </c>
      <c r="O6" s="73">
        <v>0.08</v>
      </c>
      <c r="P6" s="24">
        <f t="shared" ref="P6:P12" si="0">PRODUCT(M6,N6)</f>
        <v>95.004900000000006</v>
      </c>
      <c r="Q6" s="24">
        <f t="shared" ref="Q6:Q12" si="1">PRODUCT(M6,O6)</f>
        <v>76.08</v>
      </c>
      <c r="R6" s="13">
        <f t="shared" ref="R6:R12" si="2">SUM(M6,Q6,-P6)</f>
        <v>932.07509999999991</v>
      </c>
    </row>
    <row r="7" spans="2:18">
      <c r="C7" s="59" t="s">
        <v>72</v>
      </c>
      <c r="D7" s="57"/>
      <c r="E7" s="57"/>
      <c r="F7" s="57"/>
      <c r="G7" s="57"/>
      <c r="H7" s="57"/>
      <c r="I7" s="57"/>
      <c r="K7" s="75">
        <v>3</v>
      </c>
      <c r="L7" s="1" t="s">
        <v>86</v>
      </c>
      <c r="M7" s="24">
        <v>456</v>
      </c>
      <c r="N7" s="74">
        <v>8.6400000000000005E-2</v>
      </c>
      <c r="O7" s="73">
        <v>0.06</v>
      </c>
      <c r="P7" s="24">
        <f t="shared" si="0"/>
        <v>39.398400000000002</v>
      </c>
      <c r="Q7" s="24">
        <f t="shared" si="1"/>
        <v>27.36</v>
      </c>
      <c r="R7" s="13">
        <f t="shared" si="2"/>
        <v>443.96160000000003</v>
      </c>
    </row>
    <row r="8" spans="2:18">
      <c r="C8" s="59" t="s">
        <v>73</v>
      </c>
      <c r="D8" s="64">
        <v>10</v>
      </c>
      <c r="E8" s="64">
        <v>15</v>
      </c>
      <c r="F8" s="64">
        <v>15</v>
      </c>
      <c r="G8" s="64">
        <v>12</v>
      </c>
      <c r="H8" s="64">
        <v>12</v>
      </c>
      <c r="I8" s="64">
        <v>11</v>
      </c>
      <c r="K8" s="75">
        <v>4</v>
      </c>
      <c r="L8" s="1" t="s">
        <v>87</v>
      </c>
      <c r="M8" s="24">
        <v>500</v>
      </c>
      <c r="N8" s="74">
        <v>8.5000000000000006E-2</v>
      </c>
      <c r="O8" s="73">
        <v>0.06</v>
      </c>
      <c r="P8" s="24">
        <f t="shared" si="0"/>
        <v>42.5</v>
      </c>
      <c r="Q8" s="24">
        <f t="shared" si="1"/>
        <v>30</v>
      </c>
      <c r="R8" s="13">
        <f t="shared" si="2"/>
        <v>487.5</v>
      </c>
    </row>
    <row r="9" spans="2:18">
      <c r="C9" s="59" t="s">
        <v>74</v>
      </c>
      <c r="D9" s="64">
        <v>50</v>
      </c>
      <c r="E9" s="64">
        <v>60</v>
      </c>
      <c r="F9" s="64">
        <v>54</v>
      </c>
      <c r="G9" s="64">
        <v>55</v>
      </c>
      <c r="H9" s="64">
        <v>54</v>
      </c>
      <c r="I9" s="64">
        <v>56</v>
      </c>
      <c r="K9" s="75">
        <v>5</v>
      </c>
      <c r="L9" s="1" t="s">
        <v>88</v>
      </c>
      <c r="M9" s="24">
        <v>850</v>
      </c>
      <c r="N9" s="74">
        <v>8.9899999999999994E-2</v>
      </c>
      <c r="O9" s="73">
        <v>7.0000000000000007E-2</v>
      </c>
      <c r="P9" s="24">
        <f t="shared" si="0"/>
        <v>76.414999999999992</v>
      </c>
      <c r="Q9" s="24">
        <f t="shared" si="1"/>
        <v>59.500000000000007</v>
      </c>
      <c r="R9" s="13">
        <f t="shared" si="2"/>
        <v>833.08500000000004</v>
      </c>
    </row>
    <row r="10" spans="2:18">
      <c r="C10" s="59" t="s">
        <v>75</v>
      </c>
      <c r="D10" s="64">
        <v>300</v>
      </c>
      <c r="E10" s="64">
        <v>250</v>
      </c>
      <c r="F10" s="64">
        <v>300</v>
      </c>
      <c r="G10" s="64">
        <v>300</v>
      </c>
      <c r="H10" s="64">
        <v>200</v>
      </c>
      <c r="I10" s="64">
        <v>200</v>
      </c>
      <c r="K10" s="75">
        <v>6</v>
      </c>
      <c r="L10" s="1" t="s">
        <v>89</v>
      </c>
      <c r="M10" s="24">
        <v>459</v>
      </c>
      <c r="N10" s="74">
        <v>6.25E-2</v>
      </c>
      <c r="O10" s="73">
        <v>0.05</v>
      </c>
      <c r="P10" s="24">
        <f t="shared" si="0"/>
        <v>28.6875</v>
      </c>
      <c r="Q10" s="24">
        <f t="shared" si="1"/>
        <v>22.950000000000003</v>
      </c>
      <c r="R10" s="13">
        <f t="shared" si="2"/>
        <v>453.26249999999999</v>
      </c>
    </row>
    <row r="11" spans="2:18">
      <c r="C11" s="59" t="s">
        <v>76</v>
      </c>
      <c r="D11" s="64">
        <v>40</v>
      </c>
      <c r="E11" s="64">
        <v>40</v>
      </c>
      <c r="F11" s="64">
        <v>40</v>
      </c>
      <c r="G11" s="64">
        <v>40</v>
      </c>
      <c r="H11" s="64">
        <v>40</v>
      </c>
      <c r="I11" s="64">
        <v>40</v>
      </c>
      <c r="K11" s="75">
        <v>7</v>
      </c>
      <c r="L11" s="1" t="s">
        <v>90</v>
      </c>
      <c r="M11" s="24">
        <v>478</v>
      </c>
      <c r="N11" s="74">
        <v>7.1199999999999999E-2</v>
      </c>
      <c r="O11" s="73">
        <v>0.05</v>
      </c>
      <c r="P11" s="24">
        <f t="shared" si="0"/>
        <v>34.0336</v>
      </c>
      <c r="Q11" s="24">
        <f t="shared" si="1"/>
        <v>23.900000000000002</v>
      </c>
      <c r="R11" s="13">
        <f t="shared" si="2"/>
        <v>467.8664</v>
      </c>
    </row>
    <row r="12" spans="2:18">
      <c r="C12" s="59" t="s">
        <v>77</v>
      </c>
      <c r="D12" s="64">
        <v>10</v>
      </c>
      <c r="E12" s="64">
        <v>15</v>
      </c>
      <c r="F12" s="64">
        <v>14</v>
      </c>
      <c r="G12" s="64">
        <v>15</v>
      </c>
      <c r="H12" s="64">
        <v>20</v>
      </c>
      <c r="I12" s="64">
        <v>31</v>
      </c>
      <c r="K12" s="75">
        <v>8</v>
      </c>
      <c r="L12" s="1" t="s">
        <v>91</v>
      </c>
      <c r="M12" s="24">
        <v>658</v>
      </c>
      <c r="N12" s="74">
        <v>5.9900000000000002E-2</v>
      </c>
      <c r="O12" s="73">
        <v>0.04</v>
      </c>
      <c r="P12" s="24">
        <f t="shared" si="0"/>
        <v>39.414200000000001</v>
      </c>
      <c r="Q12" s="24">
        <f t="shared" si="1"/>
        <v>26.32</v>
      </c>
      <c r="R12" s="13">
        <f t="shared" si="2"/>
        <v>644.9058</v>
      </c>
    </row>
    <row r="13" spans="2:18">
      <c r="C13" s="59" t="s">
        <v>78</v>
      </c>
      <c r="D13" s="64">
        <v>120</v>
      </c>
      <c r="E13" s="64">
        <v>150</v>
      </c>
      <c r="F13" s="64">
        <v>130</v>
      </c>
      <c r="G13" s="64">
        <v>200</v>
      </c>
      <c r="H13" s="64">
        <v>150</v>
      </c>
      <c r="I13" s="64">
        <v>190</v>
      </c>
    </row>
    <row r="14" spans="2:18" ht="15.75" thickBot="1">
      <c r="C14" s="59" t="s">
        <v>79</v>
      </c>
      <c r="D14" s="64">
        <v>50</v>
      </c>
      <c r="E14" s="64">
        <v>60</v>
      </c>
      <c r="F14" s="64">
        <v>65</v>
      </c>
      <c r="G14" s="64">
        <v>70</v>
      </c>
      <c r="H14" s="64">
        <v>65</v>
      </c>
      <c r="I14" s="64">
        <v>85</v>
      </c>
      <c r="L14" s="84" t="s">
        <v>98</v>
      </c>
      <c r="M14" s="85">
        <v>2.94</v>
      </c>
    </row>
    <row r="15" spans="2:18" ht="15.75" thickBot="1">
      <c r="C15" s="59" t="s">
        <v>80</v>
      </c>
      <c r="D15" s="64">
        <v>145</v>
      </c>
      <c r="E15" s="64">
        <v>145</v>
      </c>
      <c r="F15" s="64">
        <v>145</v>
      </c>
      <c r="G15" s="64">
        <v>145</v>
      </c>
      <c r="H15" s="64">
        <v>100</v>
      </c>
      <c r="I15" s="64">
        <v>145</v>
      </c>
      <c r="L15" s="86" t="s">
        <v>99</v>
      </c>
      <c r="M15" s="87"/>
      <c r="N15" s="87"/>
      <c r="O15" s="87"/>
      <c r="P15" s="87"/>
      <c r="Q15" s="87"/>
      <c r="R15" s="88"/>
    </row>
    <row r="16" spans="2:18" ht="15.75" thickBot="1">
      <c r="L16" s="16" t="s">
        <v>100</v>
      </c>
      <c r="M16" s="16" t="s">
        <v>101</v>
      </c>
      <c r="N16" s="16" t="s">
        <v>102</v>
      </c>
      <c r="O16" s="16" t="s">
        <v>103</v>
      </c>
      <c r="P16" s="16" t="s">
        <v>104</v>
      </c>
      <c r="Q16" s="7"/>
      <c r="R16" s="7"/>
    </row>
    <row r="17" spans="3:18">
      <c r="C17" s="65" t="s">
        <v>81</v>
      </c>
      <c r="D17" s="67">
        <f>SUM(D8:D15)</f>
        <v>725</v>
      </c>
      <c r="E17" s="67">
        <f t="shared" ref="E17:H17" si="3">SUM(E8:E15)</f>
        <v>735</v>
      </c>
      <c r="F17" s="67">
        <f t="shared" si="3"/>
        <v>763</v>
      </c>
      <c r="G17" s="67">
        <f t="shared" si="3"/>
        <v>837</v>
      </c>
      <c r="H17" s="67">
        <f t="shared" si="3"/>
        <v>641</v>
      </c>
      <c r="I17" s="67">
        <f>SUM(I8:I15)</f>
        <v>758</v>
      </c>
      <c r="L17" s="1" t="s">
        <v>105</v>
      </c>
      <c r="M17" s="1">
        <v>500</v>
      </c>
      <c r="N17" s="55">
        <v>0.15</v>
      </c>
      <c r="O17" s="24">
        <f>PRODUCT(M17,N17)</f>
        <v>75</v>
      </c>
      <c r="P17" s="24">
        <f>PRODUCT(O17,M14)</f>
        <v>220.5</v>
      </c>
      <c r="Q17" s="7"/>
      <c r="R17" s="7"/>
    </row>
    <row r="18" spans="3:18" ht="15.75" thickBot="1">
      <c r="C18" s="66"/>
      <c r="D18" s="68"/>
      <c r="E18" s="68"/>
      <c r="F18" s="68"/>
      <c r="G18" s="68"/>
      <c r="H18" s="68"/>
      <c r="I18" s="68"/>
      <c r="L18" s="1" t="s">
        <v>106</v>
      </c>
      <c r="M18" s="1">
        <v>750</v>
      </c>
      <c r="N18" s="55">
        <v>0.15</v>
      </c>
      <c r="O18" s="24">
        <f t="shared" ref="O18:O23" si="4">PRODUCT(M18,N18)</f>
        <v>112.5</v>
      </c>
      <c r="P18" s="24">
        <f t="shared" ref="P18:P23" si="5">PRODUCT(O18,M15)</f>
        <v>112.5</v>
      </c>
      <c r="Q18" s="7"/>
      <c r="R18" s="7"/>
    </row>
    <row r="19" spans="3:18" ht="15.75" thickBot="1">
      <c r="L19" s="1" t="s">
        <v>107</v>
      </c>
      <c r="M19" s="1">
        <v>250</v>
      </c>
      <c r="N19" s="55">
        <v>10</v>
      </c>
      <c r="O19" s="24">
        <f t="shared" si="4"/>
        <v>2500</v>
      </c>
      <c r="P19" s="24">
        <f t="shared" si="5"/>
        <v>2500</v>
      </c>
      <c r="Q19" s="7"/>
      <c r="R19" s="7"/>
    </row>
    <row r="20" spans="3:18" ht="15.75" thickBot="1">
      <c r="C20" s="69" t="s">
        <v>82</v>
      </c>
      <c r="D20" s="70">
        <f>D5-D17</f>
        <v>-225</v>
      </c>
      <c r="E20" s="71">
        <f t="shared" ref="E20:I20" si="6">E5-E17</f>
        <v>15</v>
      </c>
      <c r="F20" s="71">
        <f t="shared" si="6"/>
        <v>37</v>
      </c>
      <c r="G20" s="70">
        <f t="shared" si="6"/>
        <v>-137</v>
      </c>
      <c r="H20" s="71">
        <f t="shared" si="6"/>
        <v>13</v>
      </c>
      <c r="I20" s="70">
        <f t="shared" si="6"/>
        <v>-58</v>
      </c>
      <c r="L20" s="1" t="s">
        <v>108</v>
      </c>
      <c r="M20" s="1">
        <v>310</v>
      </c>
      <c r="N20" s="55">
        <v>0.5</v>
      </c>
      <c r="O20" s="24">
        <f t="shared" si="4"/>
        <v>155</v>
      </c>
      <c r="P20" s="24">
        <f t="shared" si="5"/>
        <v>77500</v>
      </c>
      <c r="Q20" s="7"/>
      <c r="R20" s="7"/>
    </row>
    <row r="21" spans="3:18">
      <c r="L21" s="1" t="s">
        <v>109</v>
      </c>
      <c r="M21" s="1">
        <v>500</v>
      </c>
      <c r="N21" s="55">
        <v>0.1</v>
      </c>
      <c r="O21" s="24">
        <f t="shared" si="4"/>
        <v>50</v>
      </c>
      <c r="P21" s="24">
        <f t="shared" si="5"/>
        <v>37500</v>
      </c>
      <c r="Q21" s="7"/>
      <c r="R21" s="7"/>
    </row>
    <row r="22" spans="3:18">
      <c r="C22" s="72"/>
      <c r="D22" s="72"/>
      <c r="E22" s="72"/>
      <c r="F22" s="72"/>
      <c r="G22" s="72"/>
      <c r="H22" s="72"/>
      <c r="I22" s="72"/>
      <c r="L22" s="1" t="s">
        <v>110</v>
      </c>
      <c r="M22" s="1">
        <v>1500</v>
      </c>
      <c r="N22" s="55">
        <v>2.5</v>
      </c>
      <c r="O22" s="24">
        <f t="shared" si="4"/>
        <v>3750</v>
      </c>
      <c r="P22" s="24">
        <f t="shared" si="5"/>
        <v>937500</v>
      </c>
      <c r="Q22" s="7"/>
      <c r="R22" s="7"/>
    </row>
    <row r="23" spans="3:18">
      <c r="C23" s="72"/>
      <c r="D23" s="72"/>
      <c r="E23" s="72"/>
      <c r="F23" s="72"/>
      <c r="G23" s="72"/>
      <c r="H23" s="72"/>
      <c r="I23" s="72"/>
      <c r="L23" s="1" t="s">
        <v>111</v>
      </c>
      <c r="M23" s="1">
        <v>190</v>
      </c>
      <c r="N23" s="55">
        <v>6</v>
      </c>
      <c r="O23" s="24">
        <f t="shared" si="4"/>
        <v>1140</v>
      </c>
      <c r="P23" s="24">
        <f t="shared" si="5"/>
        <v>353400</v>
      </c>
      <c r="Q23" s="7"/>
      <c r="R23" s="7"/>
    </row>
    <row r="24" spans="3:18">
      <c r="C24" s="78"/>
      <c r="D24" s="78"/>
      <c r="E24" s="78"/>
      <c r="F24" s="78"/>
      <c r="G24" s="78"/>
      <c r="H24" s="78"/>
      <c r="I24" s="78"/>
      <c r="J24" s="79"/>
      <c r="L24" s="7"/>
      <c r="M24" s="7"/>
      <c r="N24" s="7"/>
      <c r="O24" s="7"/>
      <c r="P24" s="7"/>
      <c r="Q24" s="7"/>
      <c r="R24" s="7"/>
    </row>
    <row r="25" spans="3:18">
      <c r="C25" s="80"/>
      <c r="D25" s="7"/>
      <c r="E25" s="81"/>
      <c r="F25" s="82"/>
      <c r="G25" s="83"/>
      <c r="H25" s="7"/>
      <c r="I25" s="7"/>
      <c r="J25" s="7"/>
    </row>
    <row r="26" spans="3:18">
      <c r="C26" s="80"/>
      <c r="D26" s="7"/>
      <c r="E26" s="81"/>
      <c r="F26" s="82"/>
      <c r="G26" s="83"/>
      <c r="H26" s="7"/>
      <c r="I26" s="7"/>
      <c r="J26" s="7"/>
    </row>
    <row r="27" spans="3:18">
      <c r="C27" s="80"/>
      <c r="D27" s="7"/>
      <c r="E27" s="81"/>
      <c r="F27" s="82"/>
      <c r="G27" s="83"/>
      <c r="H27" s="7"/>
      <c r="I27" s="7"/>
      <c r="J27" s="7"/>
    </row>
    <row r="28" spans="3:18">
      <c r="C28" s="80"/>
      <c r="D28" s="7"/>
      <c r="E28" s="81"/>
      <c r="F28" s="82"/>
      <c r="G28" s="83"/>
      <c r="H28" s="7"/>
      <c r="I28" s="7"/>
      <c r="J28" s="7"/>
    </row>
    <row r="29" spans="3:18">
      <c r="C29" s="80"/>
      <c r="D29" s="7"/>
      <c r="E29" s="81"/>
      <c r="F29" s="82"/>
      <c r="G29" s="83"/>
      <c r="H29" s="7"/>
      <c r="I29" s="7"/>
      <c r="J29" s="7"/>
    </row>
    <row r="30" spans="3:18">
      <c r="C30" s="80"/>
      <c r="D30" s="7"/>
      <c r="E30" s="81"/>
      <c r="F30" s="82"/>
      <c r="G30" s="83"/>
      <c r="H30" s="7"/>
      <c r="I30" s="7"/>
      <c r="J30" s="7"/>
    </row>
    <row r="31" spans="3:18">
      <c r="C31" s="80"/>
      <c r="D31" s="7"/>
      <c r="E31" s="81"/>
      <c r="F31" s="82"/>
      <c r="G31" s="83"/>
      <c r="H31" s="7"/>
      <c r="I31" s="7"/>
      <c r="J31" s="7"/>
    </row>
    <row r="32" spans="3:18">
      <c r="C32" s="80"/>
      <c r="D32" s="7"/>
      <c r="E32" s="81"/>
      <c r="F32" s="82"/>
      <c r="G32" s="83"/>
      <c r="H32" s="7"/>
      <c r="I32" s="7"/>
      <c r="J32" s="7"/>
    </row>
  </sheetData>
  <mergeCells count="9">
    <mergeCell ref="I17:I18"/>
    <mergeCell ref="L15:R15"/>
    <mergeCell ref="C2:I2"/>
    <mergeCell ref="C17:C18"/>
    <mergeCell ref="D17:D18"/>
    <mergeCell ref="E17:E18"/>
    <mergeCell ref="F17:F18"/>
    <mergeCell ref="G17:G18"/>
    <mergeCell ref="H17:H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259B1D0B622E4B8125844017C1A23B" ma:contentTypeVersion="4" ma:contentTypeDescription="Crie um novo documento." ma:contentTypeScope="" ma:versionID="88bc2adec92ba203fb44dfd7795b47e0">
  <xsd:schema xmlns:xsd="http://www.w3.org/2001/XMLSchema" xmlns:xs="http://www.w3.org/2001/XMLSchema" xmlns:p="http://schemas.microsoft.com/office/2006/metadata/properties" xmlns:ns3="335804aa-fa68-4c53-8aec-fc79139006be" targetNamespace="http://schemas.microsoft.com/office/2006/metadata/properties" ma:root="true" ma:fieldsID="33663547f45ef029bd7a705683186ad5" ns3:_="">
    <xsd:import namespace="335804aa-fa68-4c53-8aec-fc79139006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804aa-fa68-4c53-8aec-fc7913900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96C55B-CCB4-4757-833D-74AB481E1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804aa-fa68-4c53-8aec-fc7913900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4C67FF-5D6F-4B46-83FA-7430BEA019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4D9B89-34CF-4F55-B38F-03F0C89602B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35804aa-fa68-4c53-8aec-fc79139006be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exercicio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Kauani Ribeiro Faria</dc:creator>
  <cp:lastModifiedBy>Nicole Kauani Ribeiro Faria</cp:lastModifiedBy>
  <dcterms:created xsi:type="dcterms:W3CDTF">2024-04-18T10:12:50Z</dcterms:created>
  <dcterms:modified xsi:type="dcterms:W3CDTF">2024-04-18T15:16:13Z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0x01010086259B1D0B622E4B8125844017C1A23B</vt:lpwstr>
  </property>
</Properties>
</file>