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ic UCB DA\GitHub_Repositories\Crowdfunding_Analysis\Module 1 Challenge\"/>
    </mc:Choice>
  </mc:AlternateContent>
  <xr:revisionPtr revIDLastSave="0" documentId="8_{5A1D76B9-4A1C-4AFA-84B7-16FBCD3DD906}" xr6:coauthVersionLast="47" xr6:coauthVersionMax="47" xr10:uidLastSave="{00000000-0000-0000-0000-000000000000}"/>
  <bookViews>
    <workbookView xWindow="-120" yWindow="-120" windowWidth="29040" windowHeight="15720" tabRatio="691" xr2:uid="{00000000-000D-0000-FFFF-FFFF00000000}"/>
  </bookViews>
  <sheets>
    <sheet name="Crowdfunding" sheetId="1" r:id="rId1"/>
    <sheet name="PT1 Outcomes by Cat" sheetId="3" r:id="rId2"/>
    <sheet name="PT2 Outcome by SubCat" sheetId="5" r:id="rId3"/>
    <sheet name="PT3 Outcomes by YrMth" sheetId="11" r:id="rId4"/>
    <sheet name="CF Goal Analysis" sheetId="12" r:id="rId5"/>
    <sheet name="CF Statistical Analysis" sheetId="13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H16" i="13"/>
  <c r="H15" i="13"/>
  <c r="H6" i="13"/>
  <c r="H7" i="13" s="1"/>
  <c r="H11" i="13"/>
  <c r="H2" i="13"/>
  <c r="H14" i="13"/>
  <c r="H5" i="13"/>
  <c r="H4" i="13"/>
  <c r="H13" i="13"/>
  <c r="H12" i="13"/>
  <c r="H3" i="13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D2" i="12"/>
  <c r="C2" i="12"/>
  <c r="B13" i="12"/>
  <c r="B12" i="12"/>
  <c r="B11" i="12"/>
  <c r="B10" i="12"/>
  <c r="B9" i="12"/>
  <c r="B8" i="12"/>
  <c r="B7" i="12"/>
  <c r="B6" i="12"/>
  <c r="B5" i="12"/>
  <c r="B4" i="12"/>
  <c r="B3" i="12"/>
  <c r="B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97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2" l="1"/>
  <c r="G9" i="12" s="1"/>
  <c r="E8" i="12"/>
  <c r="H8" i="12" s="1"/>
  <c r="E6" i="12"/>
  <c r="E10" i="12"/>
  <c r="F10" i="12" s="1"/>
  <c r="E2" i="12"/>
  <c r="G2" i="12" s="1"/>
  <c r="E13" i="12"/>
  <c r="G13" i="12" s="1"/>
  <c r="E7" i="12"/>
  <c r="G7" i="12" s="1"/>
  <c r="E5" i="12"/>
  <c r="G5" i="12" s="1"/>
  <c r="G6" i="12"/>
  <c r="G10" i="12"/>
  <c r="H6" i="12"/>
  <c r="E12" i="12"/>
  <c r="H12" i="12" s="1"/>
  <c r="E4" i="12"/>
  <c r="F4" i="12" s="1"/>
  <c r="E11" i="12"/>
  <c r="G11" i="12" s="1"/>
  <c r="E3" i="12"/>
  <c r="G3" i="12" s="1"/>
  <c r="F6" i="12"/>
  <c r="F8" i="12" l="1"/>
  <c r="F9" i="12"/>
  <c r="H9" i="12"/>
  <c r="G8" i="12"/>
  <c r="F7" i="12"/>
  <c r="H2" i="12"/>
  <c r="H10" i="12"/>
  <c r="H13" i="12"/>
  <c r="F13" i="12"/>
  <c r="G12" i="12"/>
  <c r="H5" i="12"/>
  <c r="F3" i="12"/>
  <c r="F5" i="12"/>
  <c r="F2" i="12"/>
  <c r="H7" i="12"/>
  <c r="H11" i="12"/>
  <c r="H3" i="12"/>
  <c r="G4" i="12"/>
  <c r="H4" i="12"/>
  <c r="F12" i="12"/>
  <c r="F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<sst xmlns="http://schemas.openxmlformats.org/spreadsheetml/2006/main" count="7069" uniqueCount="2114">
  <si>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</si>
  <si>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</si>
  <si>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</si>
  <si>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</si>
  <si>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</si>
  <si>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</si>
  <si>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</si>
  <si>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</si>
  <si>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</si>
  <si>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</si>
  <si>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</si>
  <si>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</si>
  <si>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</si>
  <si>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</si>
  <si>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</si>
  <si>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</si>
  <si>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</si>
  <si>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</si>
  <si>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</si>
  <si>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</si>
  <si>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</si>
  <si>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</si>
  <si>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</si>
  <si>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</si>
  <si>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</si>
  <si>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</si>
  <si>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</si>
  <si>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</si>
  <si>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</si>
  <si>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</si>
  <si>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</si>
  <si>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</si>
  <si>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</si>
  <si>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</si>
  <si>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</si>
  <si>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</si>
  <si>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</si>
  <si>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</si>
  <si>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</si>
  <si>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</si>
  <si>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</si>
  <si>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</si>
  <si>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</si>
  <si>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</si>
  <si>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</si>
  <si>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</si>
  <si>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</si>
  <si>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</si>
  <si>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</si>
  <si>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</si>
  <si>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</si>
  <si>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</si>
  <si>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</si>
  <si>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</si>
  <si>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</si>
  <si>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</si>
  <si>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</si>
  <si>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</si>
  <si>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</si>
  <si>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</si>
  <si>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</si>
  <si>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</si>
  <si>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</si>
  <si>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</si>
  <si>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</si>
  <si>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</si>
  <si>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</si>
  <si>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</si>
  <si>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</si>
  <si>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</si>
  <si>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</si>
  <si>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</si>
  <si>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</si>
  <si>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</si>
  <si>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</si>
  <si>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</si>
  <si>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</si>
  <si>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</si>
  <si>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</si>
  <si>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</si>
  <si>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</si>
  <si>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</si>
  <si>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</si>
  <si>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</si>
  <si>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</si>
  <si>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</si>
  <si>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</si>
  <si>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</si>
  <si>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</si>
  <si>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</si>
  <si>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</si>
  <si>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</si>
  <si>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</si>
  <si>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</si>
  <si>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</si>
  <si>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</si>
  <si>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</si>
  <si>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</si>
  <si>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</si>
  <si>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</si>
  <si>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</si>
  <si>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</si>
  <si>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</si>
  <si>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</si>
  <si>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</si>
  <si>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</si>
  <si>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</si>
  <si>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</si>
  <si>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</si>
  <si>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</si>
  <si>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</si>
  <si>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</si>
  <si>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</si>
  <si>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</si>
  <si>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</si>
  <si>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</si>
  <si>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</si>
  <si>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</si>
  <si>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</si>
  <si>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</si>
  <si>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</si>
  <si>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</si>
  <si>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</si>
  <si>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</si>
  <si>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</si>
  <si>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</si>
  <si>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</si>
  <si>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</si>
  <si>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</si>
  <si>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</si>
  <si>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</si>
  <si>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</si>
  <si>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</si>
  <si>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</si>
  <si>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</si>
  <si>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</si>
  <si>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</si>
  <si>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</si>
  <si>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</si>
  <si>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</si>
  <si>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</si>
  <si>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</si>
  <si>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</si>
  <si>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</si>
  <si>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</si>
  <si>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</si>
  <si>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</si>
  <si>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</si>
  <si>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</si>
  <si>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</si>
  <si>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</si>
  <si>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</si>
  <si>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</si>
  <si>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</si>
  <si>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</si>
  <si>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</si>
  <si>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</si>
  <si>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</si>
  <si>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</si>
  <si>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</si>
  <si>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</si>
  <si>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</si>
  <si>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</si>
  <si>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</si>
  <si>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</si>
  <si>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</si>
  <si>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</si>
  <si>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</si>
  <si>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</si>
  <si>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</si>
  <si>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</si>
  <si>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</si>
  <si>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</si>
  <si>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</si>
  <si>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</si>
  <si>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</si>
  <si>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</si>
  <si>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</si>
  <si>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</si>
  <si>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</si>
  <si>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</si>
  <si>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</si>
  <si>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</si>
  <si>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</si>
  <si>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</si>
  <si>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</si>
  <si>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</si>
  <si>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</si>
  <si>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</si>
  <si>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</si>
  <si>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</si>
  <si>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</si>
  <si>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</si>
  <si>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</si>
  <si>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</si>
  <si>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</si>
  <si>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</si>
  <si>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</si>
  <si>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</si>
  <si>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</si>
  <si>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</si>
  <si>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</si>
  <si>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</si>
  <si>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</si>
  <si>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</si>
  <si>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</si>
  <si>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</si>
  <si>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</si>
  <si>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</si>
  <si>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</si>
  <si>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</si>
  <si>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</si>
  <si>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</si>
  <si>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</si>
  <si>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</si>
  <si>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</si>
  <si>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</si>
  <si>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</si>
  <si>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</si>
  <si>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</si>
  <si>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</si>
  <si>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</si>
  <si>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</si>
  <si>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</si>
  <si>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</si>
  <si>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</si>
  <si>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</si>
  <si>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</si>
  <si>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</si>
  <si>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</si>
  <si>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</si>
  <si>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</si>
  <si>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</si>
  <si>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</si>
  <si>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</si>
  <si>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</si>
  <si>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</si>
  <si>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</si>
  <si>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</si>
  <si>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</si>
  <si>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</si>
  <si>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</si>
  <si>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</si>
  <si>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</si>
  <si>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</si>
  <si>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</si>
  <si>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</si>
  <si>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</si>
  <si>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</si>
  <si>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</si>
  <si>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</si>
  <si>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</si>
  <si>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</si>
  <si>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</si>
  <si>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</si>
  <si>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</si>
  <si>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</si>
  <si>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</si>
  <si>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</si>
  <si>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</si>
  <si>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</si>
  <si>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</si>
  <si>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</si>
  <si>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</si>
  <si>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</si>
  <si>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</si>
  <si>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</si>
  <si>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</si>
  <si>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</si>
  <si>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</si>
  <si>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</si>
  <si>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</si>
  <si>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</si>
  <si>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</si>
  <si>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</si>
  <si>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</si>
  <si>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</si>
  <si>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</si>
  <si>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</si>
  <si>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</si>
  <si>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</si>
  <si>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</si>
  <si>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</si>
  <si>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</si>
  <si>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</si>
  <si>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</si>
  <si>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</si>
  <si>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</si>
  <si>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</si>
  <si>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</si>
  <si>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</si>
  <si>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</si>
  <si>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</si>
  <si>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</si>
  <si>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</si>
  <si>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</si>
  <si>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</si>
  <si>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</si>
  <si>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</si>
  <si>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</si>
  <si>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</si>
  <si>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</si>
  <si>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</si>
  <si>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</si>
  <si>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</si>
  <si>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</si>
  <si>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</si>
  <si>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</si>
  <si>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</si>
  <si>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</si>
  <si>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</si>
  <si>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</si>
  <si>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</si>
  <si>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</si>
  <si>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</si>
  <si>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</si>
  <si>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</si>
  <si>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</si>
  <si>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</si>
  <si>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</si>
  <si>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</si>
  <si>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</si>
  <si>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</si>
  <si>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</si>
  <si>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</si>
  <si>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</si>
  <si>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</si>
  <si>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</si>
  <si>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</si>
  <si>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</si>
  <si>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</si>
  <si>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</si>
  <si>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</si>
  <si>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</si>
  <si>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</si>
  <si>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</si>
  <si>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</si>
  <si>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</si>
  <si>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</si>
  <si>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</si>
  <si>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</si>
  <si>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</si>
  <si>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</si>
  <si>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</si>
  <si>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</si>
  <si>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</si>
  <si>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</si>
  <si>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</si>
  <si>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</si>
  <si>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</si>
  <si>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</si>
  <si>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</si>
  <si>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</si>
  <si>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</si>
  <si>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</si>
  <si>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</si>
  <si>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</si>
  <si>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</si>
  <si>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</si>
  <si>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</si>
  <si>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</si>
  <si>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</si>
  <si>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</si>
  <si>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</si>
  <si>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</si>
  <si>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</si>
  <si>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</si>
  <si>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</si>
  <si>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</si>
  <si>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</si>
  <si>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</si>
  <si>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</si>
  <si>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</si>
  <si>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</si>
  <si>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</si>
  <si>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</si>
  <si>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</si>
  <si>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</si>
  <si>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</si>
  <si>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</si>
  <si>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</si>
  <si>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</si>
  <si>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</si>
  <si>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</si>
  <si>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</si>
  <si>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</si>
  <si>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</si>
  <si>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</si>
  <si>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</si>
  <si>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</si>
  <si>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</si>
  <si>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</si>
  <si>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</si>
  <si>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</si>
  <si>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</si>
  <si>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</si>
  <si>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</si>
  <si>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</si>
  <si>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</si>
  <si>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</si>
  <si>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</si>
  <si>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</si>
  <si>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</si>
  <si>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</si>
  <si>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</si>
  <si>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</si>
  <si>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</si>
  <si>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</si>
  <si>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</si>
  <si>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</si>
  <si>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</si>
  <si>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</si>
  <si>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</si>
  <si>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</si>
  <si>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</si>
  <si>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</si>
  <si>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</si>
  <si>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</si>
  <si>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</si>
  <si>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</si>
  <si>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</si>
  <si>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</si>
  <si>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</si>
  <si>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</si>
  <si>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</si>
  <si>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</si>
  <si>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</si>
  <si>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</si>
  <si>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</si>
  <si>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</si>
  <si>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</si>
  <si>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</si>
  <si>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</si>
  <si>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</si>
  <si>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</si>
  <si>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</si>
  <si>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</si>
  <si>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</si>
  <si>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</si>
  <si>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</si>
  <si>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</si>
  <si>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</si>
  <si>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</si>
  <si>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</si>
  <si>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</si>
  <si>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</si>
  <si>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</si>
  <si>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</si>
  <si>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</si>
  <si>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</si>
  <si>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</si>
  <si>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</si>
  <si>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</si>
  <si>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</si>
  <si>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</si>
  <si>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</si>
  <si>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</si>
  <si>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</si>
  <si>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</si>
  <si>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</si>
  <si>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</si>
  <si>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</si>
  <si>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</si>
  <si>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</si>
  <si>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</si>
  <si>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</si>
  <si>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</si>
  <si>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</si>
  <si>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</si>
  <si>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</si>
  <si>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</si>
  <si>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</si>
  <si>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</si>
  <si>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</si>
  <si>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</si>
  <si>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</si>
  <si>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</si>
  <si>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</si>
  <si>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</si>
  <si>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</si>
  <si>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</si>
  <si>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</si>
  <si>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</si>
  <si>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</si>
  <si>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</si>
  <si>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</si>
  <si>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</si>
  <si>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</si>
  <si>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</si>
  <si>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</si>
  <si>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</si>
  <si>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</si>
  <si>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</si>
  <si>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</si>
  <si>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</si>
  <si>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</si>
  <si>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</si>
  <si>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</si>
  <si>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</si>
  <si>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</si>
  <si>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</si>
  <si>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</si>
  <si>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</si>
  <si>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</si>
  <si>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</si>
  <si>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</si>
  <si>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</si>
  <si>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</si>
  <si>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</si>
  <si>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</si>
  <si>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</si>
  <si>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</si>
  <si>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</si>
  <si>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</si>
  <si>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</si>
  <si>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</si>
  <si>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</si>
  <si>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</si>
  <si>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</si>
  <si>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</si>
  <si>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</si>
  <si>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</si>
  <si>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</si>
  <si>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</si>
  <si>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</si>
  <si>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</si>
  <si>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</si>
  <si>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</si>
  <si>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</si>
  <si>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</si>
  <si>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</si>
  <si>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</si>
  <si>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</si>
  <si>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</si>
  <si>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</si>
  <si>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</si>
  <si>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</si>
  <si>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</si>
  <si>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</si>
  <si>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</si>
  <si>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</si>
  <si>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</si>
  <si>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</si>
  <si>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</si>
  <si>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</si>
  <si>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</si>
  <si>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</si>
  <si>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</si>
  <si>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</si>
  <si>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</si>
  <si>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</si>
  <si>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</si>
  <si>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</si>
  <si>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</si>
  <si>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</si>
  <si>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</si>
  <si>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</si>
  <si>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</si>
  <si>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</si>
  <si>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</si>
  <si>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</si>
  <si>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</si>
  <si>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</si>
  <si>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</si>
  <si>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</si>
  <si>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</si>
  <si>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</si>
  <si>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</si>
  <si>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</si>
  <si>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</si>
  <si>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</si>
  <si>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</si>
  <si>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</si>
  <si>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</si>
  <si>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</si>
  <si>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</si>
  <si>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</si>
  <si>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</si>
  <si>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</si>
  <si>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</si>
  <si>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</si>
  <si>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</si>
  <si>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</si>
  <si>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</si>
  <si>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</si>
  <si>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</si>
  <si>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</si>
  <si>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</si>
  <si>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</si>
  <si>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</si>
  <si>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</si>
  <si>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</si>
  <si>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</si>
  <si>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</si>
  <si>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</si>
  <si>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</si>
  <si>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</si>
  <si>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</si>
  <si>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</si>
  <si>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</si>
  <si>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</si>
  <si>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</si>
  <si>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</si>
  <si>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</si>
  <si>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</si>
  <si>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</si>
  <si>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</si>
  <si>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</si>
  <si>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</si>
  <si>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</si>
  <si>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</si>
  <si>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</si>
  <si>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</si>
  <si>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</si>
  <si>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</si>
  <si>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</si>
  <si>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</si>
  <si>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</si>
  <si>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</si>
  <si>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</si>
  <si>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</si>
  <si>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</si>
  <si>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</si>
  <si>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</si>
  <si>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</si>
  <si>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</si>
  <si>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</si>
  <si>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</si>
  <si>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</si>
  <si>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</si>
  <si>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</si>
  <si>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</si>
  <si>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</si>
  <si>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</si>
  <si>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</si>
  <si>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</si>
  <si>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</si>
  <si>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</si>
  <si>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</si>
  <si>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</si>
  <si>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</si>
  <si>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</si>
  <si>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</si>
  <si>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</si>
  <si>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</si>
  <si>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</si>
  <si>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</si>
  <si>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</si>
  <si>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</si>
  <si>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</si>
  <si>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</si>
  <si>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</si>
  <si>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</si>
  <si>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</si>
  <si>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</si>
  <si>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</si>
  <si>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</si>
  <si>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</si>
  <si>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</si>
  <si>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</si>
  <si>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</si>
  <si>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</si>
  <si>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</si>
  <si>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</si>
  <si>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</si>
  <si>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</si>
  <si>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</si>
  <si>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</si>
  <si>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</si>
  <si>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</si>
  <si>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</si>
  <si>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</si>
  <si>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</si>
  <si>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</si>
  <si>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</si>
  <si>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</si>
  <si>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</si>
  <si>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</si>
  <si>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</si>
  <si>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</si>
  <si>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</si>
  <si>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</si>
  <si>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</si>
  <si>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</si>
  <si>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</si>
  <si>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</si>
  <si>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</si>
  <si>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</si>
  <si>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</si>
  <si>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</si>
  <si>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</si>
  <si>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</si>
  <si>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</si>
  <si>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</si>
  <si>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</si>
  <si>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</si>
  <si>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</si>
  <si>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</si>
  <si>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</si>
  <si>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</si>
  <si>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</si>
  <si>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</si>
  <si>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</si>
  <si>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</si>
  <si>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</si>
  <si>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</si>
  <si>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</si>
  <si>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</si>
  <si>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</si>
  <si>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</si>
  <si>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</si>
  <si>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</si>
  <si>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</si>
  <si>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</si>
  <si>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</si>
  <si>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</si>
  <si>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</si>
  <si>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</si>
  <si>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</si>
  <si>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</si>
  <si>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</si>
  <si>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</si>
  <si>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</si>
  <si>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</si>
  <si>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</si>
  <si>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</si>
  <si>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</si>
  <si>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</si>
  <si>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</si>
  <si>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</si>
  <si>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</si>
  <si>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</si>
  <si>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</si>
  <si>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</si>
  <si>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</si>
  <si>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</si>
  <si>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</si>
  <si>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</si>
  <si>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</si>
  <si>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</si>
  <si>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</si>
  <si>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</si>
  <si>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</si>
  <si>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</si>
  <si>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</si>
  <si>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</si>
  <si>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</si>
  <si>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</si>
  <si>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</si>
  <si>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</si>
  <si>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</si>
  <si>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</si>
  <si>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</si>
  <si>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</si>
  <si>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</si>
  <si>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</si>
  <si>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</si>
  <si>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</si>
  <si>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</si>
  <si>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</si>
  <si>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</si>
  <si>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</si>
  <si>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</si>
  <si>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</si>
  <si>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</si>
  <si>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</si>
  <si>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</si>
  <si>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</si>
  <si>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</si>
  <si>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</si>
  <si>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</si>
  <si>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</si>
  <si>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</si>
  <si>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</si>
  <si>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</si>
  <si>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</si>
  <si>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</si>
  <si>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</si>
  <si>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</si>
  <si>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</si>
  <si>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</si>
  <si>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</si>
  <si>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</si>
  <si>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</si>
  <si>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</si>
  <si>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</si>
  <si>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</si>
  <si>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</si>
  <si>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</si>
  <si>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</si>
  <si>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</si>
  <si>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</si>
  <si>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</si>
  <si>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</si>
  <si>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</si>
  <si>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</si>
  <si>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</si>
  <si>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</si>
  <si>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</si>
  <si>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</si>
  <si>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</si>
  <si>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</si>
  <si>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</si>
  <si>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</si>
  <si>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</si>
  <si>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</si>
  <si>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</si>
  <si>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</si>
  <si>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</si>
  <si>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</si>
  <si>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</si>
  <si>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</si>
  <si>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</si>
  <si>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</si>
  <si>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</si>
  <si>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</si>
  <si>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</si>
  <si>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</si>
  <si>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</si>
  <si>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</si>
  <si>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</si>
  <si>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</si>
  <si>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</si>
  <si>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</si>
  <si>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</si>
  <si>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</si>
  <si>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</si>
  <si>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</si>
  <si>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</si>
  <si>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</si>
  <si>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</si>
  <si>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</si>
  <si>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</si>
  <si>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</si>
  <si>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</si>
  <si>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</si>
  <si>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</si>
  <si>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</si>
  <si>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</si>
  <si>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</si>
  <si>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</si>
  <si>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</si>
  <si>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</si>
  <si>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</si>
  <si>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</si>
  <si>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</si>
  <si>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</si>
  <si>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</si>
  <si>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</si>
  <si>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</si>
  <si>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</si>
  <si>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</si>
  <si>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</si>
  <si>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</si>
  <si>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</si>
  <si>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</si>
  <si>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</si>
  <si>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</si>
  <si>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</si>
  <si>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</si>
  <si>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</si>
  <si>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</si>
  <si>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</si>
  <si>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</si>
  <si>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</si>
  <si>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</si>
  <si>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</si>
  <si>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</si>
  <si>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</si>
  <si>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</si>
  <si>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</si>
  <si>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</si>
  <si>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</si>
  <si>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</si>
  <si>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</si>
  <si>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</si>
  <si>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</si>
  <si>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</si>
  <si>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</si>
  <si>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</si>
  <si>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</si>
  <si>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</si>
  <si>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</si>
  <si>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</si>
  <si>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</si>
  <si>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</si>
  <si>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</si>
  <si>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</si>
  <si>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</si>
  <si>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</si>
  <si>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</si>
  <si>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</si>
  <si>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</si>
  <si>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</si>
  <si>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</si>
  <si>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</si>
  <si>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</si>
  <si>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</si>
  <si>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</si>
  <si>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</si>
  <si>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</si>
  <si>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</si>
  <si>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</si>
  <si>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</si>
  <si>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</si>
  <si>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</si>
  <si>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</si>
  <si>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</si>
  <si>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</si>
  <si>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</si>
  <si>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</si>
  <si>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</si>
  <si>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</si>
  <si>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</si>
  <si>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</si>
  <si>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</si>
  <si>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</si>
  <si>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</si>
  <si>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</si>
  <si>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</si>
  <si>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</si>
  <si>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</si>
  <si>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</si>
  <si>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</si>
  <si>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</si>
  <si>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</si>
  <si>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</si>
  <si>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</si>
  <si>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</si>
  <si>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</si>
  <si>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</si>
  <si>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</si>
  <si>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</si>
  <si>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</si>
  <si>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</si>
  <si>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</si>
  <si>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</si>
  <si>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</si>
  <si>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</si>
  <si>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</si>
  <si>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</si>
  <si>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</si>
  <si>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</si>
  <si>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</si>
  <si>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</si>
  <si>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</si>
  <si>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</si>
  <si>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</si>
  <si>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</si>
  <si>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</si>
  <si>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</si>
  <si>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</si>
  <si>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</si>
  <si>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</si>
  <si>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</si>
  <si>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</si>
  <si>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</si>
  <si>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</si>
  <si>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</si>
  <si>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</si>
  <si>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</si>
  <si>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</si>
  <si>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</si>
  <si>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</si>
  <si>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</si>
  <si>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</si>
  <si>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</si>
  <si>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</si>
  <si>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</si>
  <si>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</si>
  <si>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</si>
  <si>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</si>
  <si>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</si>
  <si>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</si>
  <si>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</si>
  <si>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</si>
  <si>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</si>
  <si>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</si>
  <si>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</si>
  <si>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</si>
  <si>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</si>
  <si>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</si>
  <si>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</si>
  <si>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</si>
  <si>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</si>
  <si>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</si>
  <si>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</si>
  <si>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</si>
  <si>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</si>
  <si>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</si>
  <si>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</si>
  <si>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</si>
  <si>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</si>
  <si>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</si>
  <si>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</si>
  <si>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</si>
  <si>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</si>
  <si>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</si>
  <si>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</si>
  <si>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</si>
  <si>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</si>
  <si>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</si>
  <si>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</si>
  <si>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</si>
  <si>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</si>
  <si>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</si>
  <si>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</si>
  <si>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</si>
  <si>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</si>
  <si>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</si>
  <si>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</si>
  <si>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</si>
  <si>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</si>
  <si>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</si>
  <si>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</si>
  <si>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</si>
  <si>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</si>
  <si>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</si>
  <si>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</si>
  <si>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</si>
  <si>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</si>
  <si>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</si>
  <si>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</si>
  <si>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</si>
  <si>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</si>
  <si>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</si>
  <si>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</si>
  <si>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</si>
  <si>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</si>
  <si>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</si>
  <si>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</si>
  <si>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</si>
  <si>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</si>
  <si>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</si>
  <si>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</si>
  <si>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</si>
  <si>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</si>
  <si>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</si>
  <si>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</si>
  <si>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</si>
  <si>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</si>
  <si>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</si>
  <si>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</si>
  <si>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</si>
  <si>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</si>
  <si>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</si>
  <si>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</si>
  <si>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</si>
  <si>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</si>
  <si>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</si>
  <si>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</si>
  <si>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</si>
  <si>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</si>
  <si>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</si>
  <si>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</si>
  <si>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</si>
  <si>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</si>
  <si>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</si>
  <si>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</si>
  <si>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</si>
  <si>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</si>
  <si>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</si>
  <si>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</si>
  <si>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</si>
  <si>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</si>
  <si>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</si>
  <si>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</si>
  <si>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</si>
  <si>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</si>
  <si>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</si>
  <si>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</si>
  <si>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</si>
  <si>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</si>
  <si>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</si>
  <si>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</si>
  <si>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</si>
  <si>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</si>
  <si>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</si>
  <si>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</si>
  <si>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</si>
  <si>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</si>
  <si>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</si>
  <si>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</si>
  <si>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</si>
  <si>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</si>
  <si>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</si>
  <si>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</si>
  <si>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</si>
  <si>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</si>
  <si>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</si>
  <si>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</si>
  <si>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</si>
  <si>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</si>
  <si>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</si>
  <si>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</si>
  <si>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</si>
  <si>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</si>
  <si>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</si>
  <si>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</si>
  <si>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</si>
  <si>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</si>
  <si>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</si>
  <si>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</si>
  <si>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</si>
  <si>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</si>
  <si>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</si>
  <si>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</si>
  <si>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</si>
  <si>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</si>
  <si>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</si>
  <si>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</si>
  <si>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</si>
  <si>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</si>
  <si>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</si>
  <si>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</si>
  <si>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</si>
  <si>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</si>
  <si>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</si>
  <si>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</si>
  <si>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</si>
  <si>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</si>
  <si>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</si>
  <si>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</si>
  <si>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</si>
  <si>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</si>
  <si>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</si>
  <si>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</si>
  <si>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</si>
  <si>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</si>
  <si>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</si>
  <si>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</si>
  <si>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</si>
  <si>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</si>
  <si>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</si>
  <si>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</si>
  <si>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</si>
  <si>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</si>
  <si>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</si>
  <si>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</si>
  <si>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</si>
  <si>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</si>
  <si>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</si>
  <si>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</si>
  <si>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</si>
  <si>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</si>
  <si>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</si>
  <si>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</si>
  <si>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</si>
  <si>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</si>
  <si>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</si>
  <si>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</si>
  <si>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</si>
  <si>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</si>
  <si>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</si>
  <si>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</si>
  <si>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</si>
  <si>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</si>
  <si>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</si>
  <si>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</si>
  <si>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</si>
  <si>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</si>
  <si>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</si>
  <si>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</si>
  <si>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</si>
  <si>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</si>
  <si>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</si>
  <si>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</si>
  <si>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</si>
  <si>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</si>
  <si>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</si>
  <si>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</si>
  <si>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</si>
  <si>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</si>
  <si>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</si>
  <si>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</si>
  <si>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</si>
  <si>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</si>
  <si>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</si>
  <si>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</si>
  <si>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</si>
  <si>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</si>
  <si>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</si>
  <si>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</si>
  <si>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</si>
  <si>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</si>
  <si>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</si>
  <si>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</si>
  <si>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</si>
  <si>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</si>
  <si>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</si>
  <si>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</si>
  <si>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</si>
  <si>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</si>
  <si>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</si>
  <si>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</si>
  <si>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</si>
  <si>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</si>
  <si>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</si>
  <si>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</si>
  <si>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</si>
  <si>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</si>
  <si>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</si>
  <si>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</si>
  <si>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</si>
  <si>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</si>
  <si>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</si>
  <si>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</si>
  <si>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</si>
  <si>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</si>
  <si>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</si>
  <si>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</si>
  <si>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</si>
  <si>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</si>
  <si>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</si>
  <si>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</si>
  <si>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</si>
  <si>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</si>
  <si>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</si>
  <si>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</si>
  <si>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</si>
  <si>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</si>
  <si>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</si>
  <si>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</si>
  <si>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</si>
  <si>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</si>
  <si>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</si>
  <si>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</si>
  <si>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</si>
  <si>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</si>
  <si>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</si>
  <si>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</si>
  <si>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</si>
  <si>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</si>
  <si>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</si>
  <si>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</si>
  <si>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</si>
  <si>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</si>
  <si>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</si>
  <si>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</si>
  <si>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</si>
  <si>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</si>
  <si>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</si>
  <si>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</si>
  <si>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</si>
  <si>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</si>
  <si>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</si>
  <si>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</si>
  <si>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</si>
  <si>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</si>
  <si>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</si>
  <si>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</si>
  <si>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</si>
  <si>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</si>
  <si>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</si>
  <si>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</si>
  <si>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</si>
  <si>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</si>
  <si>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</si>
  <si>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</si>
  <si>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</si>
  <si>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</si>
  <si>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</si>
  <si>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</si>
  <si>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</si>
  <si>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</si>
  <si>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</si>
  <si>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</si>
  <si>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</si>
  <si>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</si>
  <si>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</si>
  <si>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</si>
  <si>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</si>
  <si>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</si>
  <si>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</si>
  <si>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</si>
  <si>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</si>
  <si>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</si>
  <si>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</si>
  <si>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</si>
  <si>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</si>
  <si>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</si>
  <si>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</si>
  <si>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</si>
  <si>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</si>
  <si>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</si>
  <si>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</si>
  <si>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</si>
  <si>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</si>
  <si>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</si>
  <si>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</si>
  <si>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</si>
  <si>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</si>
  <si>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</si>
  <si>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</si>
  <si>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</si>
  <si>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</si>
  <si>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</si>
  <si>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</si>
  <si>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</si>
  <si>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</si>
  <si>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</si>
  <si>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</si>
  <si>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</si>
  <si>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</si>
  <si>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</si>
  <si>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</si>
  <si>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</si>
  <si>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</si>
  <si>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</si>
  <si>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</si>
  <si>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</si>
  <si>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</si>
  <si>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</si>
  <si>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</si>
  <si>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</si>
  <si>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</si>
  <si>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</si>
  <si>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</si>
  <si>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</si>
  <si>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</si>
  <si>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</si>
  <si>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</si>
  <si>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</si>
  <si>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</si>
  <si>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</si>
  <si>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</si>
  <si>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</si>
  <si>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</si>
  <si>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</si>
  <si>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</si>
  <si>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</si>
  <si>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</si>
  <si>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</si>
  <si>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</si>
  <si>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</si>
  <si>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</si>
  <si>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</si>
  <si>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</si>
  <si>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</si>
  <si>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</si>
  <si>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</si>
  <si>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</si>
  <si>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</si>
  <si>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</si>
  <si>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</si>
  <si>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</si>
  <si>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</si>
  <si>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</si>
  <si>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</si>
  <si>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</si>
  <si>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</si>
  <si>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</si>
  <si>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</si>
  <si>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</si>
  <si>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</si>
  <si>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</si>
  <si>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</si>
  <si>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</si>
  <si>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</si>
  <si>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</si>
  <si>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</si>
  <si>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</si>
  <si>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</si>
  <si>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</si>
  <si>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</si>
  <si>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</si>
  <si>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</si>
  <si>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</si>
  <si>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</si>
  <si>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</si>
  <si>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</si>
  <si>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</si>
  <si>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</si>
  <si>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</si>
  <si>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</si>
  <si>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</si>
  <si>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</si>
  <si>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</si>
  <si>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</si>
  <si>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</si>
  <si>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</si>
  <si>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</si>
  <si>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</si>
  <si>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</si>
  <si>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</si>
  <si>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</si>
  <si>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</si>
  <si>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</si>
  <si>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</si>
  <si>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</si>
  <si>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</si>
  <si>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</si>
  <si>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</si>
  <si>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</si>
  <si>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</si>
  <si>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</si>
  <si>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</si>
  <si>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</si>
  <si>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</si>
  <si>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</si>
  <si>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</si>
  <si>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</si>
  <si>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</si>
  <si>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</si>
  <si>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</si>
  <si>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</si>
  <si>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</si>
  <si>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</si>
  <si>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</si>
  <si>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</si>
  <si>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</si>
  <si>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</si>
  <si>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</si>
  <si>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</si>
  <si>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</si>
  <si>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</si>
  <si>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</si>
  <si>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</si>
  <si>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</si>
  <si>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</si>
  <si>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</si>
  <si>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</si>
  <si>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</si>
  <si>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</si>
  <si>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</si>
  <si>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</si>
  <si>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</si>
  <si>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</si>
  <si>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</si>
  <si>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</si>
  <si>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</si>
  <si>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</si>
  <si>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</si>
  <si>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</si>
  <si>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</si>
  <si>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</si>
  <si>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</si>
  <si>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</si>
  <si>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</si>
  <si>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</si>
  <si>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</si>
  <si>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</si>
  <si>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</si>
  <si>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</si>
  <si>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</si>
  <si>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</si>
  <si>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</si>
  <si>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</si>
  <si>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</si>
  <si>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</si>
  <si>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</si>
  <si>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</si>
  <si>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</si>
  <si>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</si>
  <si>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</si>
  <si>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</si>
  <si>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</si>
  <si>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</si>
  <si>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</si>
  <si>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</si>
  <si>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</si>
  <si>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</si>
  <si>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</si>
  <si>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</si>
  <si>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</si>
  <si>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</si>
  <si>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</si>
  <si>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</si>
  <si>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</si>
  <si>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</si>
  <si>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</si>
  <si>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</si>
  <si>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</si>
  <si>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</si>
  <si>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</si>
  <si>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</si>
  <si>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</si>
  <si>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</si>
  <si>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</si>
  <si>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</si>
  <si>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</si>
  <si>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</si>
  <si>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</si>
  <si>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</si>
  <si>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</si>
  <si>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</si>
  <si>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</si>
  <si>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</si>
  <si>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</si>
  <si>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</si>
  <si>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</si>
  <si>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</si>
  <si>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</si>
  <si>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</si>
  <si>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</si>
  <si>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</si>
  <si>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</si>
  <si>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</si>
  <si>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</si>
  <si>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</si>
  <si>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</si>
  <si>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</si>
  <si>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</si>
  <si>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</si>
  <si>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</si>
  <si>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</si>
  <si>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</si>
  <si>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</si>
  <si>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</si>
  <si>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</si>
  <si>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</si>
  <si>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</si>
  <si>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</si>
  <si>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</si>
  <si>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</si>
  <si>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</si>
  <si>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</si>
  <si>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</si>
  <si>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</si>
  <si>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</si>
  <si>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</si>
  <si>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</si>
  <si>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</si>
  <si>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</si>
  <si>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</si>
  <si>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</si>
  <si>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</si>
  <si>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</si>
  <si>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</si>
  <si>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</si>
  <si>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</si>
  <si>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</si>
  <si>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</si>
  <si>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</si>
  <si>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</si>
  <si>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</si>
  <si>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</si>
  <si>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</si>
  <si>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</si>
  <si>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</si>
  <si>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</si>
  <si>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</si>
  <si>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</si>
  <si>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</si>
  <si>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</si>
  <si>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</si>
  <si>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</si>
  <si>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</si>
  <si>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</si>
  <si>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</si>
  <si>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</si>
  <si>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</si>
  <si>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</si>
  <si>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</si>
  <si>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</si>
  <si>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</si>
  <si>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</si>
  <si>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</si>
  <si>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</si>
  <si>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</si>
  <si>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</si>
  <si>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</si>
  <si>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</si>
  <si>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</si>
  <si>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</si>
  <si>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</si>
  <si>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</si>
  <si>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</si>
  <si>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</si>
  <si>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</si>
  <si>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</si>
  <si>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</si>
  <si>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</si>
  <si>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</si>
  <si>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</si>
  <si>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</si>
  <si>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</si>
  <si>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</si>
  <si>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</si>
  <si>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</si>
  <si>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</si>
  <si>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</si>
  <si>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</si>
  <si>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</si>
  <si>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</si>
  <si>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</si>
  <si>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</si>
  <si>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</si>
  <si>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</si>
  <si>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</si>
  <si>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</si>
  <si>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</si>
  <si>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</si>
  <si>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</si>
  <si>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</si>
  <si>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</si>
  <si>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</si>
  <si>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</si>
  <si>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</si>
  <si>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</si>
  <si>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</si>
  <si>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</si>
  <si>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</si>
  <si>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</si>
  <si>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</si>
  <si>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</si>
  <si>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</si>
  <si>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</si>
  <si>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</si>
  <si>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</si>
  <si>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</si>
  <si>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</si>
  <si>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</si>
  <si>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</si>
  <si>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</si>
  <si>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</si>
  <si>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</si>
  <si>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</si>
  <si>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</si>
  <si>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</si>
  <si>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</si>
  <si>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</si>
  <si>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</si>
  <si>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</si>
  <si>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</si>
  <si>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</si>
  <si>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</si>
  <si>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</si>
  <si>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</si>
  <si>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</si>
  <si>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</si>
  <si>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</si>
  <si>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</si>
  <si>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</si>
  <si>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</si>
  <si>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</si>
  <si>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</si>
  <si>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</si>
  <si>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</si>
  <si>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</si>
  <si>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</si>
  <si>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</si>
  <si>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</si>
  <si>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</si>
  <si>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</si>
  <si>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</si>
  <si>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</si>
  <si>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</si>
  <si>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</si>
  <si>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</si>
  <si>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</si>
  <si>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</si>
  <si>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</si>
  <si>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</si>
  <si>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</si>
  <si>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</si>
  <si>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</si>
  <si>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</si>
  <si>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</si>
  <si>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</si>
  <si>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</si>
  <si>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</si>
  <si>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</si>
  <si>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</si>
  <si>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</si>
  <si>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</si>
  <si>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</si>
  <si>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</si>
  <si>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</si>
  <si>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</si>
  <si>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</si>
  <si>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</si>
  <si>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</si>
  <si>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</si>
  <si>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</si>
  <si>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</si>
  <si>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</si>
  <si>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</si>
  <si>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</si>
  <si>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</si>
  <si>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</si>
  <si>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</si>
  <si>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</si>
  <si>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</si>
  <si>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</si>
  <si>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</si>
  <si>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</si>
  <si>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</si>
  <si>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</si>
  <si>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</si>
  <si>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</si>
  <si>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</si>
  <si>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</si>
  <si>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</si>
  <si>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</si>
  <si>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</si>
  <si>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</si>
  <si>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</si>
  <si>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</si>
  <si>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</si>
  <si>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</si>
  <si>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</si>
  <si>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</si>
  <si>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</si>
  <si>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</si>
  <si>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</si>
  <si>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</si>
  <si>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</si>
  <si>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</si>
  <si>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</si>
  <si>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</si>
  <si>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</si>
  <si>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</si>
  <si>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</si>
  <si>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</si>
  <si>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</si>
  <si>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</si>
  <si>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</si>
  <si>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</si>
  <si>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</si>
  <si>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</si>
  <si>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</si>
  <si>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</si>
  <si>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</si>
  <si>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</si>
  <si>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</si>
  <si>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</si>
  <si>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</si>
  <si>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</si>
  <si>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</si>
  <si>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</si>
  <si>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</si>
  <si>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</si>
  <si>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</si>
  <si>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</si>
  <si>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</si>
  <si>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</si>
  <si>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</si>
  <si>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</si>
  <si>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</si>
  <si>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</si>
  <si>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</si>
  <si>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</si>
  <si>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</si>
  <si>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</si>
  <si>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</si>
  <si>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</si>
  <si>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</si>
  <si>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</si>
  <si>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</si>
  <si>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</si>
  <si>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</si>
  <si>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</si>
  <si>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</si>
  <si>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</si>
  <si>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</si>
  <si>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</si>
  <si>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</si>
  <si>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</si>
  <si>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</si>
  <si>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</si>
  <si>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</si>
  <si>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</si>
  <si>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</si>
  <si>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</si>
  <si>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</si>
  <si>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</si>
  <si>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</si>
  <si>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</si>
  <si>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</si>
  <si>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</si>
  <si>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</si>
  <si>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</si>
  <si>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</si>
  <si>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</si>
  <si>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</si>
  <si>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</si>
  <si>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</si>
  <si>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</si>
  <si>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</si>
  <si>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</si>
  <si>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</si>
  <si>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</si>
  <si>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</si>
  <si>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</si>
  <si>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</si>
  <si>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</si>
  <si>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</si>
  <si>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</si>
  <si>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</si>
  <si>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</si>
  <si>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</si>
  <si>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</si>
  <si>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</si>
  <si>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</si>
  <si>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</si>
  <si>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</si>
  <si>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</si>
  <si>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</si>
  <si>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</si>
  <si>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</si>
  <si>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</si>
  <si>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</si>
  <si>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</si>
  <si>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</si>
  <si>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</si>
  <si>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</si>
  <si>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</si>
  <si>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</si>
  <si>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</si>
  <si>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</si>
  <si>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</si>
  <si>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</si>
  <si>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</si>
  <si>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</si>
  <si>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</si>
  <si>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</si>
  <si>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</si>
  <si>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</si>
  <si>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</si>
  <si>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</si>
  <si>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</si>
  <si>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</si>
  <si>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</si>
  <si>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</si>
  <si>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</si>
  <si>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</si>
  <si>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</si>
  <si>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</si>
  <si>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</si>
  <si>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</si>
  <si>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</si>
  <si>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</si>
  <si>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</si>
  <si>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</si>
  <si>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</si>
  <si>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</si>
  <si>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</si>
  <si>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</si>
  <si>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</si>
  <si>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</si>
  <si>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</si>
  <si>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</si>
  <si>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</si>
  <si>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</si>
  <si>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</si>
  <si>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</si>
  <si>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</si>
  <si>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</si>
  <si>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</si>
  <si>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</si>
  <si>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</si>
  <si>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</si>
  <si>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</si>
  <si>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</si>
  <si>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</si>
  <si>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</si>
  <si>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</si>
  <si>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</si>
  <si>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</si>
  <si>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</si>
  <si>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</si>
  <si>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</si>
  <si>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</si>
  <si>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</si>
  <si>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</si>
  <si>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</si>
  <si>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</si>
  <si>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</si>
  <si>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</si>
  <si>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</si>
  <si>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</si>
  <si>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</si>
  <si>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</si>
  <si>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</si>
  <si>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</si>
  <si>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</si>
  <si>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</si>
  <si>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</si>
  <si>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</si>
  <si>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</si>
  <si>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</si>
  <si>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</si>
  <si>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</si>
  <si>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</si>
  <si>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</si>
  <si>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</si>
  <si>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</si>
  <si>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</si>
  <si>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</si>
  <si>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</si>
  <si>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</si>
  <si>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</si>
  <si>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</si>
  <si>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</si>
  <si>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</si>
  <si>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</si>
  <si>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</si>
  <si>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</si>
  <si>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</si>
  <si>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</si>
  <si>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</si>
  <si>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</si>
  <si>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</si>
  <si>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</si>
  <si>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</si>
  <si>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</si>
  <si>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</si>
  <si>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</si>
  <si>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</si>
  <si>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</si>
  <si>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</si>
  <si>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</si>
  <si>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</si>
  <si>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</si>
  <si>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</si>
  <si>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</si>
  <si>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</si>
  <si>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</si>
  <si>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</si>
  <si>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</si>
  <si>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</si>
  <si>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</si>
  <si>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</si>
  <si>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</si>
  <si>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</si>
  <si>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</si>
  <si>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</si>
  <si>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</si>
  <si>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</si>
  <si>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</si>
  <si>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</si>
  <si>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</si>
  <si>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</si>
  <si>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</si>
  <si>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</si>
  <si>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</si>
  <si>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</si>
  <si>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</si>
  <si>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</si>
  <si>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</si>
  <si>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</si>
  <si>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</si>
  <si>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</si>
  <si>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</si>
  <si>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</si>
  <si>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</si>
  <si>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</si>
  <si>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</si>
  <si>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</si>
  <si>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</si>
  <si>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</si>
  <si>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</si>
  <si>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</si>
  <si>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</si>
  <si>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</si>
  <si>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</si>
  <si>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</si>
  <si>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</si>
  <si>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</si>
  <si>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</si>
  <si>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</si>
  <si>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</si>
  <si>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</si>
  <si>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</si>
  <si>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</si>
  <si>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</si>
  <si>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</si>
  <si>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</si>
  <si>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</si>
  <si>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</si>
  <si>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</si>
  <si>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</si>
  <si>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</si>
  <si>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</si>
  <si>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</si>
  <si>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</si>
  <si>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</si>
  <si>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</si>
  <si>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</si>
  <si>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</si>
  <si>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</si>
  <si>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</si>
  <si>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</si>
  <si>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</si>
  <si>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</si>
  <si>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</si>
  <si>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</si>
  <si>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</si>
  <si>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</si>
  <si>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</si>
  <si>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</si>
  <si>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</si>
  <si>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</si>
  <si>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</si>
  <si>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</si>
  <si>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</si>
  <si>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</si>
  <si>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</si>
  <si>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</si>
  <si>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</si>
  <si>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</si>
  <si>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</si>
  <si>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</si>
  <si>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</si>
  <si>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</si>
  <si>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</si>
  <si>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</si>
  <si>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</si>
  <si>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</si>
  <si>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</si>
  <si>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</si>
  <si>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</si>
  <si>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</si>
  <si>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</si>
  <si>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</si>
  <si>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</si>
  <si>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</si>
  <si>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</si>
  <si>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</si>
  <si>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</si>
  <si>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</si>
  <si>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</si>
  <si>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</si>
  <si>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</si>
  <si>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</si>
  <si>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</si>
  <si>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</si>
  <si>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</si>
  <si>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</si>
  <si>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</si>
  <si>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</si>
  <si>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</si>
  <si>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</si>
  <si>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</si>
  <si>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</si>
  <si>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</si>
  <si>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</si>
  <si>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</si>
  <si>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</si>
  <si>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</si>
  <si>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</si>
  <si>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</si>
  <si>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</si>
  <si>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</si>
  <si>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</si>
  <si>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</si>
  <si>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</si>
  <si>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</si>
  <si>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</si>
  <si>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</si>
  <si>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</si>
  <si>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</si>
  <si>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</si>
  <si>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</si>
  <si>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</si>
  <si>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</si>
  <si>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</si>
  <si>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</si>
  <si>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</si>
  <si>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</si>
  <si>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</si>
  <si>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</si>
  <si>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</si>
  <si>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</si>
  <si>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</si>
  <si>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</si>
  <si>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</si>
  <si>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</si>
  <si>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</si>
  <si>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</si>
  <si>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</si>
  <si>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</si>
  <si>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</si>
  <si>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</si>
  <si>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</si>
  <si>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</si>
  <si>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</si>
  <si>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</si>
  <si>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</si>
  <si>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</si>
  <si>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</si>
  <si>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</si>
  <si>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</si>
  <si>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</si>
  <si>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</si>
  <si>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</si>
  <si>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</si>
  <si>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</si>
  <si>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</si>
  <si>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</si>
  <si>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</si>
  <si>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</si>
  <si>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</si>
  <si>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</si>
  <si>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</si>
  <si>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</si>
  <si>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</si>
  <si>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</si>
  <si>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</si>
  <si>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</si>
  <si>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</si>
  <si>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</si>
  <si>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</si>
  <si>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</si>
  <si>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</si>
  <si>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</si>
  <si>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</si>
  <si>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</si>
  <si>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</si>
  <si>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</si>
  <si>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std dev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</si>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</sst>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9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6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  <fill>
        <patternFill>
          <bgColor theme="0" tint="-0.34998626667073579"/>
        </patternFill>
      </fill>
    </dxf>
    <dxf>
      <font>
        <b/>
        <i/>
      </font>
      <fill>
        <gradientFill degree="135">
          <stop position="0">
            <color theme="0"/>
          </stop>
          <stop position="1">
            <color rgb="FF66FF33"/>
          </stop>
        </gradient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vNB.xlsx]PT1 Outcomes by Cat!PivotTable2</c:name>
    <c:fmtId val="4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'PT1 Outcomes by 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0-4406-BA57-BFCC9BFDBF0A}"/>
            </c:ext>
          </c:extLst>
        </c:ser>
        <c:ser>
          <c:idx val="1"/>
          <c:order val="1"/>
          <c:tx>
            <c:strRef>
              <c:f>'PT1 Outcomes by 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0-4406-BA57-BFCC9BFDBF0A}"/>
            </c:ext>
          </c:extLst>
        </c:ser>
        <c:ser>
          <c:idx val="2"/>
          <c:order val="2"/>
          <c:tx>
            <c:strRef>
              <c:f>'PT1 Outcomes by 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0-4406-BA57-BFCC9BFDBF0A}"/>
            </c:ext>
          </c:extLst>
        </c:ser>
        <c:ser>
          <c:idx val="3"/>
          <c:order val="3"/>
          <c:tx>
            <c:strRef>
              <c:f>'PT1 Outcomes by 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'PT1 Outcomes by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 Outcomes by Cat'!$E$6:$E$15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90-4406-BA57-BFCC9BFDB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3965504"/>
        <c:axId val="1233972576"/>
      </c:barChart>
      <c:catAx>
        <c:axId val="123396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72576"/>
        <c:crosses val="autoZero"/>
        <c:auto val="1"/>
        <c:lblAlgn val="ctr"/>
        <c:lblOffset val="100"/>
        <c:noMultiLvlLbl val="0"/>
      </c:catAx>
      <c:valAx>
        <c:axId val="12339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6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vNB.xlsx]PT2 Outcome by SubCat!PivotTable2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'PT2 Outcome by SubCat'!$B$4:$B$5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1-45A4-995D-93F53786BD75}"/>
            </c:ext>
          </c:extLst>
        </c:ser>
        <c:ser>
          <c:idx val="1"/>
          <c:order val="1"/>
          <c:tx>
            <c:strRef>
              <c:f>'PT2 Outcome by SubCat'!$C$4:$C$5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1-45A4-995D-93F53786BD75}"/>
            </c:ext>
          </c:extLst>
        </c:ser>
        <c:ser>
          <c:idx val="2"/>
          <c:order val="2"/>
          <c:tx>
            <c:strRef>
              <c:f>'PT2 Outcome by SubCat'!$D$4:$D$5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1-45A4-995D-93F53786BD75}"/>
            </c:ext>
          </c:extLst>
        </c:ser>
        <c:ser>
          <c:idx val="3"/>
          <c:order val="3"/>
          <c:tx>
            <c:strRef>
              <c:f>'PT2 Outcome by SubCat'!$E$4:$E$5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'PT2 Outcome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 Outcome by SubCat'!$E$6:$E$30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1-45A4-995D-93F53786B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1764976"/>
        <c:axId val="1281775792"/>
      </c:barChart>
      <c:catAx>
        <c:axId val="12817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75792"/>
        <c:crosses val="autoZero"/>
        <c:auto val="1"/>
        <c:lblAlgn val="ctr"/>
        <c:lblOffset val="100"/>
        <c:noMultiLvlLbl val="0"/>
      </c:catAx>
      <c:valAx>
        <c:axId val="12817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6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vNB.xlsx]PT3 Outcomes by YrMth!PivotTable8</c:name>
    <c:fmtId val="3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'PT3 Outcomes by YrMth'!$B$4:$B$5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A-40FE-82D5-DA1BF0966DB4}"/>
            </c:ext>
          </c:extLst>
        </c:ser>
        <c:ser>
          <c:idx val="1"/>
          <c:order val="1"/>
          <c:tx>
            <c:strRef>
              <c:f>'PT3 Outcomes by YrMth'!$C$4:$C$5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A-40FE-82D5-DA1BF0966DB4}"/>
            </c:ext>
          </c:extLst>
        </c:ser>
        <c:ser>
          <c:idx val="2"/>
          <c:order val="2"/>
          <c:tx>
            <c:strRef>
              <c:f>'PT3 Outcomes by YrMth'!$D$4:$D$5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7A-40FE-82D5-DA1BF0966DB4}"/>
            </c:ext>
          </c:extLst>
        </c:ser>
        <c:ser>
          <c:idx val="3"/>
          <c:order val="3"/>
          <c:tx>
            <c:strRef>
              <c:f>'PT3 Outcomes by YrMth'!$E$4:$E$5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'PT3 Outcomes by YrMth'!$A$6:$A$18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'PT3 Outcomes by YrMth'!$E$6:$E$18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7A-40FE-82D5-DA1BF096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561984"/>
        <c:axId val="880559488"/>
      </c:lineChart>
      <c:catAx>
        <c:axId val="88056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59488"/>
        <c:crosses val="autoZero"/>
        <c:auto val="1"/>
        <c:lblAlgn val="ctr"/>
        <c:lblOffset val="100"/>
        <c:noMultiLvlLbl val="0"/>
      </c:catAx>
      <c:valAx>
        <c:axId val="8805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6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35436315835648258"/>
          <c:y val="1.7586280670115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'CF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'CF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DF-4AEE-89CA-DE50489CFA46}"/>
            </c:ext>
          </c:extLst>
        </c:ser>
        <c:ser>
          <c:idx val="5"/>
          <c:order val="5"/>
          <c:tx>
            <c:strRef>
              <c:f>'CF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'CF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DF-4AEE-89CA-DE50489CFA46}"/>
            </c:ext>
          </c:extLst>
        </c:ser>
        <c:ser>
          <c:idx val="6"/>
          <c:order val="6"/>
          <c:tx>
            <c:strRef>
              <c:f>'CF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DF-4AEE-89CA-DE50489CF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529456"/>
        <c:axId val="474519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'CF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'CF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0DF-4AEE-89CA-DE50489CFA4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0DF-4AEE-89CA-DE50489CFA4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DF-4AEE-89CA-DE50489CFA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DF-4AEE-89CA-DE50489CFA46}"/>
                  </c:ext>
                </c:extLst>
              </c15:ser>
            </c15:filteredLineSeries>
          </c:ext>
        </c:extLst>
      </c:lineChart>
      <c:catAx>
        <c:axId val="47452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19472"/>
        <c:crosses val="autoZero"/>
        <c:auto val="1"/>
        <c:lblAlgn val="ctr"/>
        <c:lblOffset val="100"/>
        <c:noMultiLvlLbl val="0"/>
      </c:catAx>
      <c:valAx>
        <c:axId val="47451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2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402907</xdr:colOff>
      <xdr:row>1</xdr:row>
      <xdr:rowOff>170495</xdr:rowOff>
    </xdr:from>
    <xdr:to>
      <xdr:col>18</xdr:col>
      <xdr:colOff>409575</xdr:colOff>
      <xdr:row>24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47809A-BC2E-7AE8-35BE-6201BD8C8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282892</xdr:colOff>
      <xdr:row>3</xdr:row>
      <xdr:rowOff>10477</xdr:rowOff>
    </xdr:from>
    <xdr:to>
      <xdr:col>21</xdr:col>
      <xdr:colOff>19050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FBE6D-384C-9AD7-BDE8-7C8FE35C2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273367</xdr:colOff>
      <xdr:row>0</xdr:row>
      <xdr:rowOff>199072</xdr:rowOff>
    </xdr:from>
    <xdr:to>
      <xdr:col>19</xdr:col>
      <xdr:colOff>523875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8E410-A6C3-2E30-77AE-29818A86C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193357</xdr:colOff>
      <xdr:row>13</xdr:row>
      <xdr:rowOff>131445</xdr:rowOff>
    </xdr:from>
    <xdr:to>
      <xdr:col>7</xdr:col>
      <xdr:colOff>1200150</xdr:colOff>
      <xdr:row>32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A186A5-436B-AA72-D8AA-2355E4FE9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Bustamante" refreshedDate="44897.600162962961" createdVersion="8" refreshedVersion="8" minRefreshableVersion="3" recordCount="1000" xr:uid="{B39C7B98-3EA2-4D4F-B0D8-FDA08ED355C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 count="984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x v="1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2"/>
    <x v="1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3"/>
    <x v="0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4"/>
    <x v="0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5"/>
    <x v="1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6"/>
    <x v="0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7"/>
    <x v="1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8"/>
    <x v="2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9"/>
    <x v="0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0"/>
    <x v="1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11"/>
    <x v="0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12"/>
    <x v="0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3"/>
    <x v="1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14"/>
    <x v="0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15"/>
    <x v="0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6"/>
    <x v="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7"/>
    <x v="1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18"/>
    <x v="3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19"/>
    <x v="0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20"/>
    <x v="1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21"/>
    <x v="0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22"/>
    <x v="1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23"/>
    <x v="1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24"/>
    <x v="1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25"/>
    <x v="1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26"/>
    <x v="3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27"/>
    <x v="0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28"/>
    <x v="1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29"/>
    <x v="1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30"/>
    <x v="1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31"/>
    <x v="1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32"/>
    <x v="0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33"/>
    <x v="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34"/>
    <x v="1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35"/>
    <x v="1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36"/>
    <x v="1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37"/>
    <x v="1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38"/>
    <x v="1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39"/>
    <x v="0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40"/>
    <x v="1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41"/>
    <x v="1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42"/>
    <x v="1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43"/>
    <x v="1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44"/>
    <x v="1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45"/>
    <x v="0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46"/>
    <x v="1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47"/>
    <x v="1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48"/>
    <x v="1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49"/>
    <x v="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50"/>
    <x v="0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51"/>
    <x v="0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52"/>
    <x v="0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53"/>
    <x v="1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54"/>
    <x v="0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55"/>
    <x v="1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56"/>
    <x v="1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57"/>
    <x v="1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58"/>
    <x v="1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59"/>
    <x v="1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60"/>
    <x v="1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61"/>
    <x v="0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62"/>
    <x v="1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63"/>
    <x v="0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64"/>
    <x v="0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65"/>
    <x v="1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66"/>
    <x v="0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67"/>
    <x v="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68"/>
    <x v="1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69"/>
    <x v="3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70"/>
    <x v="1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71"/>
    <x v="1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72"/>
    <x v="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73"/>
    <x v="1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74"/>
    <x v="1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75"/>
    <x v="1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76"/>
    <x v="0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77"/>
    <x v="0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78"/>
    <x v="1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79"/>
    <x v="0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80"/>
    <x v="1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81"/>
    <x v="1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82"/>
    <x v="1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83"/>
    <x v="0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84"/>
    <x v="1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85"/>
    <x v="1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86"/>
    <x v="1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87"/>
    <x v="0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88"/>
    <x v="1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89"/>
    <x v="1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90"/>
    <x v="0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91"/>
    <x v="0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92"/>
    <x v="1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93"/>
    <x v="3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94"/>
    <x v="1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95"/>
    <x v="1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96"/>
    <x v="1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97"/>
    <x v="1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98"/>
    <x v="0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99"/>
    <x v="1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100"/>
    <x v="0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01"/>
    <x v="1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02"/>
    <x v="1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103"/>
    <x v="0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04"/>
    <x v="1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05"/>
    <x v="1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06"/>
    <x v="1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07"/>
    <x v="1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08"/>
    <x v="1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109"/>
    <x v="0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110"/>
    <x v="0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11"/>
    <x v="1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12"/>
    <x v="1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13"/>
    <x v="1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14"/>
    <x v="1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115"/>
    <x v="0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116"/>
    <x v="0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17"/>
    <x v="1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18"/>
    <x v="1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19"/>
    <x v="1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20"/>
    <x v="1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21"/>
    <x v="1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122"/>
    <x v="0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123"/>
    <x v="0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24"/>
    <x v="1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25"/>
    <x v="1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126"/>
    <x v="0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127"/>
    <x v="0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128"/>
    <x v="3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129"/>
    <x v="3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30"/>
    <x v="1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31"/>
    <x v="1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32"/>
    <x v="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33"/>
    <x v="1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134"/>
    <x v="0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135"/>
    <x v="0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136"/>
    <x v="3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37"/>
    <x v="1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138"/>
    <x v="0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139"/>
    <x v="0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40"/>
    <x v="1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41"/>
    <x v="1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42"/>
    <x v="1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43"/>
    <x v="1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44"/>
    <x v="1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45"/>
    <x v="1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146"/>
    <x v="3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47"/>
    <x v="1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48"/>
    <x v="1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49"/>
    <x v="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100"/>
    <x v="0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150"/>
    <x v="0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51"/>
    <x v="1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152"/>
    <x v="0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153"/>
    <x v="0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154"/>
    <x v="0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155"/>
    <x v="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156"/>
    <x v="0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57"/>
    <x v="1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58"/>
    <x v="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59"/>
    <x v="1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160"/>
    <x v="0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61"/>
    <x v="1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62"/>
    <x v="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63"/>
    <x v="1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64"/>
    <x v="1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65"/>
    <x v="1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66"/>
    <x v="1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167"/>
    <x v="0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68"/>
    <x v="1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169"/>
    <x v="0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170"/>
    <x v="0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171"/>
    <x v="0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72"/>
    <x v="1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73"/>
    <x v="1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174"/>
    <x v="0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175"/>
    <x v="0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76"/>
    <x v="1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177"/>
    <x v="0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78"/>
    <x v="1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79"/>
    <x v="1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180"/>
    <x v="0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81"/>
    <x v="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182"/>
    <x v="0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83"/>
    <x v="1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184"/>
    <x v="0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185"/>
    <x v="0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86"/>
    <x v="1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187"/>
    <x v="0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188"/>
    <x v="3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189"/>
    <x v="0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190"/>
    <x v="0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191"/>
    <x v="0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192"/>
    <x v="0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93"/>
    <x v="1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94"/>
    <x v="1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195"/>
    <x v="0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96"/>
    <x v="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197"/>
    <x v="0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198"/>
    <x v="0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50"/>
    <x v="0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99"/>
    <x v="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200"/>
    <x v="3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201"/>
    <x v="1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202"/>
    <x v="0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203"/>
    <x v="1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204"/>
    <x v="3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205"/>
    <x v="1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206"/>
    <x v="1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07"/>
    <x v="2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208"/>
    <x v="0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209"/>
    <x v="0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210"/>
    <x v="1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211"/>
    <x v="1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212"/>
    <x v="1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213"/>
    <x v="0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214"/>
    <x v="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215"/>
    <x v="0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216"/>
    <x v="1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217"/>
    <x v="1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218"/>
    <x v="0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219"/>
    <x v="0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220"/>
    <x v="1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221"/>
    <x v="0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222"/>
    <x v="1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223"/>
    <x v="1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224"/>
    <x v="1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225"/>
    <x v="1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226"/>
    <x v="1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227"/>
    <x v="1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228"/>
    <x v="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229"/>
    <x v="3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230"/>
    <x v="1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231"/>
    <x v="1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232"/>
    <x v="1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233"/>
    <x v="0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234"/>
    <x v="0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235"/>
    <x v="1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236"/>
    <x v="1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237"/>
    <x v="0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238"/>
    <x v="1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239"/>
    <x v="1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240"/>
    <x v="1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241"/>
    <x v="1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242"/>
    <x v="1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243"/>
    <x v="1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244"/>
    <x v="1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245"/>
    <x v="1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246"/>
    <x v="1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247"/>
    <x v="1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248"/>
    <x v="0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249"/>
    <x v="0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250"/>
    <x v="1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251"/>
    <x v="0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252"/>
    <x v="1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253"/>
    <x v="1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254"/>
    <x v="0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255"/>
    <x v="1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256"/>
    <x v="1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257"/>
    <x v="1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258"/>
    <x v="1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259"/>
    <x v="0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260"/>
    <x v="1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261"/>
    <x v="1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262"/>
    <x v="1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263"/>
    <x v="1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264"/>
    <x v="0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265"/>
    <x v="1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266"/>
    <x v="1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267"/>
    <x v="1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268"/>
    <x v="3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69"/>
    <x v="2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270"/>
    <x v="1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271"/>
    <x v="1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272"/>
    <x v="0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273"/>
    <x v="1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274"/>
    <x v="0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275"/>
    <x v="1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276"/>
    <x v="1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277"/>
    <x v="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278"/>
    <x v="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279"/>
    <x v="0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280"/>
    <x v="1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281"/>
    <x v="0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282"/>
    <x v="0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283"/>
    <x v="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284"/>
    <x v="3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285"/>
    <x v="1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286"/>
    <x v="0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287"/>
    <x v="1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288"/>
    <x v="0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289"/>
    <x v="1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290"/>
    <x v="0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291"/>
    <x v="3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292"/>
    <x v="1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293"/>
    <x v="0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294"/>
    <x v="0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295"/>
    <x v="0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296"/>
    <x v="1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297"/>
    <x v="0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298"/>
    <x v="0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299"/>
    <x v="1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300"/>
    <x v="0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301"/>
    <x v="0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302"/>
    <x v="1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303"/>
    <x v="1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304"/>
    <x v="0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305"/>
    <x v="1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306"/>
    <x v="0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07"/>
    <x v="3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308"/>
    <x v="0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309"/>
    <x v="1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310"/>
    <x v="1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311"/>
    <x v="1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312"/>
    <x v="1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313"/>
    <x v="0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314"/>
    <x v="0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315"/>
    <x v="0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316"/>
    <x v="0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17"/>
    <x v="3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318"/>
    <x v="0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319"/>
    <x v="0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320"/>
    <x v="1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321"/>
    <x v="0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322"/>
    <x v="1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323"/>
    <x v="0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324"/>
    <x v="0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325"/>
    <x v="0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326"/>
    <x v="1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327"/>
    <x v="2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328"/>
    <x v="1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329"/>
    <x v="1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330"/>
    <x v="1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331"/>
    <x v="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332"/>
    <x v="1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333"/>
    <x v="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334"/>
    <x v="0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335"/>
    <x v="1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336"/>
    <x v="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37"/>
    <x v="3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338"/>
    <x v="0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339"/>
    <x v="0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340"/>
    <x v="0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341"/>
    <x v="0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342"/>
    <x v="0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343"/>
    <x v="0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344"/>
    <x v="0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345"/>
    <x v="1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346"/>
    <x v="0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347"/>
    <x v="0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298"/>
    <x v="0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348"/>
    <x v="1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349"/>
    <x v="0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350"/>
    <x v="1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351"/>
    <x v="1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352"/>
    <x v="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353"/>
    <x v="0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354"/>
    <x v="1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355"/>
    <x v="0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356"/>
    <x v="1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357"/>
    <x v="1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358"/>
    <x v="1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359"/>
    <x v="1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360"/>
    <x v="1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361"/>
    <x v="1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362"/>
    <x v="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363"/>
    <x v="1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364"/>
    <x v="0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365"/>
    <x v="1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366"/>
    <x v="1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367"/>
    <x v="1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368"/>
    <x v="0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369"/>
    <x v="1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370"/>
    <x v="1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371"/>
    <x v="0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372"/>
    <x v="0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373"/>
    <x v="1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374"/>
    <x v="0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375"/>
    <x v="0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376"/>
    <x v="0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377"/>
    <x v="1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378"/>
    <x v="1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379"/>
    <x v="0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380"/>
    <x v="1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381"/>
    <x v="1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382"/>
    <x v="1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383"/>
    <x v="0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384"/>
    <x v="0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85"/>
    <x v="3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386"/>
    <x v="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387"/>
    <x v="1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388"/>
    <x v="0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389"/>
    <x v="0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390"/>
    <x v="1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391"/>
    <x v="1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392"/>
    <x v="1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393"/>
    <x v="1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394"/>
    <x v="1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395"/>
    <x v="1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396"/>
    <x v="0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50"/>
    <x v="0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397"/>
    <x v="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398"/>
    <x v="0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399"/>
    <x v="0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400"/>
    <x v="1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401"/>
    <x v="0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402"/>
    <x v="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403"/>
    <x v="1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404"/>
    <x v="1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405"/>
    <x v="0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406"/>
    <x v="2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407"/>
    <x v="1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408"/>
    <x v="1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409"/>
    <x v="2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410"/>
    <x v="0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411"/>
    <x v="0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412"/>
    <x v="0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413"/>
    <x v="0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414"/>
    <x v="0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415"/>
    <x v="1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416"/>
    <x v="1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417"/>
    <x v="0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418"/>
    <x v="1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419"/>
    <x v="0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420"/>
    <x v="0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421"/>
    <x v="1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422"/>
    <x v="1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423"/>
    <x v="1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424"/>
    <x v="0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425"/>
    <x v="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426"/>
    <x v="0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427"/>
    <x v="1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428"/>
    <x v="0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429"/>
    <x v="0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430"/>
    <x v="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431"/>
    <x v="1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432"/>
    <x v="1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433"/>
    <x v="1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434"/>
    <x v="1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435"/>
    <x v="1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436"/>
    <x v="1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437"/>
    <x v="0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438"/>
    <x v="1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439"/>
    <x v="3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440"/>
    <x v="1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441"/>
    <x v="1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442"/>
    <x v="0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443"/>
    <x v="3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444"/>
    <x v="0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445"/>
    <x v="1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446"/>
    <x v="0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447"/>
    <x v="1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448"/>
    <x v="0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449"/>
    <x v="0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450"/>
    <x v="0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451"/>
    <x v="1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452"/>
    <x v="1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453"/>
    <x v="0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454"/>
    <x v="1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455"/>
    <x v="0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456"/>
    <x v="1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457"/>
    <x v="1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458"/>
    <x v="0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459"/>
    <x v="1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460"/>
    <x v="1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461"/>
    <x v="1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462"/>
    <x v="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463"/>
    <x v="1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464"/>
    <x v="0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465"/>
    <x v="1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466"/>
    <x v="1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467"/>
    <x v="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468"/>
    <x v="0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469"/>
    <x v="1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470"/>
    <x v="1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471"/>
    <x v="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472"/>
    <x v="0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473"/>
    <x v="0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474"/>
    <x v="1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475"/>
    <x v="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476"/>
    <x v="1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477"/>
    <x v="0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478"/>
    <x v="0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479"/>
    <x v="0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480"/>
    <x v="1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481"/>
    <x v="0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482"/>
    <x v="0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483"/>
    <x v="1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484"/>
    <x v="1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485"/>
    <x v="1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486"/>
    <x v="1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487"/>
    <x v="1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488"/>
    <x v="3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489"/>
    <x v="1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490"/>
    <x v="1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491"/>
    <x v="1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492"/>
    <x v="0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493"/>
    <x v="0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494"/>
    <x v="0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495"/>
    <x v="0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496"/>
    <x v="0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497"/>
    <x v="1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498"/>
    <x v="1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499"/>
    <x v="0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500"/>
    <x v="0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501"/>
    <x v="1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502"/>
    <x v="0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503"/>
    <x v="1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504"/>
    <x v="0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505"/>
    <x v="1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506"/>
    <x v="0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507"/>
    <x v="1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508"/>
    <x v="3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509"/>
    <x v="3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510"/>
    <x v="0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511"/>
    <x v="0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512"/>
    <x v="1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513"/>
    <x v="0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514"/>
    <x v="1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515"/>
    <x v="1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516"/>
    <x v="1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517"/>
    <x v="0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518"/>
    <x v="1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519"/>
    <x v="0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520"/>
    <x v="0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521"/>
    <x v="1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522"/>
    <x v="0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523"/>
    <x v="0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524"/>
    <x v="0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525"/>
    <x v="0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526"/>
    <x v="2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527"/>
    <x v="1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528"/>
    <x v="1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529"/>
    <x v="0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530"/>
    <x v="1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531"/>
    <x v="1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532"/>
    <x v="1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533"/>
    <x v="0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534"/>
    <x v="0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535"/>
    <x v="1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536"/>
    <x v="0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537"/>
    <x v="0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538"/>
    <x v="0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539"/>
    <x v="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540"/>
    <x v="0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541"/>
    <x v="1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542"/>
    <x v="1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543"/>
    <x v="1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544"/>
    <x v="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446"/>
    <x v="3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545"/>
    <x v="0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546"/>
    <x v="0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547"/>
    <x v="0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548"/>
    <x v="1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549"/>
    <x v="1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550"/>
    <x v="1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551"/>
    <x v="1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552"/>
    <x v="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553"/>
    <x v="1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554"/>
    <x v="1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555"/>
    <x v="1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556"/>
    <x v="0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557"/>
    <x v="1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558"/>
    <x v="0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559"/>
    <x v="1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560"/>
    <x v="0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561"/>
    <x v="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562"/>
    <x v="1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563"/>
    <x v="1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564"/>
    <x v="1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565"/>
    <x v="0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566"/>
    <x v="3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567"/>
    <x v="1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568"/>
    <x v="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569"/>
    <x v="0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570"/>
    <x v="0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571"/>
    <x v="3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572"/>
    <x v="0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573"/>
    <x v="1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574"/>
    <x v="1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575"/>
    <x v="0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576"/>
    <x v="0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577"/>
    <x v="1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578"/>
    <x v="1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579"/>
    <x v="1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580"/>
    <x v="1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581"/>
    <x v="0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582"/>
    <x v="0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583"/>
    <x v="0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584"/>
    <x v="0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585"/>
    <x v="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586"/>
    <x v="0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587"/>
    <x v="1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588"/>
    <x v="0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589"/>
    <x v="1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590"/>
    <x v="0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591"/>
    <x v="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592"/>
    <x v="1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593"/>
    <x v="0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298"/>
    <x v="0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594"/>
    <x v="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595"/>
    <x v="1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596"/>
    <x v="1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597"/>
    <x v="1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598"/>
    <x v="1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599"/>
    <x v="1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600"/>
    <x v="1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601"/>
    <x v="1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602"/>
    <x v="1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603"/>
    <x v="1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604"/>
    <x v="3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605"/>
    <x v="1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606"/>
    <x v="1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607"/>
    <x v="1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608"/>
    <x v="1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609"/>
    <x v="1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610"/>
    <x v="1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611"/>
    <x v="0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612"/>
    <x v="0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613"/>
    <x v="1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614"/>
    <x v="1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615"/>
    <x v="0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616"/>
    <x v="1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617"/>
    <x v="1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618"/>
    <x v="0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619"/>
    <x v="1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620"/>
    <x v="1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621"/>
    <x v="1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622"/>
    <x v="0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623"/>
    <x v="3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624"/>
    <x v="1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625"/>
    <x v="2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626"/>
    <x v="0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627"/>
    <x v="3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628"/>
    <x v="1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629"/>
    <x v="0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630"/>
    <x v="0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631"/>
    <x v="0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632"/>
    <x v="2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633"/>
    <x v="0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634"/>
    <x v="1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635"/>
    <x v="1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636"/>
    <x v="1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637"/>
    <x v="0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638"/>
    <x v="0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639"/>
    <x v="0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640"/>
    <x v="0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641"/>
    <x v="3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642"/>
    <x v="0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50"/>
    <x v="0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643"/>
    <x v="0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644"/>
    <x v="1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645"/>
    <x v="1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646"/>
    <x v="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647"/>
    <x v="1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648"/>
    <x v="0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649"/>
    <x v="0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650"/>
    <x v="3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651"/>
    <x v="0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652"/>
    <x v="0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653"/>
    <x v="0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654"/>
    <x v="0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655"/>
    <x v="0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656"/>
    <x v="0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657"/>
    <x v="1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658"/>
    <x v="3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659"/>
    <x v="1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660"/>
    <x v="0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661"/>
    <x v="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662"/>
    <x v="1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663"/>
    <x v="1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664"/>
    <x v="0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665"/>
    <x v="0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666"/>
    <x v="3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667"/>
    <x v="1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668"/>
    <x v="1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669"/>
    <x v="0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670"/>
    <x v="3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671"/>
    <x v="1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672"/>
    <x v="0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673"/>
    <x v="0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674"/>
    <x v="1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675"/>
    <x v="1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676"/>
    <x v="1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677"/>
    <x v="0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678"/>
    <x v="1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679"/>
    <x v="1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680"/>
    <x v="1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681"/>
    <x v="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682"/>
    <x v="1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683"/>
    <x v="1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684"/>
    <x v="0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685"/>
    <x v="0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686"/>
    <x v="0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687"/>
    <x v="1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688"/>
    <x v="0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689"/>
    <x v="1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690"/>
    <x v="1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691"/>
    <x v="0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248"/>
    <x v="0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692"/>
    <x v="1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693"/>
    <x v="0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694"/>
    <x v="1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695"/>
    <x v="1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696"/>
    <x v="0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697"/>
    <x v="1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698"/>
    <x v="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699"/>
    <x v="1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700"/>
    <x v="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701"/>
    <x v="1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702"/>
    <x v="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703"/>
    <x v="1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704"/>
    <x v="1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705"/>
    <x v="1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706"/>
    <x v="0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707"/>
    <x v="1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708"/>
    <x v="1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709"/>
    <x v="1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710"/>
    <x v="1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711"/>
    <x v="3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712"/>
    <x v="3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713"/>
    <x v="1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714"/>
    <x v="1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715"/>
    <x v="1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716"/>
    <x v="0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717"/>
    <x v="3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718"/>
    <x v="1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719"/>
    <x v="0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720"/>
    <x v="1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721"/>
    <x v="1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722"/>
    <x v="3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723"/>
    <x v="0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724"/>
    <x v="1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725"/>
    <x v="1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726"/>
    <x v="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727"/>
    <x v="3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728"/>
    <x v="1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729"/>
    <x v="0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730"/>
    <x v="0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731"/>
    <x v="0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732"/>
    <x v="1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733"/>
    <x v="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734"/>
    <x v="0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735"/>
    <x v="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736"/>
    <x v="0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12"/>
    <x v="1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737"/>
    <x v="1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738"/>
    <x v="3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739"/>
    <x v="1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100"/>
    <x v="0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740"/>
    <x v="1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741"/>
    <x v="3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742"/>
    <x v="1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743"/>
    <x v="1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744"/>
    <x v="1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745"/>
    <x v="1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746"/>
    <x v="1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747"/>
    <x v="1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748"/>
    <x v="0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749"/>
    <x v="0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750"/>
    <x v="1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751"/>
    <x v="1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752"/>
    <x v="1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753"/>
    <x v="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754"/>
    <x v="1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755"/>
    <x v="0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756"/>
    <x v="0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757"/>
    <x v="1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758"/>
    <x v="0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759"/>
    <x v="1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760"/>
    <x v="3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761"/>
    <x v="1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762"/>
    <x v="1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763"/>
    <x v="1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764"/>
    <x v="0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765"/>
    <x v="0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766"/>
    <x v="0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767"/>
    <x v="1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768"/>
    <x v="0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769"/>
    <x v="1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770"/>
    <x v="3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771"/>
    <x v="1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772"/>
    <x v="1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773"/>
    <x v="1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774"/>
    <x v="1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775"/>
    <x v="1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776"/>
    <x v="0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777"/>
    <x v="2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778"/>
    <x v="0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779"/>
    <x v="3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702"/>
    <x v="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780"/>
    <x v="0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781"/>
    <x v="1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782"/>
    <x v="1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783"/>
    <x v="0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784"/>
    <x v="0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785"/>
    <x v="1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786"/>
    <x v="1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787"/>
    <x v="0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100"/>
    <x v="0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788"/>
    <x v="1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789"/>
    <x v="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790"/>
    <x v="1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791"/>
    <x v="1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792"/>
    <x v="0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793"/>
    <x v="1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794"/>
    <x v="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795"/>
    <x v="0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796"/>
    <x v="0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797"/>
    <x v="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798"/>
    <x v="0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799"/>
    <x v="1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800"/>
    <x v="1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801"/>
    <x v="0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802"/>
    <x v="1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803"/>
    <x v="1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804"/>
    <x v="1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805"/>
    <x v="1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806"/>
    <x v="0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807"/>
    <x v="1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808"/>
    <x v="1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809"/>
    <x v="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810"/>
    <x v="1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811"/>
    <x v="1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812"/>
    <x v="1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813"/>
    <x v="1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814"/>
    <x v="1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815"/>
    <x v="0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816"/>
    <x v="0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817"/>
    <x v="0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818"/>
    <x v="1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819"/>
    <x v="1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820"/>
    <x v="1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821"/>
    <x v="1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822"/>
    <x v="0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823"/>
    <x v="0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824"/>
    <x v="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825"/>
    <x v="1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826"/>
    <x v="1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827"/>
    <x v="1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828"/>
    <x v="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829"/>
    <x v="1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830"/>
    <x v="0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831"/>
    <x v="3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832"/>
    <x v="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833"/>
    <x v="1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834"/>
    <x v="1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835"/>
    <x v="1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836"/>
    <x v="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100"/>
    <x v="0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837"/>
    <x v="1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838"/>
    <x v="0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839"/>
    <x v="1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840"/>
    <x v="1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841"/>
    <x v="1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842"/>
    <x v="1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843"/>
    <x v="1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844"/>
    <x v="0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845"/>
    <x v="0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846"/>
    <x v="1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847"/>
    <x v="1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848"/>
    <x v="1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849"/>
    <x v="1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850"/>
    <x v="1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851"/>
    <x v="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852"/>
    <x v="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853"/>
    <x v="1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854"/>
    <x v="1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855"/>
    <x v="0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856"/>
    <x v="0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857"/>
    <x v="1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858"/>
    <x v="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859"/>
    <x v="1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860"/>
    <x v="1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861"/>
    <x v="0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862"/>
    <x v="0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863"/>
    <x v="0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864"/>
    <x v="0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865"/>
    <x v="1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866"/>
    <x v="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867"/>
    <x v="0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868"/>
    <x v="1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869"/>
    <x v="1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870"/>
    <x v="0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871"/>
    <x v="1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872"/>
    <x v="0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873"/>
    <x v="0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874"/>
    <x v="1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875"/>
    <x v="1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876"/>
    <x v="1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877"/>
    <x v="1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878"/>
    <x v="1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879"/>
    <x v="1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880"/>
    <x v="1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881"/>
    <x v="0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882"/>
    <x v="1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883"/>
    <x v="0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884"/>
    <x v="0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885"/>
    <x v="1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50"/>
    <x v="0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886"/>
    <x v="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887"/>
    <x v="1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888"/>
    <x v="2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889"/>
    <x v="0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890"/>
    <x v="1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891"/>
    <x v="1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892"/>
    <x v="0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893"/>
    <x v="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894"/>
    <x v="1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895"/>
    <x v="3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896"/>
    <x v="1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897"/>
    <x v="1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898"/>
    <x v="0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899"/>
    <x v="0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900"/>
    <x v="1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901"/>
    <x v="0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902"/>
    <x v="2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903"/>
    <x v="1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904"/>
    <x v="0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905"/>
    <x v="1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906"/>
    <x v="0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907"/>
    <x v="1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908"/>
    <x v="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909"/>
    <x v="1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910"/>
    <x v="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911"/>
    <x v="0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912"/>
    <x v="0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913"/>
    <x v="1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914"/>
    <x v="1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915"/>
    <x v="1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916"/>
    <x v="0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917"/>
    <x v="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918"/>
    <x v="1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919"/>
    <x v="1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920"/>
    <x v="1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921"/>
    <x v="0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922"/>
    <x v="3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923"/>
    <x v="1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924"/>
    <x v="0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925"/>
    <x v="2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926"/>
    <x v="0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927"/>
    <x v="0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928"/>
    <x v="1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929"/>
    <x v="0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930"/>
    <x v="0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931"/>
    <x v="0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932"/>
    <x v="0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933"/>
    <x v="3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934"/>
    <x v="1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298"/>
    <x v="0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935"/>
    <x v="1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936"/>
    <x v="3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937"/>
    <x v="0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938"/>
    <x v="1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939"/>
    <x v="1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940"/>
    <x v="0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941"/>
    <x v="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942"/>
    <x v="1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943"/>
    <x v="0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944"/>
    <x v="0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945"/>
    <x v="1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946"/>
    <x v="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947"/>
    <x v="0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948"/>
    <x v="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949"/>
    <x v="1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950"/>
    <x v="1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951"/>
    <x v="1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952"/>
    <x v="1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953"/>
    <x v="1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954"/>
    <x v="0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955"/>
    <x v="0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956"/>
    <x v="1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957"/>
    <x v="0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958"/>
    <x v="1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959"/>
    <x v="1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960"/>
    <x v="1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961"/>
    <x v="0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962"/>
    <x v="1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963"/>
    <x v="1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964"/>
    <x v="0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965"/>
    <x v="1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966"/>
    <x v="0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967"/>
    <x v="1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968"/>
    <x v="1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969"/>
    <x v="0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970"/>
    <x v="0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971"/>
    <x v="1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972"/>
    <x v="0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973"/>
    <x v="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974"/>
    <x v="0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975"/>
    <x v="1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976"/>
    <x v="1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977"/>
    <x v="3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978"/>
    <x v="0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979"/>
    <x v="1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980"/>
    <x v="0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981"/>
    <x v="3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982"/>
    <x v="0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983"/>
    <x v="3"/>
    <n v="1122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1244D-C5D5-4B05-96BE-54402A3149A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A8956-E3E2-4859-BCA7-A16CD7FB738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7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77AEB-7657-4C14-8AD6-71206DA75ED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7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T1001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11.25" defaultRowHeight="15.75" x14ac:dyDescent="0.25"/>
  <cols>
    <col min="1" max="1" width="4.25" bestFit="1" customWidth="1"/>
    <col min="2" max="2" width="30.75" style="4" bestFit="1" customWidth="1"/>
    <col min="3" max="3" width="33.5" style="3" customWidth="1"/>
    <col min="6" max="6" width="13.875" style="5" bestFit="1" customWidth="1"/>
    <col min="7" max="7" width="15.75" bestFit="1" customWidth="1"/>
    <col min="9" max="9" width="13" bestFit="1" customWidth="1"/>
    <col min="12" max="12" width="11.25" bestFit="1" customWidth="1"/>
    <col min="13" max="13" width="22" bestFit="1" customWidth="1"/>
    <col min="14" max="14" width="11.25" bestFit="1" customWidth="1"/>
    <col min="15" max="15" width="20.75" bestFit="1" customWidth="1"/>
    <col min="18" max="18" width="28" bestFit="1" customWidth="1"/>
    <col min="19" max="19" width="14.25" bestFit="1" customWidth="1"/>
    <col min="20" max="20" width="17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2030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>E3/D3</f>
        <v>10.4</v>
      </c>
      <c r="G3">
        <f>E3/I3</f>
        <v>92.151898734177209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10">
        <f t="shared" ref="M3:M66" si="0">(((L3/60)/60)/24)+DATE(1970,1,1)</f>
        <v>41870.208333333336</v>
      </c>
      <c r="N3">
        <v>1408597200</v>
      </c>
      <c r="O3" s="10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ref="F4:F66" si="2">E4/D4</f>
        <v>1.3147878228782288</v>
      </c>
      <c r="G4">
        <f t="shared" ref="G4:G66" si="3">E4/I4</f>
        <v>100.01614035087719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10">
        <f t="shared" si="0"/>
        <v>41595.25</v>
      </c>
      <c r="N4">
        <v>1384840800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>
        <f t="shared" si="3"/>
        <v>103.20833333333333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10">
        <f t="shared" si="0"/>
        <v>43688.208333333328</v>
      </c>
      <c r="N5">
        <v>1568955600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>
        <f t="shared" si="3"/>
        <v>99.339622641509436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10">
        <f t="shared" si="0"/>
        <v>43485.25</v>
      </c>
      <c r="N6">
        <v>1548309600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>
        <f t="shared" si="3"/>
        <v>75.833333333333329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10">
        <f t="shared" si="0"/>
        <v>41149.208333333336</v>
      </c>
      <c r="N7">
        <v>1347080400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>
        <f t="shared" si="3"/>
        <v>60.555555555555557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10">
        <f t="shared" si="0"/>
        <v>42991.208333333328</v>
      </c>
      <c r="N8">
        <v>1505365200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>
        <f t="shared" si="3"/>
        <v>64.93832599118943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10">
        <f t="shared" si="0"/>
        <v>42229.208333333328</v>
      </c>
      <c r="N9">
        <v>1439614800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>
        <f t="shared" si="3"/>
        <v>30.997175141242938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10">
        <f t="shared" si="0"/>
        <v>40399.208333333336</v>
      </c>
      <c r="N10">
        <v>1281502800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>
        <f t="shared" si="3"/>
        <v>72.909090909090907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10">
        <f t="shared" si="0"/>
        <v>41536.208333333336</v>
      </c>
      <c r="N11">
        <v>1383804000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>
        <f t="shared" si="3"/>
        <v>62.9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10">
        <f t="shared" si="0"/>
        <v>40404.208333333336</v>
      </c>
      <c r="N12">
        <v>1285909200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>
        <f t="shared" si="3"/>
        <v>112.22222222222223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10">
        <f t="shared" si="0"/>
        <v>40442.208333333336</v>
      </c>
      <c r="N13">
        <v>1285563600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>
        <f t="shared" si="3"/>
        <v>102.34545454545454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10">
        <f t="shared" si="0"/>
        <v>43760.208333333328</v>
      </c>
      <c r="N14">
        <v>1572411600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>
        <f t="shared" si="3"/>
        <v>105.05102040816327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10">
        <f t="shared" si="0"/>
        <v>42532.208333333328</v>
      </c>
      <c r="N15">
        <v>1466658000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>
        <f t="shared" si="3"/>
        <v>94.144999999999996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10">
        <f t="shared" si="0"/>
        <v>40974.25</v>
      </c>
      <c r="N16">
        <v>1333342800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>
        <f t="shared" si="3"/>
        <v>84.986725663716811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10">
        <f t="shared" si="0"/>
        <v>43809.25</v>
      </c>
      <c r="N17">
        <v>1576303200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>
        <f t="shared" si="3"/>
        <v>110.41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10">
        <f t="shared" si="0"/>
        <v>41661.25</v>
      </c>
      <c r="N18">
        <v>1392271200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>
        <f t="shared" si="3"/>
        <v>107.96236989591674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10">
        <f t="shared" si="0"/>
        <v>40555.25</v>
      </c>
      <c r="N19">
        <v>1294898400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>
        <f t="shared" si="3"/>
        <v>45.103703703703701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10">
        <f t="shared" si="0"/>
        <v>43351.208333333328</v>
      </c>
      <c r="N20">
        <v>1537074000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>
        <f t="shared" si="3"/>
        <v>45.001483679525222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10">
        <f t="shared" si="0"/>
        <v>43528.25</v>
      </c>
      <c r="N21">
        <v>1553490000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>
        <f t="shared" si="3"/>
        <v>105.97134670487107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10">
        <f t="shared" si="0"/>
        <v>41848.208333333336</v>
      </c>
      <c r="N22">
        <v>1406523600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>
        <f t="shared" si="3"/>
        <v>69.055555555555557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10">
        <f t="shared" si="0"/>
        <v>40770.208333333336</v>
      </c>
      <c r="N23">
        <v>1316322000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>
        <f t="shared" si="3"/>
        <v>85.044943820224717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10">
        <f t="shared" si="0"/>
        <v>43193.208333333328</v>
      </c>
      <c r="N24">
        <v>1524027600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>
        <f t="shared" si="3"/>
        <v>105.22535211267606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10">
        <f t="shared" si="0"/>
        <v>43510.25</v>
      </c>
      <c r="N25">
        <v>1554699600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>
        <f t="shared" si="3"/>
        <v>39.003741114852225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10">
        <f t="shared" si="0"/>
        <v>41811.208333333336</v>
      </c>
      <c r="N26">
        <v>1403499600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>
        <f t="shared" si="3"/>
        <v>73.030674846625772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10">
        <f t="shared" si="0"/>
        <v>40681.208333333336</v>
      </c>
      <c r="N27">
        <v>1307422800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>
        <f t="shared" si="3"/>
        <v>35.009459459459457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10">
        <f t="shared" si="0"/>
        <v>43312.208333333328</v>
      </c>
      <c r="N28">
        <v>1535346000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>
        <f t="shared" si="3"/>
        <v>106.6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10">
        <f t="shared" si="0"/>
        <v>42280.208333333328</v>
      </c>
      <c r="N29">
        <v>1444539600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>
        <f t="shared" si="3"/>
        <v>61.997747747747745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10">
        <f t="shared" si="0"/>
        <v>40218.25</v>
      </c>
      <c r="N30">
        <v>1267682400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>
        <f t="shared" si="3"/>
        <v>94.000622665006233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10">
        <f t="shared" si="0"/>
        <v>43301.208333333328</v>
      </c>
      <c r="N31">
        <v>1535518800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>
        <f t="shared" si="3"/>
        <v>112.05426356589147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10">
        <f t="shared" si="0"/>
        <v>43609.208333333328</v>
      </c>
      <c r="N32">
        <v>1559106000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>
        <f t="shared" si="3"/>
        <v>48.008849557522126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10">
        <f t="shared" si="0"/>
        <v>42374.25</v>
      </c>
      <c r="N33">
        <v>1454392800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>
        <f t="shared" si="3"/>
        <v>38.004334633723452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10">
        <f t="shared" si="0"/>
        <v>43110.25</v>
      </c>
      <c r="N34">
        <v>1517896800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>
        <f t="shared" si="3"/>
        <v>35.000184535892231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10">
        <f t="shared" si="0"/>
        <v>41917.208333333336</v>
      </c>
      <c r="N35">
        <v>1415685600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>
        <f t="shared" si="3"/>
        <v>85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10">
        <f t="shared" si="0"/>
        <v>42817.208333333328</v>
      </c>
      <c r="N36">
        <v>1490677200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>
        <f t="shared" si="3"/>
        <v>95.993893129770996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10">
        <f t="shared" si="0"/>
        <v>43484.25</v>
      </c>
      <c r="N37">
        <v>1551506400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>
        <f t="shared" si="3"/>
        <v>68.8125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10">
        <f t="shared" si="0"/>
        <v>40600.25</v>
      </c>
      <c r="N38">
        <v>1300856400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>
        <f t="shared" si="3"/>
        <v>105.97196261682242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10">
        <f t="shared" si="0"/>
        <v>43744.208333333328</v>
      </c>
      <c r="N39">
        <v>1573192800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>
        <f t="shared" si="3"/>
        <v>75.261194029850742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10">
        <f t="shared" si="0"/>
        <v>40469.208333333336</v>
      </c>
      <c r="N40">
        <v>1287810000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>
        <f t="shared" si="3"/>
        <v>57.125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10">
        <f t="shared" si="0"/>
        <v>41330.25</v>
      </c>
      <c r="N41">
        <v>1362978000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>
        <f t="shared" si="3"/>
        <v>75.141414141414145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10">
        <f t="shared" si="0"/>
        <v>40334.208333333336</v>
      </c>
      <c r="N42">
        <v>1277355600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>
        <f t="shared" si="3"/>
        <v>107.42342342342343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10">
        <f t="shared" si="0"/>
        <v>41156.208333333336</v>
      </c>
      <c r="N43">
        <v>1348981200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>
        <f t="shared" si="3"/>
        <v>35.995495495495497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10">
        <f t="shared" si="0"/>
        <v>40728.208333333336</v>
      </c>
      <c r="N44">
        <v>1310533200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>
        <f t="shared" si="3"/>
        <v>26.998873148744366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10">
        <f t="shared" si="0"/>
        <v>41844.208333333336</v>
      </c>
      <c r="N45">
        <v>1407560400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>
        <f t="shared" si="3"/>
        <v>107.56122448979592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10">
        <f t="shared" si="0"/>
        <v>43541.208333333328</v>
      </c>
      <c r="N46">
        <v>1552885200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>
        <f t="shared" si="3"/>
        <v>94.375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10">
        <f t="shared" si="0"/>
        <v>42676.208333333328</v>
      </c>
      <c r="N47">
        <v>1479362400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>
        <f t="shared" si="3"/>
        <v>46.163043478260867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10">
        <f t="shared" si="0"/>
        <v>40367.208333333336</v>
      </c>
      <c r="N48">
        <v>1280552400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>
        <f t="shared" si="3"/>
        <v>47.845637583892618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10">
        <f t="shared" si="0"/>
        <v>41727.208333333336</v>
      </c>
      <c r="N49">
        <v>1398661200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>
        <f t="shared" si="3"/>
        <v>53.007815713698065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10">
        <f t="shared" si="0"/>
        <v>42180.208333333328</v>
      </c>
      <c r="N50">
        <v>1436245200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>
        <f t="shared" si="3"/>
        <v>45.059405940594061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10">
        <f t="shared" si="0"/>
        <v>43758.208333333328</v>
      </c>
      <c r="N51">
        <v>1575439200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>
        <f t="shared" si="3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10">
        <f t="shared" si="0"/>
        <v>41487.208333333336</v>
      </c>
      <c r="N52">
        <v>1377752400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>
        <f t="shared" si="3"/>
        <v>99.006816632583508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10">
        <f t="shared" si="0"/>
        <v>40995.208333333336</v>
      </c>
      <c r="N53">
        <v>1334206800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>
        <f t="shared" si="3"/>
        <v>32.786666666666669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10">
        <f t="shared" si="0"/>
        <v>40436.208333333336</v>
      </c>
      <c r="N54">
        <v>1284872400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>
        <f t="shared" si="3"/>
        <v>59.119617224880386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10">
        <f t="shared" si="0"/>
        <v>41779.208333333336</v>
      </c>
      <c r="N55">
        <v>1403931600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>
        <f t="shared" si="3"/>
        <v>44.93333333333333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10">
        <f t="shared" si="0"/>
        <v>43170.25</v>
      </c>
      <c r="N56">
        <v>1521262800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>
        <f t="shared" si="3"/>
        <v>89.664122137404576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10">
        <f t="shared" si="0"/>
        <v>43311.208333333328</v>
      </c>
      <c r="N57">
        <v>1533358800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>
        <f t="shared" si="3"/>
        <v>70.079268292682926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10">
        <f t="shared" si="0"/>
        <v>42014.25</v>
      </c>
      <c r="N58">
        <v>1421474400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>
        <f t="shared" si="3"/>
        <v>31.059701492537314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10">
        <f t="shared" si="0"/>
        <v>42979.208333333328</v>
      </c>
      <c r="N59">
        <v>1505278800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>
        <f t="shared" si="3"/>
        <v>29.061611374407583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10">
        <f t="shared" si="0"/>
        <v>42268.208333333328</v>
      </c>
      <c r="N60">
        <v>1443934800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>
        <f t="shared" si="3"/>
        <v>30.0859375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10">
        <f t="shared" si="0"/>
        <v>42898.208333333328</v>
      </c>
      <c r="N61">
        <v>1498539600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>
        <f t="shared" si="3"/>
        <v>84.998125000000002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10">
        <f t="shared" si="0"/>
        <v>41107.208333333336</v>
      </c>
      <c r="N62">
        <v>1342760400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>
        <f t="shared" si="3"/>
        <v>82.001775410563695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10">
        <f t="shared" si="0"/>
        <v>40595.25</v>
      </c>
      <c r="N63">
        <v>1301720400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>
        <f t="shared" si="3"/>
        <v>58.040160642570278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10">
        <f t="shared" si="0"/>
        <v>42160.208333333328</v>
      </c>
      <c r="N64">
        <v>1433566800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>
        <f t="shared" si="3"/>
        <v>111.4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10">
        <f t="shared" si="0"/>
        <v>42853.208333333328</v>
      </c>
      <c r="N65">
        <v>1493874000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>
        <f t="shared" si="3"/>
        <v>71.94736842105263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10">
        <f t="shared" si="0"/>
        <v>43283.208333333328</v>
      </c>
      <c r="N66">
        <v>1531803600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>
        <f t="shared" ref="G67:G130" si="5">E67/I67</f>
        <v>61.038135593220339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10">
        <f t="shared" ref="M67:M130" si="6">(((L67/60)/60)/24)+DATE(1970,1,1)</f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>
        <f t="shared" si="5"/>
        <v>108.91666666666667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10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>
        <f t="shared" si="5"/>
        <v>29.001722017220171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10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>
        <f t="shared" si="5"/>
        <v>58.975609756097562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10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>
        <f t="shared" si="5"/>
        <v>111.82352941176471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10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>
        <f t="shared" si="5"/>
        <v>63.995555555555555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10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>
        <f t="shared" si="5"/>
        <v>85.315789473684205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10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>
        <f t="shared" si="5"/>
        <v>74.481481481481481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10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>
        <f t="shared" si="5"/>
        <v>105.14772727272727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10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>
        <f t="shared" si="5"/>
        <v>56.188235294117646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10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>
        <f t="shared" si="5"/>
        <v>85.917647058823533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10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>
        <f t="shared" si="5"/>
        <v>57.00296912114014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10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>
        <f t="shared" si="5"/>
        <v>79.642857142857139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10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>
        <f t="shared" si="5"/>
        <v>41.018181818181816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10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>
        <f t="shared" si="5"/>
        <v>48.004773269689736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10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>
        <f t="shared" si="5"/>
        <v>55.212598425196852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10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>
        <f t="shared" si="5"/>
        <v>92.109489051094897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10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>
        <f t="shared" si="5"/>
        <v>83.183333333333337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10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>
        <f t="shared" si="5"/>
        <v>39.996000000000002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10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>
        <f t="shared" si="5"/>
        <v>111.1336898395722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10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>
        <f t="shared" si="5"/>
        <v>90.563380281690144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10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>
        <f t="shared" si="5"/>
        <v>61.108374384236456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10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>
        <f t="shared" si="5"/>
        <v>83.022941970310384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10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>
        <f t="shared" si="5"/>
        <v>110.76106194690266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10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>
        <f t="shared" si="5"/>
        <v>89.458333333333329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10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>
        <f t="shared" si="5"/>
        <v>57.849056603773583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10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>
        <f t="shared" si="5"/>
        <v>109.99705449189985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10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>
        <f t="shared" si="5"/>
        <v>103.96586345381526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10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>
        <f t="shared" si="5"/>
        <v>107.99508196721311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10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>
        <f t="shared" si="5"/>
        <v>48.927777777777777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10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>
        <f t="shared" si="5"/>
        <v>37.666666666666664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10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>
        <f t="shared" si="5"/>
        <v>64.999141999141997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10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>
        <f t="shared" si="5"/>
        <v>106.61061946902655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10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>
        <f t="shared" si="5"/>
        <v>27.009016393442622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10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>
        <f t="shared" si="5"/>
        <v>91.16463414634147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10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>
        <f t="shared" si="5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10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>
        <f t="shared" si="5"/>
        <v>56.054878048780488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10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>
        <f t="shared" si="5"/>
        <v>31.017857142857142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10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>
        <f t="shared" si="5"/>
        <v>66.513513513513516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10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>
        <f t="shared" si="5"/>
        <v>89.005216484089729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10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>
        <f t="shared" si="5"/>
        <v>103.46315789473684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10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>
        <f t="shared" si="5"/>
        <v>95.278911564625844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10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>
        <f t="shared" si="5"/>
        <v>75.895348837209298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10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>
        <f t="shared" si="5"/>
        <v>107.57831325301204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10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>
        <f t="shared" si="5"/>
        <v>51.31666666666667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10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>
        <f t="shared" si="5"/>
        <v>71.983108108108112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10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>
        <f t="shared" si="5"/>
        <v>108.95414201183432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10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>
        <f t="shared" si="5"/>
        <v>35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10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>
        <f t="shared" si="5"/>
        <v>94.938931297709928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10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>
        <f t="shared" si="5"/>
        <v>109.65079365079364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10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>
        <f t="shared" si="5"/>
        <v>44.001815980629537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10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>
        <f t="shared" si="5"/>
        <v>86.794520547945211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10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>
        <f t="shared" si="5"/>
        <v>30.992727272727272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10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>
        <f t="shared" si="5"/>
        <v>94.791044776119406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10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>
        <f t="shared" si="5"/>
        <v>69.79220779220779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10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>
        <f t="shared" si="5"/>
        <v>63.003367003367003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10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>
        <f t="shared" si="5"/>
        <v>110.0343300110742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10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>
        <f t="shared" si="5"/>
        <v>25.997933274284026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10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>
        <f t="shared" si="5"/>
        <v>49.987915407854985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10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>
        <f t="shared" si="5"/>
        <v>101.72340425531915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10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>
        <f t="shared" si="5"/>
        <v>47.083333333333336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10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>
        <f t="shared" si="5"/>
        <v>89.944444444444443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10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>
        <f t="shared" si="5"/>
        <v>78.96875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10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>
        <f t="shared" si="5"/>
        <v>80.067669172932327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10">
        <f t="shared" si="6"/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>
        <f t="shared" ref="G131:G194" si="9">E131/I131</f>
        <v>86.472727272727269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10">
        <f t="shared" ref="M131:M194" si="10">(((L131/60)/60)/24)+DATE(1970,1,1)</f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>
        <f t="shared" si="9"/>
        <v>28.001876172607879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10">
        <f t="shared" si="10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>
        <f t="shared" si="9"/>
        <v>67.996725337699544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10">
        <f t="shared" si="10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>
        <f t="shared" si="9"/>
        <v>43.078651685393261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10">
        <f t="shared" si="10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>
        <f t="shared" si="9"/>
        <v>87.95597484276729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10">
        <f t="shared" si="10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>
        <f t="shared" si="9"/>
        <v>94.987234042553197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10">
        <f t="shared" si="10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>
        <f t="shared" si="9"/>
        <v>46.905982905982903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10">
        <f t="shared" si="10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>
        <f t="shared" si="9"/>
        <v>46.913793103448278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10">
        <f t="shared" si="10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>
        <f t="shared" si="9"/>
        <v>94.24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10">
        <f t="shared" si="10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>
        <f t="shared" si="9"/>
        <v>80.139130434782615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10">
        <f t="shared" si="10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>
        <f t="shared" si="9"/>
        <v>59.036809815950917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10">
        <f t="shared" si="10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>
        <f t="shared" si="9"/>
        <v>65.989247311827953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10">
        <f t="shared" si="10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>
        <f t="shared" si="9"/>
        <v>60.992530345471522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10">
        <f t="shared" si="10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>
        <f t="shared" si="9"/>
        <v>98.307692307692307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10">
        <f t="shared" si="10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>
        <f t="shared" si="9"/>
        <v>104.6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10">
        <f t="shared" si="10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>
        <f t="shared" si="9"/>
        <v>86.066666666666663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10">
        <f t="shared" si="10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>
        <f t="shared" si="9"/>
        <v>76.989583333333329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10">
        <f t="shared" si="10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>
        <f t="shared" si="9"/>
        <v>29.764705882352942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10">
        <f t="shared" si="10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>
        <f t="shared" si="9"/>
        <v>46.91959798994975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10">
        <f t="shared" si="10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>
        <f t="shared" si="9"/>
        <v>105.18691588785046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10">
        <f t="shared" si="10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>
        <f t="shared" si="9"/>
        <v>69.907692307692301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10">
        <f t="shared" si="10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>
        <f t="shared" si="9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10">
        <f t="shared" si="10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>
        <f t="shared" si="9"/>
        <v>60.011588275391958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10">
        <f t="shared" si="10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>
        <f t="shared" si="9"/>
        <v>52.006220379146917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10">
        <f t="shared" si="10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>
        <f t="shared" si="9"/>
        <v>31.000176025347649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10">
        <f t="shared" si="10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>
        <f t="shared" si="9"/>
        <v>95.042492917847028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10">
        <f t="shared" si="10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>
        <f t="shared" si="9"/>
        <v>75.968174204355108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10">
        <f t="shared" si="10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>
        <f t="shared" si="9"/>
        <v>71.013192612137203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10">
        <f t="shared" si="10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>
        <f t="shared" si="9"/>
        <v>73.733333333333334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10">
        <f t="shared" si="10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>
        <f t="shared" si="9"/>
        <v>113.17073170731707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10">
        <f t="shared" si="10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>
        <f t="shared" si="9"/>
        <v>105.00933552992861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10">
        <f t="shared" si="10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>
        <f t="shared" si="9"/>
        <v>79.176829268292678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10">
        <f t="shared" si="10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>
        <f t="shared" si="9"/>
        <v>57.333333333333336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10">
        <f t="shared" si="10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>
        <f t="shared" si="9"/>
        <v>58.178343949044589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10">
        <f t="shared" si="10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>
        <f t="shared" si="9"/>
        <v>36.032520325203251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10">
        <f t="shared" si="10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>
        <f t="shared" si="9"/>
        <v>107.99068767908309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10">
        <f t="shared" si="10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>
        <f t="shared" si="9"/>
        <v>44.005985634477256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10">
        <f t="shared" si="10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>
        <f t="shared" si="9"/>
        <v>55.077868852459019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10">
        <f t="shared" si="10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>
        <f t="shared" si="9"/>
        <v>74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10">
        <f t="shared" si="10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>
        <f t="shared" si="9"/>
        <v>41.996858638743454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10">
        <f t="shared" si="10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>
        <f t="shared" si="9"/>
        <v>77.988161010260455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10">
        <f t="shared" si="10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>
        <f t="shared" si="9"/>
        <v>82.507462686567166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10">
        <f t="shared" si="10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>
        <f t="shared" si="9"/>
        <v>104.2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10">
        <f t="shared" si="10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>
        <f t="shared" si="9"/>
        <v>25.5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10">
        <f t="shared" si="10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>
        <f t="shared" si="9"/>
        <v>100.98334401024984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10">
        <f t="shared" si="10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>
        <f t="shared" si="9"/>
        <v>111.83333333333333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10">
        <f t="shared" si="10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>
        <f t="shared" si="9"/>
        <v>41.999115044247787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10">
        <f t="shared" si="10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>
        <f t="shared" si="9"/>
        <v>110.05115089514067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10">
        <f t="shared" si="10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>
        <f t="shared" si="9"/>
        <v>58.997079225994888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10">
        <f t="shared" si="10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>
        <f t="shared" si="9"/>
        <v>32.985714285714288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10">
        <f t="shared" si="10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>
        <f t="shared" si="9"/>
        <v>45.005654509471306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10">
        <f t="shared" si="10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>
        <f t="shared" si="9"/>
        <v>81.98196487897485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10">
        <f t="shared" si="10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>
        <f t="shared" si="9"/>
        <v>39.080882352941174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10">
        <f t="shared" si="10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>
        <f t="shared" si="9"/>
        <v>58.996383363471971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10">
        <f t="shared" si="10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>
        <f t="shared" si="9"/>
        <v>40.988372093023258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10">
        <f t="shared" si="10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>
        <f t="shared" si="9"/>
        <v>31.029411764705884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10">
        <f t="shared" si="10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>
        <f t="shared" si="9"/>
        <v>37.789473684210527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10">
        <f t="shared" si="10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>
        <f t="shared" si="9"/>
        <v>32.006772009029348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10">
        <f t="shared" si="10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>
        <f t="shared" si="9"/>
        <v>95.966712898751737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10">
        <f t="shared" si="10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>
        <f t="shared" si="9"/>
        <v>75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10">
        <f t="shared" si="10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>
        <f t="shared" si="9"/>
        <v>102.0498866213152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10">
        <f t="shared" si="10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>
        <f t="shared" si="9"/>
        <v>105.75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10">
        <f t="shared" si="10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>
        <f t="shared" si="9"/>
        <v>37.069767441860463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10">
        <f t="shared" si="10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>
        <f t="shared" si="9"/>
        <v>35.049382716049379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10">
        <f t="shared" si="10"/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>
        <f t="shared" ref="G195:G258" si="13">E195/I195</f>
        <v>46.338461538461537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10">
        <f t="shared" ref="M195:M258" si="14">(((L195/60)/60)/24)+DATE(1970,1,1)</f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>
        <f t="shared" si="13"/>
        <v>69.174603174603178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10">
        <f t="shared" si="14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>
        <f t="shared" si="13"/>
        <v>109.07824427480917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10">
        <f t="shared" si="14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>
        <f t="shared" si="13"/>
        <v>51.78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10">
        <f t="shared" si="14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>
        <f t="shared" si="13"/>
        <v>82.010055304172951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10">
        <f t="shared" si="14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>
        <f t="shared" si="13"/>
        <v>35.958333333333336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10">
        <f t="shared" si="14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>
        <f t="shared" si="13"/>
        <v>74.461538461538467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10">
        <f t="shared" si="14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>
        <f t="shared" si="13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10">
        <f t="shared" si="14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>
        <f t="shared" si="13"/>
        <v>91.114649681528661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10">
        <f t="shared" si="14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>
        <f t="shared" si="13"/>
        <v>79.792682926829272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10">
        <f t="shared" si="14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>
        <f t="shared" si="13"/>
        <v>42.999777678968428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10">
        <f t="shared" si="14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>
        <f t="shared" si="13"/>
        <v>63.225000000000001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10">
        <f t="shared" si="14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>
        <f t="shared" si="13"/>
        <v>70.174999999999997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10">
        <f t="shared" si="14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>
        <f t="shared" si="13"/>
        <v>61.333333333333336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10">
        <f t="shared" si="14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>
        <f t="shared" si="13"/>
        <v>99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10">
        <f t="shared" si="14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>
        <f t="shared" si="13"/>
        <v>96.984900146127615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10">
        <f t="shared" si="14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>
        <f t="shared" si="13"/>
        <v>51.004950495049506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10">
        <f t="shared" si="14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>
        <f t="shared" si="13"/>
        <v>28.044247787610619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10">
        <f t="shared" si="14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>
        <f t="shared" si="13"/>
        <v>60.984615384615381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10">
        <f t="shared" si="14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>
        <f t="shared" si="13"/>
        <v>73.214285714285708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10">
        <f t="shared" si="14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>
        <f t="shared" si="13"/>
        <v>39.997435299603637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10">
        <f t="shared" si="14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>
        <f t="shared" si="13"/>
        <v>86.812121212121212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10">
        <f t="shared" si="14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>
        <f t="shared" si="13"/>
        <v>42.125874125874127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10">
        <f t="shared" si="14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>
        <f t="shared" si="13"/>
        <v>103.97851239669421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10">
        <f t="shared" si="14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>
        <f t="shared" si="13"/>
        <v>62.003211991434689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10">
        <f t="shared" si="14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>
        <f t="shared" si="13"/>
        <v>31.005037783375315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10">
        <f t="shared" si="14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>
        <f t="shared" si="13"/>
        <v>89.991552956465242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10">
        <f t="shared" si="14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>
        <f t="shared" si="13"/>
        <v>39.235294117647058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10">
        <f t="shared" si="14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>
        <f t="shared" si="13"/>
        <v>54.993116108306566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10">
        <f t="shared" si="14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>
        <f t="shared" si="13"/>
        <v>47.992753623188406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10">
        <f t="shared" si="14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>
        <f t="shared" si="13"/>
        <v>87.966702470461868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10">
        <f t="shared" si="14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>
        <f t="shared" si="13"/>
        <v>51.999165275459099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10">
        <f t="shared" si="14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>
        <f t="shared" si="13"/>
        <v>29.999659863945578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10">
        <f t="shared" si="14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>
        <f t="shared" si="13"/>
        <v>98.205357142857139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10">
        <f t="shared" si="14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>
        <f t="shared" si="13"/>
        <v>108.96182396606575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10">
        <f t="shared" si="14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>
        <f t="shared" si="13"/>
        <v>66.998379254457049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10">
        <f t="shared" si="14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>
        <f t="shared" si="13"/>
        <v>64.99333594668758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10">
        <f t="shared" si="14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>
        <f t="shared" si="13"/>
        <v>99.841584158415841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10">
        <f t="shared" si="14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>
        <f t="shared" si="13"/>
        <v>82.432835820895519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10">
        <f t="shared" si="14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>
        <f t="shared" si="13"/>
        <v>63.293478260869563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10">
        <f t="shared" si="14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>
        <f t="shared" si="13"/>
        <v>96.774193548387103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10">
        <f t="shared" si="14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>
        <f t="shared" si="13"/>
        <v>54.906040268456373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10">
        <f t="shared" si="14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>
        <f t="shared" si="13"/>
        <v>39.010869565217391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10">
        <f t="shared" si="14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>
        <f t="shared" si="13"/>
        <v>75.84210526315789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10">
        <f t="shared" si="14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>
        <f t="shared" si="13"/>
        <v>45.051671732522799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10">
        <f t="shared" si="14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>
        <f t="shared" si="13"/>
        <v>104.51546391752578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10">
        <f t="shared" si="14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>
        <f t="shared" si="13"/>
        <v>76.268292682926827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10">
        <f t="shared" si="14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>
        <f t="shared" si="13"/>
        <v>69.015695067264573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10">
        <f t="shared" si="14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>
        <f t="shared" si="13"/>
        <v>101.97684085510689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10">
        <f t="shared" si="14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>
        <f t="shared" si="13"/>
        <v>42.915999999999997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10">
        <f t="shared" si="14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>
        <f t="shared" si="13"/>
        <v>43.025210084033617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10">
        <f t="shared" si="14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>
        <f t="shared" si="13"/>
        <v>75.245283018867923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10">
        <f t="shared" si="14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>
        <f t="shared" si="13"/>
        <v>69.023364485981304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10">
        <f t="shared" si="14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>
        <f t="shared" si="13"/>
        <v>65.986486486486484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10">
        <f t="shared" si="14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>
        <f t="shared" si="13"/>
        <v>98.013800424628457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10">
        <f t="shared" si="14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>
        <f t="shared" si="13"/>
        <v>60.105504587155963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10">
        <f t="shared" si="14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>
        <f t="shared" si="13"/>
        <v>26.000773395204948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10">
        <f t="shared" si="14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>
        <f t="shared" si="13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10">
        <f t="shared" si="14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>
        <f t="shared" si="13"/>
        <v>38.019801980198018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10">
        <f t="shared" si="14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>
        <f t="shared" si="13"/>
        <v>106.15254237288136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10">
        <f t="shared" si="14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>
        <f t="shared" si="13"/>
        <v>81.019475655430711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10">
        <f t="shared" si="14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>
        <f t="shared" si="13"/>
        <v>96.647727272727266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10">
        <f t="shared" si="14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>
        <f t="shared" si="13"/>
        <v>57.003535651149086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10">
        <f t="shared" si="14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>
        <f t="shared" si="13"/>
        <v>63.93333333333333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10">
        <f t="shared" si="14"/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>
        <f t="shared" ref="G259:G322" si="17">E259/I259</f>
        <v>90.456521739130437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10">
        <f t="shared" ref="M259:M322" si="18">(((L259/60)/60)/24)+DATE(1970,1,1)</f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>
        <f t="shared" si="17"/>
        <v>72.172043010752688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10">
        <f t="shared" si="18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>
        <f t="shared" si="17"/>
        <v>77.934782608695656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10">
        <f t="shared" si="18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>
        <f t="shared" si="17"/>
        <v>38.065134099616856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10">
        <f t="shared" si="18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>
        <f t="shared" si="17"/>
        <v>57.936123348017624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10">
        <f t="shared" si="18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>
        <f t="shared" si="17"/>
        <v>49.794392523364486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10">
        <f t="shared" si="18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>
        <f t="shared" si="17"/>
        <v>54.050251256281406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10">
        <f t="shared" si="18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>
        <f t="shared" si="17"/>
        <v>30.002721335268504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10">
        <f t="shared" si="18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>
        <f t="shared" si="17"/>
        <v>70.127906976744185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10">
        <f t="shared" si="18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>
        <f t="shared" si="17"/>
        <v>26.996228786926462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10">
        <f t="shared" si="18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>
        <f t="shared" si="17"/>
        <v>51.990606936416185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10">
        <f t="shared" si="18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>
        <f t="shared" si="17"/>
        <v>56.416666666666664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10">
        <f t="shared" si="18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>
        <f t="shared" si="17"/>
        <v>101.63218390804597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10">
        <f t="shared" si="18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>
        <f t="shared" si="17"/>
        <v>25.005291005291006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10">
        <f t="shared" si="18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>
        <f t="shared" si="17"/>
        <v>32.016393442622949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10">
        <f t="shared" si="18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>
        <f t="shared" si="17"/>
        <v>82.021647307286173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10">
        <f t="shared" si="18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>
        <f t="shared" si="17"/>
        <v>37.957446808510639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10">
        <f t="shared" si="18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>
        <f t="shared" si="17"/>
        <v>51.533333333333331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10">
        <f t="shared" si="18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>
        <f t="shared" si="17"/>
        <v>81.198275862068968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10">
        <f t="shared" si="18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>
        <f t="shared" si="17"/>
        <v>40.030075187969928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10">
        <f t="shared" si="18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>
        <f t="shared" si="17"/>
        <v>89.939759036144579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10">
        <f t="shared" si="18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>
        <f t="shared" si="17"/>
        <v>96.692307692307693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10">
        <f t="shared" si="18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>
        <f t="shared" si="17"/>
        <v>25.010989010989011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10">
        <f t="shared" si="18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>
        <f t="shared" si="17"/>
        <v>36.987277353689571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10">
        <f t="shared" si="18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>
        <f t="shared" si="17"/>
        <v>73.012609117361791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10">
        <f t="shared" si="18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>
        <f t="shared" si="17"/>
        <v>68.240601503759393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10">
        <f t="shared" si="18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>
        <f t="shared" si="17"/>
        <v>52.310344827586206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10">
        <f t="shared" si="18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>
        <f t="shared" si="17"/>
        <v>61.765151515151516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10">
        <f t="shared" si="18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>
        <f t="shared" si="17"/>
        <v>25.027559055118111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10">
        <f t="shared" si="18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>
        <f t="shared" si="17"/>
        <v>106.28804347826087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10">
        <f t="shared" si="18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>
        <f t="shared" si="17"/>
        <v>75.07386363636364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10">
        <f t="shared" si="18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>
        <f t="shared" si="17"/>
        <v>39.970802919708028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10">
        <f t="shared" si="18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>
        <f t="shared" si="17"/>
        <v>39.982195845697326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10">
        <f t="shared" si="18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>
        <f t="shared" si="17"/>
        <v>101.01541850220265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10">
        <f t="shared" si="18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>
        <f t="shared" si="17"/>
        <v>76.813084112149539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10">
        <f t="shared" si="18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>
        <f t="shared" si="17"/>
        <v>71.7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10">
        <f t="shared" si="18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>
        <f t="shared" si="17"/>
        <v>33.28125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10">
        <f t="shared" si="18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>
        <f t="shared" si="17"/>
        <v>43.923497267759565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10">
        <f t="shared" si="18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>
        <f t="shared" si="17"/>
        <v>36.004712041884815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10">
        <f t="shared" si="18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>
        <f t="shared" si="17"/>
        <v>88.21052631578948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10">
        <f t="shared" si="18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>
        <f t="shared" si="17"/>
        <v>65.240384615384613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10">
        <f t="shared" si="18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>
        <f t="shared" si="17"/>
        <v>69.958333333333329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10">
        <f t="shared" si="18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>
        <f t="shared" si="17"/>
        <v>39.877551020408163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10">
        <f t="shared" si="18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>
        <f t="shared" si="17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10">
        <f t="shared" si="18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>
        <f t="shared" si="17"/>
        <v>41.023728813559323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10">
        <f t="shared" si="18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>
        <f t="shared" si="17"/>
        <v>98.914285714285711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10">
        <f t="shared" si="18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>
        <f t="shared" si="17"/>
        <v>87.78125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10">
        <f t="shared" si="18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>
        <f t="shared" si="17"/>
        <v>80.767605633802816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10">
        <f t="shared" si="18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>
        <f t="shared" si="17"/>
        <v>94.28235294117647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10">
        <f t="shared" si="18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>
        <f t="shared" si="17"/>
        <v>73.428571428571431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10">
        <f t="shared" si="18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>
        <f t="shared" si="17"/>
        <v>65.968133535660087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10">
        <f t="shared" si="18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>
        <f t="shared" si="17"/>
        <v>109.04109589041096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10">
        <f t="shared" si="18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>
        <f t="shared" si="17"/>
        <v>41.16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10">
        <f t="shared" si="18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>
        <f t="shared" si="17"/>
        <v>99.125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10">
        <f t="shared" si="18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>
        <f t="shared" si="17"/>
        <v>105.88429752066116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10">
        <f t="shared" si="18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>
        <f t="shared" si="17"/>
        <v>48.996525921966864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10">
        <f t="shared" si="18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>
        <f t="shared" si="17"/>
        <v>39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10">
        <f t="shared" si="18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>
        <f t="shared" si="17"/>
        <v>31.022556390977442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10">
        <f t="shared" si="18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>
        <f t="shared" si="17"/>
        <v>103.87096774193549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10">
        <f t="shared" si="18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>
        <f t="shared" si="17"/>
        <v>59.268518518518519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10">
        <f t="shared" si="18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>
        <f t="shared" si="17"/>
        <v>42.3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10">
        <f t="shared" si="18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>
        <f t="shared" si="17"/>
        <v>53.117647058823529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10">
        <f t="shared" si="18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>
        <f t="shared" si="17"/>
        <v>50.796875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10">
        <f t="shared" si="18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>
        <f t="shared" si="17"/>
        <v>101.15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10">
        <f t="shared" si="18"/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>
        <f t="shared" ref="G323:G386" si="21">E323/I323</f>
        <v>65.000810372771468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10">
        <f t="shared" ref="M323:M386" si="22">(((L323/60)/60)/24)+DATE(1970,1,1)</f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>
        <f t="shared" si="21"/>
        <v>37.998645510835914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10">
        <f t="shared" si="22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>
        <f t="shared" si="21"/>
        <v>82.615384615384613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10">
        <f t="shared" si="22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>
        <f t="shared" si="21"/>
        <v>37.941368078175898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10">
        <f t="shared" si="22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>
        <f t="shared" si="21"/>
        <v>80.780821917808225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10">
        <f t="shared" si="22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>
        <f t="shared" si="21"/>
        <v>25.984375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10">
        <f t="shared" si="22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>
        <f t="shared" si="21"/>
        <v>30.363636363636363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10">
        <f t="shared" si="22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>
        <f t="shared" si="21"/>
        <v>54.004916018025398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10">
        <f t="shared" si="22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>
        <f t="shared" si="21"/>
        <v>101.78672985781991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10">
        <f t="shared" si="22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>
        <f t="shared" si="21"/>
        <v>45.003610108303249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10">
        <f t="shared" si="22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>
        <f t="shared" si="21"/>
        <v>77.068421052631578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10">
        <f t="shared" si="22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>
        <f t="shared" si="21"/>
        <v>88.076595744680844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10">
        <f t="shared" si="22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>
        <f t="shared" si="21"/>
        <v>47.035573122529641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10">
        <f t="shared" si="22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>
        <f t="shared" si="21"/>
        <v>110.99550763701707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10">
        <f t="shared" si="22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>
        <f t="shared" si="21"/>
        <v>87.003066141042481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10">
        <f t="shared" si="22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>
        <f t="shared" si="21"/>
        <v>63.994402985074629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10">
        <f t="shared" si="22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>
        <f t="shared" si="21"/>
        <v>105.9945205479452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10">
        <f t="shared" si="22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>
        <f t="shared" si="21"/>
        <v>73.989349112426041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10">
        <f t="shared" si="22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>
        <f t="shared" si="21"/>
        <v>84.02004626060139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10">
        <f t="shared" si="22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>
        <f t="shared" si="21"/>
        <v>88.966921119592882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10">
        <f t="shared" si="22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>
        <f t="shared" si="21"/>
        <v>76.990453460620529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10">
        <f t="shared" si="22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>
        <f t="shared" si="21"/>
        <v>97.146341463414629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10">
        <f t="shared" si="22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>
        <f t="shared" si="21"/>
        <v>33.013605442176868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10">
        <f t="shared" si="22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>
        <f t="shared" si="21"/>
        <v>99.950602409638549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10">
        <f t="shared" si="22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>
        <f t="shared" si="21"/>
        <v>69.966767371601208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10">
        <f t="shared" si="22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>
        <f t="shared" si="21"/>
        <v>110.32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10">
        <f t="shared" si="22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>
        <f t="shared" si="21"/>
        <v>66.005235602094245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10">
        <f t="shared" si="22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>
        <f t="shared" si="21"/>
        <v>41.005742176284812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10">
        <f t="shared" si="22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>
        <f t="shared" si="21"/>
        <v>103.96316359696641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10">
        <f t="shared" si="22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>
        <f t="shared" si="21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10">
        <f t="shared" si="22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>
        <f t="shared" si="21"/>
        <v>47.009935419771487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10">
        <f t="shared" si="22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>
        <f t="shared" si="21"/>
        <v>29.606060606060606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10">
        <f t="shared" si="22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>
        <f t="shared" si="21"/>
        <v>81.010569583088667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10">
        <f t="shared" si="22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>
        <f t="shared" si="21"/>
        <v>94.35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10">
        <f t="shared" si="22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>
        <f t="shared" si="21"/>
        <v>26.058139534883722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10">
        <f t="shared" si="22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>
        <f t="shared" si="21"/>
        <v>85.775000000000006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10">
        <f t="shared" si="22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>
        <f t="shared" si="21"/>
        <v>103.73170731707317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10">
        <f t="shared" si="22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>
        <f t="shared" si="21"/>
        <v>49.826086956521742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10">
        <f t="shared" si="22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>
        <f t="shared" si="21"/>
        <v>63.893048128342244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10">
        <f t="shared" si="22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>
        <f t="shared" si="21"/>
        <v>47.002434782608695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10">
        <f t="shared" si="22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>
        <f t="shared" si="21"/>
        <v>108.47727272727273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10">
        <f t="shared" si="22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>
        <f t="shared" si="21"/>
        <v>72.015706806282722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10">
        <f t="shared" si="22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>
        <f t="shared" si="21"/>
        <v>59.928057553956833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10">
        <f t="shared" si="22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>
        <f t="shared" si="21"/>
        <v>78.209677419354833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10">
        <f t="shared" si="22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>
        <f t="shared" si="21"/>
        <v>104.77678571428571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10">
        <f t="shared" si="22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>
        <f t="shared" si="21"/>
        <v>105.52475247524752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10">
        <f t="shared" si="22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>
        <f t="shared" si="21"/>
        <v>24.933333333333334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10">
        <f t="shared" si="22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>
        <f t="shared" si="21"/>
        <v>69.873786407766985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10">
        <f t="shared" si="22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>
        <f t="shared" si="21"/>
        <v>95.733766233766232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10">
        <f t="shared" si="22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>
        <f t="shared" si="21"/>
        <v>29.997485752598056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10">
        <f t="shared" si="22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>
        <f t="shared" si="21"/>
        <v>59.011948529411768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10">
        <f t="shared" si="22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>
        <f t="shared" si="21"/>
        <v>84.757396449704146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10">
        <f t="shared" si="22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>
        <f t="shared" si="21"/>
        <v>78.010921177587846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10">
        <f t="shared" si="22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>
        <f t="shared" si="21"/>
        <v>50.05215419501134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10">
        <f t="shared" si="22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>
        <f t="shared" si="21"/>
        <v>59.16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10">
        <f t="shared" si="22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>
        <f t="shared" si="21"/>
        <v>93.702290076335885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10">
        <f t="shared" si="22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>
        <f t="shared" si="21"/>
        <v>40.14173228346457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10">
        <f t="shared" si="22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>
        <f t="shared" si="21"/>
        <v>70.090140845070422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10">
        <f t="shared" si="22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>
        <f t="shared" si="21"/>
        <v>66.181818181818187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10">
        <f t="shared" si="22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>
        <f t="shared" si="21"/>
        <v>47.714285714285715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10">
        <f t="shared" si="22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>
        <f t="shared" si="21"/>
        <v>62.896774193548389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10">
        <f t="shared" si="22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>
        <f t="shared" si="21"/>
        <v>86.611940298507463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10">
        <f t="shared" si="22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>
        <f t="shared" si="21"/>
        <v>75.126984126984127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10">
        <f t="shared" si="22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>
        <f t="shared" si="21"/>
        <v>41.004167534903104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10">
        <f t="shared" si="22"/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>
        <f t="shared" ref="G387:G450" si="25">E387/I387</f>
        <v>50.007915567282325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10">
        <f t="shared" ref="M387:M450" si="26">(((L387/60)/60)/24)+DATE(1970,1,1)</f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>
        <f t="shared" si="25"/>
        <v>96.960674157303373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10">
        <f t="shared" si="26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>
        <f t="shared" si="25"/>
        <v>100.93160377358491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10">
        <f t="shared" si="26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>
        <f t="shared" si="25"/>
        <v>89.227586206896547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10">
        <f t="shared" si="26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>
        <f t="shared" si="25"/>
        <v>87.979166666666671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10">
        <f t="shared" si="26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>
        <f t="shared" si="25"/>
        <v>89.54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10">
        <f t="shared" si="26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>
        <f t="shared" si="25"/>
        <v>29.09271523178808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10">
        <f t="shared" si="26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>
        <f t="shared" si="25"/>
        <v>42.006218905472636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10">
        <f t="shared" si="26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>
        <f t="shared" si="25"/>
        <v>47.004903563255965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10">
        <f t="shared" si="26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>
        <f t="shared" si="25"/>
        <v>110.44117647058823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10">
        <f t="shared" si="26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>
        <f t="shared" si="25"/>
        <v>41.990909090909092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10">
        <f t="shared" si="26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>
        <f t="shared" si="25"/>
        <v>48.012468827930178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10">
        <f t="shared" si="26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>
        <f t="shared" si="25"/>
        <v>31.019823788546255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10">
        <f t="shared" si="26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>
        <f t="shared" si="25"/>
        <v>99.203252032520325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10">
        <f t="shared" si="26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>
        <f t="shared" si="25"/>
        <v>66.022316684378325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10">
        <f t="shared" si="26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>
        <f t="shared" si="25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10">
        <f t="shared" si="26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>
        <f t="shared" si="25"/>
        <v>46.060200668896321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10">
        <f t="shared" si="26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>
        <f t="shared" si="25"/>
        <v>73.650000000000006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10">
        <f t="shared" si="26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>
        <f t="shared" si="25"/>
        <v>55.99336650082919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10">
        <f t="shared" si="26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>
        <f t="shared" si="25"/>
        <v>68.985695127402778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10">
        <f t="shared" si="26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>
        <f t="shared" si="25"/>
        <v>60.981609195402299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10">
        <f t="shared" si="26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>
        <f t="shared" si="25"/>
        <v>110.98139534883721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10">
        <f t="shared" si="26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>
        <f t="shared" si="25"/>
        <v>25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10">
        <f t="shared" si="26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>
        <f t="shared" si="25"/>
        <v>78.759740259740255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10">
        <f t="shared" si="26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>
        <f t="shared" si="25"/>
        <v>87.960784313725483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10">
        <f t="shared" si="26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>
        <f t="shared" si="25"/>
        <v>49.987398739873989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10">
        <f t="shared" si="26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>
        <f t="shared" si="25"/>
        <v>99.524390243902445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10">
        <f t="shared" si="26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>
        <f t="shared" si="25"/>
        <v>104.82089552238806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10">
        <f t="shared" si="26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>
        <f t="shared" si="25"/>
        <v>108.01469237832875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10">
        <f t="shared" si="26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>
        <f t="shared" si="25"/>
        <v>28.998544660724033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10">
        <f t="shared" si="26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>
        <f t="shared" si="25"/>
        <v>30.028708133971293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10">
        <f t="shared" si="26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>
        <f t="shared" si="25"/>
        <v>41.005559416261292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10">
        <f t="shared" si="26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>
        <f t="shared" si="25"/>
        <v>62.866666666666667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10">
        <f t="shared" si="26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>
        <f t="shared" si="25"/>
        <v>47.005002501250623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10">
        <f t="shared" si="26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>
        <f t="shared" si="25"/>
        <v>26.997693638285604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10">
        <f t="shared" si="26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>
        <f t="shared" si="25"/>
        <v>68.329787234042556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10">
        <f t="shared" si="26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>
        <f t="shared" si="25"/>
        <v>50.974576271186443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10">
        <f t="shared" si="26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>
        <f t="shared" si="25"/>
        <v>54.024390243902438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10">
        <f t="shared" si="26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>
        <f t="shared" si="25"/>
        <v>97.055555555555557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10">
        <f t="shared" si="26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>
        <f t="shared" si="25"/>
        <v>24.867469879518072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10">
        <f t="shared" si="26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>
        <f t="shared" si="25"/>
        <v>84.423913043478265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10">
        <f t="shared" si="26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>
        <f t="shared" si="25"/>
        <v>47.091324200913242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10">
        <f t="shared" si="26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>
        <f t="shared" si="25"/>
        <v>77.996041171813147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10">
        <f t="shared" si="26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>
        <f t="shared" si="25"/>
        <v>62.967871485943775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10">
        <f t="shared" si="26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>
        <f t="shared" si="25"/>
        <v>81.006080449017773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10">
        <f t="shared" si="26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>
        <f t="shared" si="25"/>
        <v>65.321428571428569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10">
        <f t="shared" si="26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>
        <f t="shared" si="25"/>
        <v>104.43617021276596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10">
        <f t="shared" si="26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>
        <f t="shared" si="25"/>
        <v>69.989010989010993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10">
        <f t="shared" si="26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>
        <f t="shared" si="25"/>
        <v>83.023989898989896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10">
        <f t="shared" si="26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>
        <f t="shared" si="25"/>
        <v>90.3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10">
        <f t="shared" si="26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>
        <f t="shared" si="25"/>
        <v>103.98131932282546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10">
        <f t="shared" si="26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>
        <f t="shared" si="25"/>
        <v>54.931726907630519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10">
        <f t="shared" si="26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>
        <f t="shared" si="25"/>
        <v>51.921875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10">
        <f t="shared" si="26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>
        <f t="shared" si="25"/>
        <v>60.02834008097166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10">
        <f t="shared" si="26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>
        <f t="shared" si="25"/>
        <v>44.003488879197555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10">
        <f t="shared" si="26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>
        <f t="shared" si="25"/>
        <v>53.003513254551258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10">
        <f t="shared" si="26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>
        <f t="shared" si="25"/>
        <v>54.5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10">
        <f t="shared" si="26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>
        <f t="shared" si="25"/>
        <v>75.04195804195804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10">
        <f t="shared" si="26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>
        <f t="shared" si="25"/>
        <v>35.911111111111111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10">
        <f t="shared" si="26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>
        <f t="shared" si="25"/>
        <v>36.952702702702702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10">
        <f t="shared" si="26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>
        <f t="shared" si="25"/>
        <v>63.170588235294119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10">
        <f t="shared" si="26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>
        <f t="shared" si="25"/>
        <v>29.99462365591398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10">
        <f t="shared" si="26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>
        <f t="shared" si="25"/>
        <v>86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10">
        <f t="shared" si="26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>
        <f t="shared" si="25"/>
        <v>75.014876033057845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10">
        <f t="shared" si="26"/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>
        <f t="shared" ref="G451:G514" si="29">E451/I451</f>
        <v>101.19767441860465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10">
        <f t="shared" ref="M451:M514" si="30">(((L451/60)/60)/24)+DATE(1970,1,1)</f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>
        <f t="shared" si="29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10">
        <f t="shared" si="30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>
        <f t="shared" si="29"/>
        <v>29.001272669424118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10">
        <f t="shared" si="30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>
        <f t="shared" si="29"/>
        <v>98.225806451612897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10">
        <f t="shared" si="30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>
        <f t="shared" si="29"/>
        <v>87.001693480101608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10">
        <f t="shared" si="30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>
        <f t="shared" si="29"/>
        <v>45.205128205128204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10">
        <f t="shared" si="30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>
        <f t="shared" si="29"/>
        <v>37.001341561577675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10">
        <f t="shared" si="30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>
        <f t="shared" si="29"/>
        <v>94.976947040498445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10">
        <f t="shared" si="30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>
        <f t="shared" si="29"/>
        <v>28.956521739130434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10">
        <f t="shared" si="30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>
        <f t="shared" si="29"/>
        <v>55.993396226415094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10">
        <f t="shared" si="30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>
        <f t="shared" si="29"/>
        <v>54.038095238095238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10">
        <f t="shared" si="30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>
        <f t="shared" si="29"/>
        <v>82.38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10">
        <f t="shared" si="30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>
        <f t="shared" si="29"/>
        <v>66.997115384615384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10">
        <f t="shared" si="30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>
        <f t="shared" si="29"/>
        <v>107.91401869158878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10">
        <f t="shared" si="30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>
        <f t="shared" si="29"/>
        <v>69.009501187648453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10">
        <f t="shared" si="30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>
        <f t="shared" si="29"/>
        <v>39.006568144499177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10">
        <f t="shared" si="30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>
        <f t="shared" si="29"/>
        <v>110.3625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10">
        <f t="shared" si="30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>
        <f t="shared" si="29"/>
        <v>94.857142857142861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10">
        <f t="shared" si="30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>
        <f t="shared" si="29"/>
        <v>57.935251798561154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10">
        <f t="shared" si="30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>
        <f t="shared" si="29"/>
        <v>101.25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10">
        <f t="shared" si="30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>
        <f t="shared" si="29"/>
        <v>64.95597484276729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10">
        <f t="shared" si="30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>
        <f t="shared" si="29"/>
        <v>27.00524934383202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10">
        <f t="shared" si="30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>
        <f t="shared" si="29"/>
        <v>50.97422680412371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10">
        <f t="shared" si="30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>
        <f t="shared" si="29"/>
        <v>104.94260869565217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10">
        <f t="shared" si="30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>
        <f t="shared" si="29"/>
        <v>84.028301886792448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10">
        <f t="shared" si="30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>
        <f t="shared" si="29"/>
        <v>102.85915492957747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10">
        <f t="shared" si="30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>
        <f t="shared" si="29"/>
        <v>39.962085308056871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10">
        <f t="shared" si="30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>
        <f t="shared" si="29"/>
        <v>51.001785714285717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10">
        <f t="shared" si="30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>
        <f t="shared" si="29"/>
        <v>40.823008849557525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10">
        <f t="shared" si="30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>
        <f t="shared" si="29"/>
        <v>58.999637155297535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10">
        <f t="shared" si="30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>
        <f t="shared" si="29"/>
        <v>71.156069364161851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10">
        <f t="shared" si="30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>
        <f t="shared" si="29"/>
        <v>99.494252873563212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10">
        <f t="shared" si="30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>
        <f t="shared" si="29"/>
        <v>103.98634590377114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10">
        <f t="shared" si="30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>
        <f t="shared" si="29"/>
        <v>76.555555555555557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10">
        <f t="shared" si="30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>
        <f t="shared" si="29"/>
        <v>87.068592057761734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10">
        <f t="shared" si="30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>
        <f t="shared" si="29"/>
        <v>48.99554707379135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10">
        <f t="shared" si="30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>
        <f t="shared" si="29"/>
        <v>42.969135802469133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10">
        <f t="shared" si="30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>
        <f t="shared" si="29"/>
        <v>33.428571428571431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10">
        <f t="shared" si="30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>
        <f t="shared" si="29"/>
        <v>83.982949701619773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10">
        <f t="shared" si="30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>
        <f t="shared" si="29"/>
        <v>101.41739130434783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10">
        <f t="shared" si="30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>
        <f t="shared" si="29"/>
        <v>109.87058823529412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10">
        <f t="shared" si="30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>
        <f t="shared" si="29"/>
        <v>31.916666666666668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10">
        <f t="shared" si="30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>
        <f t="shared" si="29"/>
        <v>70.993450675399103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10">
        <f t="shared" si="30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>
        <f t="shared" si="29"/>
        <v>77.026890756302521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10">
        <f t="shared" si="30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>
        <f t="shared" si="29"/>
        <v>101.78125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10">
        <f t="shared" si="30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>
        <f t="shared" si="29"/>
        <v>51.059701492537314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10">
        <f t="shared" si="30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>
        <f t="shared" si="29"/>
        <v>68.02051282051282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10">
        <f t="shared" si="30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>
        <f t="shared" si="29"/>
        <v>30.87037037037037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10">
        <f t="shared" si="30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>
        <f t="shared" si="29"/>
        <v>27.908333333333335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10">
        <f t="shared" si="30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>
        <f t="shared" si="29"/>
        <v>79.994818652849744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10">
        <f t="shared" si="30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>
        <f t="shared" si="29"/>
        <v>38.003378378378379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10">
        <f t="shared" si="30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e">
        <f t="shared" si="29"/>
        <v>#DIV/0!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10">
        <f t="shared" si="30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>
        <f t="shared" si="29"/>
        <v>59.990534521158132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10">
        <f t="shared" si="30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>
        <f t="shared" si="29"/>
        <v>37.037634408602152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10">
        <f t="shared" si="30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>
        <f t="shared" si="29"/>
        <v>99.963043478260872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10">
        <f t="shared" si="30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>
        <f t="shared" si="29"/>
        <v>111.6774193548387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10">
        <f t="shared" si="30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>
        <f t="shared" si="29"/>
        <v>36.014409221902014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10">
        <f t="shared" si="30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>
        <f t="shared" si="29"/>
        <v>66.010284810126578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10">
        <f t="shared" si="30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>
        <f t="shared" si="29"/>
        <v>44.05263157894737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10">
        <f t="shared" si="30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>
        <f t="shared" si="29"/>
        <v>52.999726551818434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10">
        <f t="shared" si="30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>
        <f t="shared" si="29"/>
        <v>95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10">
        <f t="shared" si="30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>
        <f t="shared" si="29"/>
        <v>70.908396946564892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10">
        <f t="shared" si="30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>
        <f t="shared" si="29"/>
        <v>98.060773480662988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10">
        <f t="shared" si="30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>
        <f t="shared" si="29"/>
        <v>53.046025104602514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10">
        <f t="shared" si="30"/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>
        <f t="shared" ref="G515:G578" si="33">E515/I515</f>
        <v>93.142857142857139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10">
        <f t="shared" ref="M515:M578" si="34">(((L515/60)/60)/24)+DATE(1970,1,1)</f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>
        <f t="shared" si="33"/>
        <v>58.945075757575758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10">
        <f t="shared" si="34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>
        <f t="shared" si="33"/>
        <v>36.067669172932334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10">
        <f t="shared" si="34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>
        <f t="shared" si="33"/>
        <v>63.030732860520096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10">
        <f t="shared" si="34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>
        <f t="shared" si="33"/>
        <v>84.717948717948715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10">
        <f t="shared" si="34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>
        <f t="shared" si="33"/>
        <v>62.2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10">
        <f t="shared" si="34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>
        <f t="shared" si="33"/>
        <v>101.97518330513255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10">
        <f t="shared" si="34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>
        <f t="shared" si="33"/>
        <v>106.4375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10">
        <f t="shared" si="34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>
        <f t="shared" si="33"/>
        <v>29.975609756097562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10">
        <f t="shared" si="34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>
        <f t="shared" si="33"/>
        <v>85.806282722513089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10">
        <f t="shared" si="34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>
        <f t="shared" si="33"/>
        <v>70.82022471910112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10">
        <f t="shared" si="34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>
        <f t="shared" si="33"/>
        <v>40.998484082870135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10">
        <f t="shared" si="34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>
        <f t="shared" si="33"/>
        <v>28.063492063492063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10">
        <f t="shared" si="34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>
        <f t="shared" si="33"/>
        <v>88.054421768707485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10">
        <f t="shared" si="34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>
        <f t="shared" si="33"/>
        <v>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10">
        <f t="shared" si="34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>
        <f t="shared" si="33"/>
        <v>90.337500000000006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10">
        <f t="shared" si="34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>
        <f t="shared" si="33"/>
        <v>63.777777777777779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10">
        <f t="shared" si="34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>
        <f t="shared" si="33"/>
        <v>53.995515695067262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10">
        <f t="shared" si="34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>
        <f t="shared" si="33"/>
        <v>48.993956043956047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10">
        <f t="shared" si="34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>
        <f t="shared" si="33"/>
        <v>63.857142857142854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10">
        <f t="shared" si="34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>
        <f t="shared" si="33"/>
        <v>82.996393146979258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10">
        <f t="shared" si="34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>
        <f t="shared" si="33"/>
        <v>55.08230452674897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10">
        <f t="shared" si="34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>
        <f t="shared" si="33"/>
        <v>62.044554455445542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10">
        <f t="shared" si="34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>
        <f t="shared" si="33"/>
        <v>104.97857142857143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10">
        <f t="shared" si="34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>
        <f t="shared" si="33"/>
        <v>94.044676806083643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10">
        <f t="shared" si="34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>
        <f t="shared" si="33"/>
        <v>44.007716049382715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10">
        <f t="shared" si="34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>
        <f t="shared" si="33"/>
        <v>92.467532467532465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10">
        <f t="shared" si="34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>
        <f t="shared" si="33"/>
        <v>57.072874493927124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10">
        <f t="shared" si="34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>
        <f t="shared" si="33"/>
        <v>109.07848101265823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10">
        <f t="shared" si="34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>
        <f t="shared" si="33"/>
        <v>39.387755102040813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10">
        <f t="shared" si="34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>
        <f t="shared" si="33"/>
        <v>77.022222222222226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10">
        <f t="shared" si="34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>
        <f t="shared" si="33"/>
        <v>92.166666666666671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10">
        <f t="shared" si="34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>
        <f t="shared" si="33"/>
        <v>61.007063197026021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10">
        <f t="shared" si="34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>
        <f t="shared" si="33"/>
        <v>78.068181818181813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10">
        <f t="shared" si="34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>
        <f t="shared" si="33"/>
        <v>80.75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10">
        <f t="shared" si="34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>
        <f t="shared" si="33"/>
        <v>59.991289782244557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10">
        <f t="shared" si="34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>
        <f t="shared" si="33"/>
        <v>110.03018372703411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10">
        <f t="shared" si="34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>
        <f t="shared" si="33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10">
        <f t="shared" si="34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>
        <f t="shared" si="33"/>
        <v>37.99856063332134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10">
        <f t="shared" si="34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>
        <f t="shared" si="33"/>
        <v>96.369565217391298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10">
        <f t="shared" si="34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>
        <f t="shared" si="33"/>
        <v>72.978599221789878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10">
        <f t="shared" si="34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>
        <f t="shared" si="33"/>
        <v>26.007220216606498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10">
        <f t="shared" si="34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>
        <f t="shared" si="33"/>
        <v>104.36296296296297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10">
        <f t="shared" si="34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>
        <f t="shared" si="33"/>
        <v>102.18852459016394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10">
        <f t="shared" si="34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>
        <f t="shared" si="33"/>
        <v>54.117647058823529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10">
        <f t="shared" si="34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>
        <f t="shared" si="33"/>
        <v>63.222222222222221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10">
        <f t="shared" si="34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>
        <f t="shared" si="33"/>
        <v>104.03228962818004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10">
        <f t="shared" si="34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>
        <f t="shared" si="33"/>
        <v>49.994334277620396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10">
        <f t="shared" si="34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>
        <f t="shared" si="33"/>
        <v>56.015151515151516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10">
        <f t="shared" si="34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>
        <f t="shared" si="33"/>
        <v>48.807692307692307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10">
        <f t="shared" si="34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>
        <f t="shared" si="33"/>
        <v>60.082352941176474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10">
        <f t="shared" si="34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>
        <f t="shared" si="33"/>
        <v>78.990502793296088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10">
        <f t="shared" si="34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>
        <f t="shared" si="33"/>
        <v>53.99499443826474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10">
        <f t="shared" si="34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>
        <f t="shared" si="33"/>
        <v>111.45945945945945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10">
        <f t="shared" si="34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>
        <f t="shared" si="33"/>
        <v>60.922131147540981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10">
        <f t="shared" si="34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>
        <f t="shared" si="33"/>
        <v>26.0015444015444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10">
        <f t="shared" si="34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>
        <f t="shared" si="33"/>
        <v>80.993208828522924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10">
        <f t="shared" si="34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>
        <f t="shared" si="33"/>
        <v>34.995963302752294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10">
        <f t="shared" si="34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>
        <f t="shared" si="33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10">
        <f t="shared" si="34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>
        <f t="shared" si="33"/>
        <v>52.085106382978722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10">
        <f t="shared" si="34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>
        <f t="shared" si="33"/>
        <v>24.986666666666668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10">
        <f t="shared" si="34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>
        <f t="shared" si="33"/>
        <v>69.215277777777771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10">
        <f t="shared" si="34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>
        <f t="shared" si="33"/>
        <v>93.944444444444443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10">
        <f t="shared" si="34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>
        <f t="shared" si="33"/>
        <v>98.40625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10">
        <f t="shared" si="34"/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>
        <f t="shared" ref="G579:G642" si="37">E579/I579</f>
        <v>41.783783783783782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10">
        <f t="shared" ref="M579:M642" si="38">(((L579/60)/60)/24)+DATE(1970,1,1)</f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>
        <f t="shared" si="37"/>
        <v>65.991836734693877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10">
        <f t="shared" si="38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>
        <f t="shared" si="37"/>
        <v>72.05747126436782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10">
        <f t="shared" si="38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>
        <f t="shared" si="37"/>
        <v>48.003209242618745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10">
        <f t="shared" si="38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>
        <f t="shared" si="37"/>
        <v>54.098591549295776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10">
        <f t="shared" si="38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>
        <f t="shared" si="37"/>
        <v>107.88095238095238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10">
        <f t="shared" si="38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>
        <f t="shared" si="37"/>
        <v>67.034103410341032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10">
        <f t="shared" si="38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>
        <f t="shared" si="37"/>
        <v>64.01425914445133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10">
        <f t="shared" si="38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>
        <f t="shared" si="37"/>
        <v>96.066176470588232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10">
        <f t="shared" si="38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>
        <f t="shared" si="37"/>
        <v>51.184615384615384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10">
        <f t="shared" si="38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>
        <f t="shared" si="37"/>
        <v>43.92307692307692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10">
        <f t="shared" si="38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>
        <f t="shared" si="37"/>
        <v>91.021198830409361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10">
        <f t="shared" si="38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>
        <f t="shared" si="37"/>
        <v>50.127450980392155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10">
        <f t="shared" si="38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>
        <f t="shared" si="37"/>
        <v>67.720930232558146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10">
        <f t="shared" si="38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>
        <f t="shared" si="37"/>
        <v>61.03921568627451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10">
        <f t="shared" si="38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>
        <f t="shared" si="37"/>
        <v>80.011857707509876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10">
        <f t="shared" si="38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>
        <f t="shared" si="37"/>
        <v>47.001497753369947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10">
        <f t="shared" si="38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>
        <f t="shared" si="37"/>
        <v>71.127388535031841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10">
        <f t="shared" si="38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>
        <f t="shared" si="37"/>
        <v>89.99079189686924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10">
        <f t="shared" si="38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>
        <f t="shared" si="37"/>
        <v>43.032786885245905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10">
        <f t="shared" si="38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>
        <f t="shared" si="37"/>
        <v>67.997714808043881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10">
        <f t="shared" si="38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>
        <f t="shared" si="37"/>
        <v>73.004566210045667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10">
        <f t="shared" si="38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>
        <f t="shared" si="37"/>
        <v>62.341463414634148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10">
        <f t="shared" si="38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>
        <f t="shared" si="37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10">
        <f t="shared" si="38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>
        <f t="shared" si="37"/>
        <v>67.103092783505161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10">
        <f t="shared" si="38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>
        <f t="shared" si="37"/>
        <v>79.978947368421046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10">
        <f t="shared" si="38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>
        <f t="shared" si="37"/>
        <v>62.176470588235297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10">
        <f t="shared" si="38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>
        <f t="shared" si="37"/>
        <v>53.005950297514879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10">
        <f t="shared" si="38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>
        <f t="shared" si="37"/>
        <v>57.738317757009348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10">
        <f t="shared" si="38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>
        <f t="shared" si="37"/>
        <v>40.03125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10">
        <f t="shared" si="38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>
        <f t="shared" si="37"/>
        <v>81.016591928251117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10">
        <f t="shared" si="38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>
        <f t="shared" si="37"/>
        <v>35.047468354430379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10">
        <f t="shared" si="38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>
        <f t="shared" si="37"/>
        <v>102.92307692307692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10">
        <f t="shared" si="38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>
        <f t="shared" si="37"/>
        <v>27.998126756166094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10">
        <f t="shared" si="38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>
        <f t="shared" si="37"/>
        <v>75.733333333333334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10">
        <f t="shared" si="38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>
        <f t="shared" si="37"/>
        <v>45.026041666666664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10">
        <f t="shared" si="38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>
        <f t="shared" si="37"/>
        <v>73.615384615384613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10">
        <f t="shared" si="38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>
        <f t="shared" si="37"/>
        <v>56.991701244813278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10">
        <f t="shared" si="38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>
        <f t="shared" si="37"/>
        <v>85.223529411764702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10">
        <f t="shared" si="38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>
        <f t="shared" si="37"/>
        <v>50.962184873949582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10">
        <f t="shared" si="38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>
        <f t="shared" si="37"/>
        <v>63.563636363636363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10">
        <f t="shared" si="38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>
        <f t="shared" si="37"/>
        <v>80.999165275459092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10">
        <f t="shared" si="38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>
        <f t="shared" si="37"/>
        <v>86.044753086419746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10">
        <f t="shared" si="38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>
        <f t="shared" si="37"/>
        <v>90.0390625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10">
        <f t="shared" si="38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>
        <f t="shared" si="37"/>
        <v>74.006063432835816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10">
        <f t="shared" si="38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>
        <f t="shared" si="37"/>
        <v>92.4375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10">
        <f t="shared" si="38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>
        <f t="shared" si="37"/>
        <v>55.999257333828446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10">
        <f t="shared" si="38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>
        <f t="shared" si="37"/>
        <v>32.983796296296298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10">
        <f t="shared" si="38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>
        <f t="shared" si="37"/>
        <v>93.596774193548384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10">
        <f t="shared" si="38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>
        <f t="shared" si="37"/>
        <v>69.867724867724874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10">
        <f t="shared" si="38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>
        <f t="shared" si="37"/>
        <v>72.129870129870127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10">
        <f t="shared" si="38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>
        <f t="shared" si="37"/>
        <v>30.041666666666668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10">
        <f t="shared" si="38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>
        <f t="shared" si="37"/>
        <v>73.968000000000004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10">
        <f t="shared" si="38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>
        <f t="shared" si="37"/>
        <v>68.65517241379311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10">
        <f t="shared" si="38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>
        <f t="shared" si="37"/>
        <v>59.992164544564154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10">
        <f t="shared" si="38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>
        <f t="shared" si="37"/>
        <v>111.15827338129496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10">
        <f t="shared" si="38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>
        <f t="shared" si="37"/>
        <v>53.038095238095238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10">
        <f t="shared" si="38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>
        <f t="shared" si="37"/>
        <v>55.985524728588658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10">
        <f t="shared" si="38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>
        <f t="shared" si="37"/>
        <v>69.986760812003524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10">
        <f t="shared" si="38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>
        <f t="shared" si="37"/>
        <v>48.998079877112133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10">
        <f t="shared" si="38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>
        <f t="shared" si="37"/>
        <v>103.84615384615384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10">
        <f t="shared" si="38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>
        <f t="shared" si="37"/>
        <v>99.127659574468083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10">
        <f t="shared" si="38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>
        <f t="shared" si="37"/>
        <v>107.37777777777778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10">
        <f t="shared" si="38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>
        <f t="shared" si="37"/>
        <v>76.922178988326849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10">
        <f t="shared" si="38"/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>
        <f t="shared" ref="G643:G706" si="41">E643/I643</f>
        <v>58.128865979381445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10">
        <f t="shared" ref="M643:M706" si="42">(((L643/60)/60)/24)+DATE(1970,1,1)</f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>
        <f t="shared" si="41"/>
        <v>103.73643410852713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10">
        <f t="shared" si="42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>
        <f t="shared" si="41"/>
        <v>87.962666666666664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10">
        <f t="shared" si="42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>
        <f t="shared" si="41"/>
        <v>28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10">
        <f t="shared" si="42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>
        <f t="shared" si="41"/>
        <v>37.999361294443261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10">
        <f t="shared" si="42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>
        <f t="shared" si="41"/>
        <v>29.999313893653515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10">
        <f t="shared" si="42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>
        <f t="shared" si="41"/>
        <v>103.5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10">
        <f t="shared" si="42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>
        <f t="shared" si="41"/>
        <v>85.994467496542185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10">
        <f t="shared" si="42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>
        <f t="shared" si="41"/>
        <v>98.011627906976742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10">
        <f t="shared" si="42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>
        <f t="shared" si="4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10">
        <f t="shared" si="42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>
        <f t="shared" si="41"/>
        <v>44.994570837642193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10">
        <f t="shared" si="42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>
        <f t="shared" si="41"/>
        <v>31.012224938875306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10">
        <f t="shared" si="42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>
        <f t="shared" si="41"/>
        <v>59.970085470085472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10">
        <f t="shared" si="42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>
        <f t="shared" si="41"/>
        <v>58.9973474801061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10">
        <f t="shared" si="42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>
        <f t="shared" si="41"/>
        <v>50.045454545454547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10">
        <f t="shared" si="42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>
        <f t="shared" si="41"/>
        <v>98.966269841269835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10">
        <f t="shared" si="42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>
        <f t="shared" si="41"/>
        <v>58.857142857142854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10">
        <f t="shared" si="42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>
        <f t="shared" si="41"/>
        <v>81.010256410256417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10">
        <f t="shared" si="42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>
        <f t="shared" si="41"/>
        <v>76.013333333333335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10">
        <f t="shared" si="42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>
        <f t="shared" si="41"/>
        <v>96.597402597402592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10">
        <f t="shared" si="42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>
        <f t="shared" si="41"/>
        <v>76.957446808510639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10">
        <f t="shared" si="42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>
        <f t="shared" si="41"/>
        <v>67.984732824427482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10">
        <f t="shared" si="42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>
        <f t="shared" si="41"/>
        <v>88.781609195402297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10">
        <f t="shared" si="42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>
        <f t="shared" si="41"/>
        <v>24.99623706491063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10">
        <f t="shared" si="42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>
        <f t="shared" si="41"/>
        <v>44.922794117647058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10">
        <f t="shared" si="42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>
        <f t="shared" si="41"/>
        <v>79.400000000000006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10">
        <f t="shared" si="42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>
        <f t="shared" si="41"/>
        <v>29.009546539379475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10">
        <f t="shared" si="42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>
        <f t="shared" si="41"/>
        <v>73.59210526315789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10">
        <f t="shared" si="42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>
        <f t="shared" si="41"/>
        <v>107.97038864898211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10">
        <f t="shared" si="42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>
        <f t="shared" si="41"/>
        <v>68.987284287011803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10">
        <f t="shared" si="42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>
        <f t="shared" si="41"/>
        <v>111.02236719478098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10">
        <f t="shared" si="42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>
        <f t="shared" si="41"/>
        <v>24.997515808491418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10">
        <f t="shared" si="42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>
        <f t="shared" si="41"/>
        <v>42.155172413793103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10">
        <f t="shared" si="42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>
        <f t="shared" si="41"/>
        <v>47.003284072249592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10">
        <f t="shared" si="42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>
        <f t="shared" si="41"/>
        <v>36.0392749244713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10">
        <f t="shared" si="42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>
        <f t="shared" si="41"/>
        <v>101.03760683760684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10">
        <f t="shared" si="42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>
        <f t="shared" si="41"/>
        <v>39.927927927927925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10">
        <f t="shared" si="42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>
        <f t="shared" si="41"/>
        <v>83.158139534883716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10">
        <f t="shared" si="42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>
        <f t="shared" si="41"/>
        <v>39.97520661157025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10">
        <f t="shared" si="42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>
        <f t="shared" si="41"/>
        <v>47.993908629441627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10">
        <f t="shared" si="42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>
        <f t="shared" si="41"/>
        <v>95.978877489438744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10">
        <f t="shared" si="42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>
        <f t="shared" si="41"/>
        <v>78.728155339805824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10">
        <f t="shared" si="42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>
        <f t="shared" si="41"/>
        <v>56.081632653061227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10">
        <f t="shared" si="42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>
        <f t="shared" si="41"/>
        <v>69.090909090909093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10">
        <f t="shared" si="42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>
        <f t="shared" si="41"/>
        <v>102.05291576673866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10">
        <f t="shared" si="42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>
        <f t="shared" si="41"/>
        <v>107.32089552238806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10">
        <f t="shared" si="42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>
        <f t="shared" si="41"/>
        <v>51.970260223048328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10">
        <f t="shared" si="42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>
        <f t="shared" si="41"/>
        <v>71.137142857142862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10">
        <f t="shared" si="42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>
        <f t="shared" si="41"/>
        <v>106.49275362318841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10">
        <f t="shared" si="42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>
        <f t="shared" si="41"/>
        <v>42.93684210526316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10">
        <f t="shared" si="42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>
        <f t="shared" si="41"/>
        <v>30.037974683544302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10">
        <f t="shared" si="42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>
        <f t="shared" si="41"/>
        <v>70.623376623376629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10">
        <f t="shared" si="42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>
        <f t="shared" si="41"/>
        <v>66.016018306636155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10">
        <f t="shared" si="42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>
        <f t="shared" si="41"/>
        <v>96.911392405063296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10">
        <f t="shared" si="42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>
        <f t="shared" si="41"/>
        <v>62.867346938775512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10">
        <f t="shared" si="42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>
        <f t="shared" si="41"/>
        <v>108.98537682789652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10">
        <f t="shared" si="42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>
        <f t="shared" si="41"/>
        <v>26.999314599040439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10">
        <f t="shared" si="42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>
        <f t="shared" si="41"/>
        <v>65.004147943311438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10">
        <f t="shared" si="42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>
        <f t="shared" si="41"/>
        <v>111.51785714285714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10">
        <f t="shared" si="42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>
        <f t="shared" si="4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10">
        <f t="shared" si="42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>
        <f t="shared" si="41"/>
        <v>110.99268292682927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10">
        <f t="shared" si="42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>
        <f t="shared" si="41"/>
        <v>56.746987951807228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10">
        <f t="shared" si="42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>
        <f t="shared" si="41"/>
        <v>97.020608439646708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10">
        <f t="shared" si="42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>
        <f t="shared" si="41"/>
        <v>92.08620689655173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10">
        <f t="shared" si="42"/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>
        <f t="shared" ref="G707:G770" si="45">E707/I707</f>
        <v>82.986666666666665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10">
        <f t="shared" ref="M707:M770" si="46">(((L707/60)/60)/24)+DATE(1970,1,1)</f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>
        <f t="shared" si="45"/>
        <v>103.03791821561339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10">
        <f t="shared" si="46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>
        <f t="shared" si="45"/>
        <v>68.922619047619051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10">
        <f t="shared" si="46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>
        <f t="shared" si="45"/>
        <v>87.737226277372258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10">
        <f t="shared" si="46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>
        <f t="shared" si="45"/>
        <v>75.021505376344081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10">
        <f t="shared" si="46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>
        <f t="shared" si="45"/>
        <v>50.863999999999997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10">
        <f t="shared" si="46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>
        <f t="shared" si="45"/>
        <v>90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10">
        <f t="shared" si="46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>
        <f t="shared" si="45"/>
        <v>72.896039603960389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10">
        <f t="shared" si="46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>
        <f t="shared" si="45"/>
        <v>108.48543689320388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10">
        <f t="shared" si="46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>
        <f t="shared" si="45"/>
        <v>101.98095238095237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10">
        <f t="shared" si="46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>
        <f t="shared" si="45"/>
        <v>44.009146341463413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10">
        <f t="shared" si="46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>
        <f t="shared" si="45"/>
        <v>65.942675159235662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10">
        <f t="shared" si="46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>
        <f t="shared" si="45"/>
        <v>24.987387387387386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10">
        <f t="shared" si="46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>
        <f t="shared" si="45"/>
        <v>28.003367003367003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10">
        <f t="shared" si="46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>
        <f t="shared" si="45"/>
        <v>85.829268292682926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10">
        <f t="shared" si="46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>
        <f t="shared" si="45"/>
        <v>84.921052631578945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10">
        <f t="shared" si="46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>
        <f t="shared" si="45"/>
        <v>90.483333333333334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10">
        <f t="shared" si="46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>
        <f t="shared" si="45"/>
        <v>25.00197628458498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10">
        <f t="shared" si="46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>
        <f t="shared" si="45"/>
        <v>92.013888888888886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10">
        <f t="shared" si="46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>
        <f t="shared" si="45"/>
        <v>93.066115702479337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10">
        <f t="shared" si="46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>
        <f t="shared" si="45"/>
        <v>61.008145363408524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10">
        <f t="shared" si="46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>
        <f t="shared" si="45"/>
        <v>92.036259541984734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10">
        <f t="shared" si="46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>
        <f t="shared" si="45"/>
        <v>81.132596685082873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10">
        <f t="shared" si="46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>
        <f t="shared" si="45"/>
        <v>73.5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10">
        <f t="shared" si="46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>
        <f t="shared" si="45"/>
        <v>85.221311475409834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10">
        <f t="shared" si="46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>
        <f t="shared" si="45"/>
        <v>110.96825396825396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10">
        <f t="shared" si="46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>
        <f t="shared" si="45"/>
        <v>32.968036529680369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10">
        <f t="shared" si="46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>
        <f t="shared" si="45"/>
        <v>96.005352363960753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10">
        <f t="shared" si="46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>
        <f t="shared" si="45"/>
        <v>84.96632653061225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10">
        <f t="shared" si="46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>
        <f t="shared" si="45"/>
        <v>25.007462686567163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10">
        <f t="shared" si="46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>
        <f t="shared" si="45"/>
        <v>65.998995479658461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10">
        <f t="shared" si="46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>
        <f t="shared" si="45"/>
        <v>87.34482758620689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10">
        <f t="shared" si="46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>
        <f t="shared" si="45"/>
        <v>27.933333333333334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10">
        <f t="shared" si="46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>
        <f t="shared" si="45"/>
        <v>103.8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10">
        <f t="shared" si="46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>
        <f t="shared" si="45"/>
        <v>31.937172774869111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10">
        <f t="shared" si="46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>
        <f t="shared" si="45"/>
        <v>99.5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10">
        <f t="shared" si="46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>
        <f t="shared" si="45"/>
        <v>108.84615384615384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10">
        <f t="shared" si="46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>
        <f t="shared" si="45"/>
        <v>110.76229508196721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10">
        <f t="shared" si="46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>
        <f t="shared" si="45"/>
        <v>29.647058823529413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10">
        <f t="shared" si="46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>
        <f t="shared" si="45"/>
        <v>101.71428571428571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10">
        <f t="shared" si="46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>
        <f t="shared" si="45"/>
        <v>61.5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10">
        <f t="shared" si="46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>
        <f t="shared" si="45"/>
        <v>35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10">
        <f t="shared" si="46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>
        <f t="shared" si="45"/>
        <v>40.049999999999997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10">
        <f t="shared" si="46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>
        <f t="shared" si="45"/>
        <v>110.97231270358306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10">
        <f t="shared" si="46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>
        <f t="shared" si="45"/>
        <v>36.959016393442624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10">
        <f t="shared" si="46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>
        <f t="shared" si="45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10">
        <f t="shared" si="46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>
        <f t="shared" si="45"/>
        <v>30.974074074074075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10">
        <f t="shared" si="46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>
        <f t="shared" si="45"/>
        <v>47.035087719298247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10">
        <f t="shared" si="46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>
        <f t="shared" si="45"/>
        <v>88.065693430656935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10">
        <f t="shared" si="46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>
        <f t="shared" si="45"/>
        <v>37.005616224648989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10">
        <f t="shared" si="46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>
        <f t="shared" si="45"/>
        <v>26.027777777777779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10">
        <f t="shared" si="46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>
        <f t="shared" si="45"/>
        <v>67.817567567567565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10">
        <f t="shared" si="46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>
        <f t="shared" si="45"/>
        <v>49.964912280701753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10">
        <f t="shared" si="46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>
        <f t="shared" si="45"/>
        <v>110.01646903820817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10">
        <f t="shared" si="46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>
        <f t="shared" si="45"/>
        <v>89.964678178963894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10">
        <f t="shared" si="46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>
        <f t="shared" si="45"/>
        <v>79.009523809523813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10">
        <f t="shared" si="46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>
        <f t="shared" si="45"/>
        <v>86.867469879518069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10">
        <f t="shared" si="46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>
        <f t="shared" si="45"/>
        <v>62.04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10">
        <f t="shared" si="46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>
        <f t="shared" si="45"/>
        <v>26.970212765957445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10">
        <f t="shared" si="46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>
        <f t="shared" si="45"/>
        <v>54.121621621621621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10">
        <f t="shared" si="46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>
        <f t="shared" si="45"/>
        <v>41.035353535353536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10">
        <f t="shared" si="46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>
        <f t="shared" si="45"/>
        <v>55.052419354838712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10">
        <f t="shared" si="46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>
        <f t="shared" si="45"/>
        <v>107.93762183235867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10">
        <f t="shared" si="46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>
        <f t="shared" si="45"/>
        <v>73.92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10">
        <f t="shared" si="46"/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>
        <f t="shared" ref="G771:G834" si="49">E771/I771</f>
        <v>31.995894428152493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10">
        <f t="shared" ref="M771:M834" si="50">(((L771/60)/60)/24)+DATE(1970,1,1)</f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>
        <f t="shared" si="49"/>
        <v>53.898148148148145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10">
        <f t="shared" si="50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>
        <f t="shared" si="49"/>
        <v>106.5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10">
        <f t="shared" si="50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>
        <f t="shared" si="49"/>
        <v>32.999805409612762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10">
        <f t="shared" si="50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>
        <f t="shared" si="49"/>
        <v>43.00254993625159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10">
        <f t="shared" si="50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>
        <f t="shared" si="49"/>
        <v>86.858974358974365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10">
        <f t="shared" si="50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>
        <f t="shared" si="49"/>
        <v>96.8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10">
        <f t="shared" si="50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>
        <f t="shared" si="49"/>
        <v>32.995456610631528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10">
        <f t="shared" si="50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>
        <f t="shared" si="49"/>
        <v>68.028106508875737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10">
        <f t="shared" si="50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>
        <f t="shared" si="49"/>
        <v>58.867816091954026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10">
        <f t="shared" si="50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>
        <f t="shared" si="49"/>
        <v>105.04572803850782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10">
        <f t="shared" si="50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>
        <f t="shared" si="49"/>
        <v>33.054878048780488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10">
        <f t="shared" si="50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>
        <f t="shared" si="49"/>
        <v>78.821428571428569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10">
        <f t="shared" si="50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>
        <f t="shared" si="49"/>
        <v>68.204968944099377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10">
        <f t="shared" si="50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>
        <f t="shared" si="49"/>
        <v>75.731884057971016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10">
        <f t="shared" si="50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>
        <f t="shared" si="49"/>
        <v>30.996070133010882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10">
        <f t="shared" si="50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>
        <f t="shared" si="49"/>
        <v>101.88188976377953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10">
        <f t="shared" si="50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>
        <f t="shared" si="49"/>
        <v>52.879227053140099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10">
        <f t="shared" si="50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>
        <f t="shared" si="49"/>
        <v>71.005820721769496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10">
        <f t="shared" si="50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>
        <f t="shared" si="49"/>
        <v>102.38709677419355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10">
        <f t="shared" si="50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>
        <f t="shared" si="49"/>
        <v>74.466666666666669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10">
        <f t="shared" si="50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>
        <f t="shared" si="49"/>
        <v>51.009883198562441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10">
        <f t="shared" si="50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>
        <f t="shared" si="49"/>
        <v>90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10">
        <f t="shared" si="50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>
        <f t="shared" si="49"/>
        <v>97.142857142857139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10">
        <f t="shared" si="50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>
        <f t="shared" si="49"/>
        <v>72.071823204419886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10">
        <f t="shared" si="50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>
        <f t="shared" si="49"/>
        <v>75.236363636363635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10">
        <f t="shared" si="50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>
        <f t="shared" si="49"/>
        <v>32.967741935483872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10">
        <f t="shared" si="50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>
        <f t="shared" si="49"/>
        <v>54.807692307692307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10">
        <f t="shared" si="50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>
        <f t="shared" si="49"/>
        <v>45.037837837837834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10">
        <f t="shared" si="50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>
        <f t="shared" si="49"/>
        <v>52.958677685950413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10">
        <f t="shared" si="50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>
        <f t="shared" si="49"/>
        <v>60.017959183673469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10">
        <f t="shared" si="50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>
        <f t="shared" si="49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10">
        <f t="shared" si="50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>
        <f t="shared" si="49"/>
        <v>44.028301886792455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10">
        <f t="shared" si="50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>
        <f t="shared" si="49"/>
        <v>86.028169014084511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10">
        <f t="shared" si="50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>
        <f t="shared" si="49"/>
        <v>28.012875536480685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10">
        <f t="shared" si="50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>
        <f t="shared" si="49"/>
        <v>32.050458715596328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10">
        <f t="shared" si="50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>
        <f t="shared" si="49"/>
        <v>73.611940298507463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10">
        <f t="shared" si="50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>
        <f t="shared" si="49"/>
        <v>108.71052631578948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10">
        <f t="shared" si="50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>
        <f t="shared" si="49"/>
        <v>42.97674418604651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10">
        <f t="shared" si="50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>
        <f t="shared" si="49"/>
        <v>83.315789473684205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10">
        <f t="shared" si="50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>
        <f t="shared" si="49"/>
        <v>42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10">
        <f t="shared" si="50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>
        <f t="shared" si="49"/>
        <v>55.927601809954751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10">
        <f t="shared" si="50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>
        <f t="shared" si="49"/>
        <v>105.03681885125184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10">
        <f t="shared" si="50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>
        <f t="shared" si="49"/>
        <v>48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10">
        <f t="shared" si="50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>
        <f t="shared" si="49"/>
        <v>112.66176470588235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10">
        <f t="shared" si="50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>
        <f t="shared" si="49"/>
        <v>81.944444444444443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10">
        <f t="shared" si="50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>
        <f t="shared" si="49"/>
        <v>64.049180327868854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10">
        <f t="shared" si="50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>
        <f t="shared" si="49"/>
        <v>106.39097744360902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10">
        <f t="shared" si="50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>
        <f t="shared" si="49"/>
        <v>76.011249497790274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10">
        <f t="shared" si="50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>
        <f t="shared" si="49"/>
        <v>111.07246376811594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10">
        <f t="shared" si="50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>
        <f t="shared" si="49"/>
        <v>95.936170212765958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10">
        <f t="shared" si="50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>
        <f t="shared" si="49"/>
        <v>43.043010752688176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10">
        <f t="shared" si="50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>
        <f t="shared" si="49"/>
        <v>67.966666666666669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10">
        <f t="shared" si="50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>
        <f t="shared" si="49"/>
        <v>89.991428571428571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10">
        <f t="shared" si="50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>
        <f t="shared" si="49"/>
        <v>58.095238095238095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10">
        <f t="shared" si="50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>
        <f t="shared" si="49"/>
        <v>83.996875000000003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10">
        <f t="shared" si="50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>
        <f t="shared" si="49"/>
        <v>88.853503184713375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10">
        <f t="shared" si="50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>
        <f t="shared" si="49"/>
        <v>65.963917525773198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10">
        <f t="shared" si="50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>
        <f t="shared" si="49"/>
        <v>74.804878048780495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10">
        <f t="shared" si="50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>
        <f t="shared" si="49"/>
        <v>69.98571428571428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10">
        <f t="shared" si="50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>
        <f t="shared" si="49"/>
        <v>32.006493506493506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10">
        <f t="shared" si="50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>
        <f t="shared" si="49"/>
        <v>64.727272727272734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10">
        <f t="shared" si="50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>
        <f t="shared" si="49"/>
        <v>24.998110087408456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10">
        <f t="shared" si="50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>
        <f t="shared" si="49"/>
        <v>104.97764070932922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10">
        <f t="shared" si="50"/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>
        <f t="shared" ref="G835:G898" si="53">E835/I835</f>
        <v>64.987878787878785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10">
        <f t="shared" ref="M835:M898" si="54">(((L835/60)/60)/24)+DATE(1970,1,1)</f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>
        <f t="shared" si="53"/>
        <v>94.352941176470594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10">
        <f t="shared" si="54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>
        <f t="shared" si="53"/>
        <v>44.001706484641637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10">
        <f t="shared" si="54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>
        <f t="shared" si="53"/>
        <v>64.744680851063833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10">
        <f t="shared" si="54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>
        <f t="shared" si="53"/>
        <v>84.00667779632721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10">
        <f t="shared" si="54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>
        <f t="shared" si="53"/>
        <v>34.061302681992338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10">
        <f t="shared" si="54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>
        <f t="shared" si="53"/>
        <v>93.273885350318466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10">
        <f t="shared" si="54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>
        <f t="shared" si="53"/>
        <v>32.998301726577978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10">
        <f t="shared" si="54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>
        <f t="shared" si="53"/>
        <v>83.812903225806451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10">
        <f t="shared" si="54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>
        <f t="shared" si="53"/>
        <v>63.992424242424242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10">
        <f t="shared" si="54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>
        <f t="shared" si="53"/>
        <v>81.909090909090907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10">
        <f t="shared" si="54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>
        <f t="shared" si="53"/>
        <v>93.053191489361708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10">
        <f t="shared" si="54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>
        <f t="shared" si="53"/>
        <v>101.98449039881831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10">
        <f t="shared" si="54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>
        <f t="shared" si="53"/>
        <v>105.9375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10">
        <f t="shared" si="54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>
        <f t="shared" si="53"/>
        <v>101.58181818181818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10">
        <f t="shared" si="54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>
        <f t="shared" si="53"/>
        <v>62.970930232558139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10">
        <f t="shared" si="54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>
        <f t="shared" si="53"/>
        <v>29.045602605863191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10">
        <f t="shared" si="54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>
        <f t="shared" si="53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10">
        <f t="shared" si="54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>
        <f t="shared" si="53"/>
        <v>77.924999999999997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10">
        <f t="shared" si="54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>
        <f t="shared" si="53"/>
        <v>80.806451612903231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10">
        <f t="shared" si="54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>
        <f t="shared" si="53"/>
        <v>76.006816632583508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10">
        <f t="shared" si="54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>
        <f t="shared" si="53"/>
        <v>72.993613824192337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10">
        <f t="shared" si="54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>
        <f t="shared" si="53"/>
        <v>53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10">
        <f t="shared" si="54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>
        <f t="shared" si="53"/>
        <v>54.164556962025316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10">
        <f t="shared" si="54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>
        <f t="shared" si="53"/>
        <v>32.946666666666665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10">
        <f t="shared" si="54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>
        <f t="shared" si="53"/>
        <v>79.371428571428567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10">
        <f t="shared" si="54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>
        <f t="shared" si="53"/>
        <v>41.174603174603178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10">
        <f t="shared" si="54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>
        <f t="shared" si="53"/>
        <v>77.430769230769229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10">
        <f t="shared" si="54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>
        <f t="shared" si="53"/>
        <v>57.159509202453989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10">
        <f t="shared" si="54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>
        <f t="shared" si="53"/>
        <v>77.17647058823529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10">
        <f t="shared" si="54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>
        <f t="shared" si="53"/>
        <v>24.953917050691246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10">
        <f t="shared" si="54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>
        <f t="shared" si="53"/>
        <v>97.18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10">
        <f t="shared" si="54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>
        <f t="shared" si="53"/>
        <v>46.000916870415651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10">
        <f t="shared" si="54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>
        <f t="shared" si="53"/>
        <v>88.023385300668153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10">
        <f t="shared" si="54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>
        <f t="shared" si="53"/>
        <v>25.99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10">
        <f t="shared" si="54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>
        <f t="shared" si="53"/>
        <v>102.69047619047619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10">
        <f t="shared" si="54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>
        <f t="shared" si="53"/>
        <v>72.958174904942965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10">
        <f t="shared" si="54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>
        <f t="shared" si="53"/>
        <v>57.190082644628099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10">
        <f t="shared" si="54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>
        <f t="shared" si="53"/>
        <v>84.013793103448279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10">
        <f t="shared" si="54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>
        <f t="shared" si="53"/>
        <v>98.666666666666671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10">
        <f t="shared" si="54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>
        <f t="shared" si="53"/>
        <v>42.007419183889773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10">
        <f t="shared" si="54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>
        <f t="shared" si="53"/>
        <v>32.002753556677376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10">
        <f t="shared" si="54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>
        <f t="shared" si="53"/>
        <v>81.567164179104481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10">
        <f t="shared" si="54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>
        <f t="shared" si="53"/>
        <v>37.035087719298247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10">
        <f t="shared" si="54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>
        <f t="shared" si="53"/>
        <v>103.033360455655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10">
        <f t="shared" si="54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>
        <f t="shared" si="53"/>
        <v>84.333333333333329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10">
        <f t="shared" si="54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>
        <f t="shared" si="53"/>
        <v>102.60377358490567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10">
        <f t="shared" si="54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>
        <f t="shared" si="53"/>
        <v>79.992129246064621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10">
        <f t="shared" si="54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>
        <f t="shared" si="53"/>
        <v>70.055309734513273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10">
        <f t="shared" si="54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>
        <f t="shared" si="53"/>
        <v>37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10">
        <f t="shared" si="54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>
        <f t="shared" si="53"/>
        <v>41.911917098445599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10">
        <f t="shared" si="54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>
        <f t="shared" si="53"/>
        <v>57.992576882290564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10">
        <f t="shared" si="54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>
        <f t="shared" si="53"/>
        <v>40.942307692307693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10">
        <f t="shared" si="54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>
        <f t="shared" si="53"/>
        <v>69.9972602739726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10">
        <f t="shared" si="54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>
        <f t="shared" si="53"/>
        <v>73.838709677419359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10">
        <f t="shared" si="54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>
        <f t="shared" si="53"/>
        <v>41.979310344827589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10">
        <f t="shared" si="54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>
        <f t="shared" si="53"/>
        <v>77.93442622950819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10">
        <f t="shared" si="54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>
        <f t="shared" si="53"/>
        <v>106.01972789115646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10">
        <f t="shared" si="54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>
        <f t="shared" si="53"/>
        <v>47.018181818181816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10">
        <f t="shared" si="54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>
        <f t="shared" si="53"/>
        <v>76.016483516483518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10">
        <f t="shared" si="54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>
        <f t="shared" si="53"/>
        <v>54.120603015075375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10">
        <f t="shared" si="54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>
        <f t="shared" si="53"/>
        <v>57.285714285714285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10">
        <f t="shared" si="54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>
        <f t="shared" si="53"/>
        <v>103.81308411214954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10">
        <f t="shared" si="54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>
        <f t="shared" si="53"/>
        <v>105.02602739726028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10">
        <f t="shared" si="54"/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>
        <f t="shared" ref="G899:G962" si="57">E899/I899</f>
        <v>90.259259259259252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10">
        <f t="shared" ref="M899:M962" si="58">(((L899/60)/60)/24)+DATE(1970,1,1)</f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>
        <f t="shared" si="57"/>
        <v>76.978705978705975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10">
        <f t="shared" si="58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>
        <f t="shared" si="57"/>
        <v>102.60162601626017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10">
        <f t="shared" si="58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>
        <f t="shared" si="57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10">
        <f t="shared" si="58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>
        <f t="shared" si="57"/>
        <v>55.0062893081761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10">
        <f t="shared" si="58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>
        <f t="shared" si="57"/>
        <v>32.127272727272725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10">
        <f t="shared" si="58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>
        <f t="shared" si="57"/>
        <v>50.642857142857146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10">
        <f t="shared" si="58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>
        <f t="shared" si="57"/>
        <v>49.6875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10">
        <f t="shared" si="58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>
        <f t="shared" si="57"/>
        <v>54.894067796610166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10">
        <f t="shared" si="58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>
        <f t="shared" si="57"/>
        <v>46.931937172774866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10">
        <f t="shared" si="58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>
        <f t="shared" si="57"/>
        <v>44.951219512195124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10">
        <f t="shared" si="58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>
        <f t="shared" si="57"/>
        <v>30.99898322318251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10">
        <f t="shared" si="58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>
        <f t="shared" si="57"/>
        <v>107.7625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10">
        <f t="shared" si="58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>
        <f t="shared" si="57"/>
        <v>102.07770270270271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10">
        <f t="shared" si="58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>
        <f t="shared" si="57"/>
        <v>24.976190476190474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10">
        <f t="shared" si="58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>
        <f t="shared" si="57"/>
        <v>79.944134078212286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10">
        <f t="shared" si="58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>
        <f t="shared" si="57"/>
        <v>67.946462715105156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10">
        <f t="shared" si="58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>
        <f t="shared" si="57"/>
        <v>26.070921985815602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10">
        <f t="shared" si="58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>
        <f t="shared" si="57"/>
        <v>105.0032154340836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10">
        <f t="shared" si="58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>
        <f t="shared" si="57"/>
        <v>25.826923076923077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10">
        <f t="shared" si="58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>
        <f t="shared" si="57"/>
        <v>77.666666666666671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10">
        <f t="shared" si="58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>
        <f t="shared" si="57"/>
        <v>57.82692307692308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10">
        <f t="shared" si="58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>
        <f t="shared" si="57"/>
        <v>92.955555555555549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10">
        <f t="shared" si="58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>
        <f t="shared" si="57"/>
        <v>37.945098039215686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10">
        <f t="shared" si="58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>
        <f t="shared" si="57"/>
        <v>31.842105263157894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10">
        <f t="shared" si="58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>
        <f t="shared" si="57"/>
        <v>40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10">
        <f t="shared" si="58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>
        <f t="shared" si="57"/>
        <v>101.1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10">
        <f t="shared" si="58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>
        <f t="shared" si="57"/>
        <v>84.006989951944078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10">
        <f t="shared" si="58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>
        <f t="shared" si="57"/>
        <v>103.41538461538461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10">
        <f t="shared" si="58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>
        <f t="shared" si="57"/>
        <v>105.13333333333334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10">
        <f t="shared" si="58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>
        <f t="shared" si="57"/>
        <v>89.21621621621621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10">
        <f t="shared" si="58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>
        <f t="shared" si="57"/>
        <v>51.995234312946785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10">
        <f t="shared" si="58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>
        <f t="shared" si="57"/>
        <v>64.956521739130437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10">
        <f t="shared" si="58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>
        <f t="shared" si="57"/>
        <v>46.235294117647058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10">
        <f t="shared" si="58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>
        <f t="shared" si="57"/>
        <v>51.151785714285715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10">
        <f t="shared" si="58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>
        <f t="shared" si="57"/>
        <v>33.909722222222221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10">
        <f t="shared" si="58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>
        <f t="shared" si="57"/>
        <v>92.016298633017882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10">
        <f t="shared" si="58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>
        <f t="shared" si="57"/>
        <v>107.42857142857143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10">
        <f t="shared" si="58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>
        <f t="shared" si="57"/>
        <v>75.848484848484844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10">
        <f t="shared" si="58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>
        <f t="shared" si="57"/>
        <v>80.476190476190482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10">
        <f t="shared" si="58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>
        <f t="shared" si="57"/>
        <v>86.978483606557376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10">
        <f t="shared" si="58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>
        <f t="shared" si="57"/>
        <v>105.13541666666667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10">
        <f t="shared" si="58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>
        <f t="shared" si="57"/>
        <v>57.298507462686565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10">
        <f t="shared" si="58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>
        <f t="shared" si="57"/>
        <v>93.348484848484844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10">
        <f t="shared" si="58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>
        <f t="shared" si="57"/>
        <v>71.987179487179489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10">
        <f t="shared" si="58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>
        <f t="shared" si="57"/>
        <v>92.611940298507463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10">
        <f t="shared" si="58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>
        <f t="shared" si="57"/>
        <v>104.99122807017544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10">
        <f t="shared" si="58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>
        <f t="shared" si="57"/>
        <v>30.958174904942965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10">
        <f t="shared" si="58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>
        <f t="shared" si="57"/>
        <v>33.001182732111175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10">
        <f t="shared" si="58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>
        <f t="shared" si="57"/>
        <v>84.187845303867405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10">
        <f t="shared" si="58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>
        <f t="shared" si="57"/>
        <v>73.92307692307692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10">
        <f t="shared" si="58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>
        <f t="shared" si="57"/>
        <v>36.987499999999997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10">
        <f t="shared" si="58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>
        <f t="shared" si="57"/>
        <v>46.896551724137929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10">
        <f t="shared" si="58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>
        <f t="shared" si="57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10">
        <f t="shared" si="58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>
        <f t="shared" si="57"/>
        <v>102.02437459910199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10">
        <f t="shared" si="58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>
        <f t="shared" si="57"/>
        <v>45.007502206531335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10">
        <f t="shared" si="58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>
        <f t="shared" si="57"/>
        <v>94.285714285714292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10">
        <f t="shared" si="58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>
        <f t="shared" si="57"/>
        <v>101.02325581395348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10">
        <f t="shared" si="58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>
        <f t="shared" si="57"/>
        <v>97.037499999999994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10">
        <f t="shared" si="58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>
        <f t="shared" si="57"/>
        <v>43.00963855421687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10">
        <f t="shared" si="58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>
        <f t="shared" si="57"/>
        <v>94.916030534351151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10">
        <f t="shared" si="58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>
        <f t="shared" si="57"/>
        <v>72.151785714285708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10">
        <f t="shared" si="58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>
        <f t="shared" si="57"/>
        <v>51.007692307692309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10">
        <f t="shared" si="58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>
        <f t="shared" si="57"/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10">
        <f t="shared" si="58"/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>
        <f t="shared" ref="G963:G1001" si="61">E963/I963</f>
        <v>43.87096774193548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10">
        <f t="shared" ref="M963:M1001" si="62">(((L963/60)/60)/24)+DATE(1970,1,1)</f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>
        <f t="shared" si="61"/>
        <v>40.063909774436091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10">
        <f t="shared" si="62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>
        <f t="shared" si="61"/>
        <v>43.833333333333336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10">
        <f t="shared" si="62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>
        <f t="shared" si="61"/>
        <v>84.92903225806451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10">
        <f t="shared" si="62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>
        <f t="shared" si="61"/>
        <v>41.067632850241544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10">
        <f t="shared" si="62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>
        <f t="shared" si="61"/>
        <v>54.971428571428568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10">
        <f t="shared" si="62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>
        <f t="shared" si="61"/>
        <v>77.010807374443743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10">
        <f t="shared" si="62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>
        <f t="shared" si="61"/>
        <v>71.201754385964918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10">
        <f t="shared" si="62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>
        <f t="shared" si="61"/>
        <v>91.935483870967744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10">
        <f t="shared" si="62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>
        <f t="shared" si="61"/>
        <v>97.069023569023571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10">
        <f t="shared" si="62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>
        <f t="shared" si="61"/>
        <v>58.916666666666664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10">
        <f t="shared" si="62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>
        <f t="shared" si="61"/>
        <v>58.015466983938133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10">
        <f t="shared" si="62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>
        <f t="shared" si="61"/>
        <v>103.87301587301587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10">
        <f>(((L975/60)/60)/24)+DATE(1970,1,1)</f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>
        <f t="shared" si="61"/>
        <v>93.46875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10">
        <f t="shared" si="62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>
        <f t="shared" si="61"/>
        <v>61.970370370370368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10">
        <f t="shared" si="62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>
        <f t="shared" si="61"/>
        <v>92.042857142857144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10">
        <f t="shared" si="62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>
        <f t="shared" si="61"/>
        <v>77.268656716417908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10">
        <f t="shared" si="62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>
        <f t="shared" si="61"/>
        <v>93.923913043478265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10">
        <f t="shared" si="62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>
        <f t="shared" si="61"/>
        <v>84.969458128078813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10">
        <f t="shared" si="62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>
        <f t="shared" si="61"/>
        <v>105.97035040431267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10">
        <f t="shared" si="62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>
        <f t="shared" si="61"/>
        <v>36.969040247678016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10">
        <f t="shared" si="62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>
        <f t="shared" si="61"/>
        <v>81.533333333333331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10">
        <f t="shared" si="62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>
        <f t="shared" si="61"/>
        <v>80.999140154772135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10">
        <f t="shared" si="62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>
        <f t="shared" si="61"/>
        <v>26.010498687664043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10">
        <f t="shared" si="62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>
        <f t="shared" si="61"/>
        <v>25.998410896708286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10">
        <f t="shared" si="62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>
        <f t="shared" si="61"/>
        <v>34.173913043478258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10">
        <f t="shared" si="62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>
        <f t="shared" si="61"/>
        <v>28.002083333333335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10">
        <f t="shared" si="62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>
        <f t="shared" si="61"/>
        <v>76.546875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10">
        <f t="shared" si="62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>
        <f t="shared" si="61"/>
        <v>53.053097345132741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10">
        <f t="shared" si="62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>
        <f t="shared" si="61"/>
        <v>106.859375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10">
        <f t="shared" si="62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>
        <f t="shared" si="61"/>
        <v>46.020746887966808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10">
        <f t="shared" si="62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>
        <f t="shared" si="61"/>
        <v>100.17424242424242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10">
        <f t="shared" si="62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>
        <f t="shared" si="61"/>
        <v>101.44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10">
        <f t="shared" si="62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>
        <f t="shared" si="61"/>
        <v>87.972684085510693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10">
        <f t="shared" si="62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>
        <f t="shared" si="61"/>
        <v>74.995594713656388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10">
        <f t="shared" si="62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>
        <f t="shared" si="61"/>
        <v>42.982142857142854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10">
        <f t="shared" si="62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>
        <f t="shared" si="61"/>
        <v>33.115107913669064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10">
        <f t="shared" si="62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>
        <f t="shared" si="61"/>
        <v>101.13101604278074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10">
        <f t="shared" si="62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>
        <f t="shared" si="61"/>
        <v>55.98841354723708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10">
        <f t="shared" si="62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H1:H1048576">
    <cfRule type="containsText" dxfId="7" priority="4" operator="containsText" text="live">
      <formula>NOT(ISERROR(SEARCH("live",H1)))</formula>
    </cfRule>
    <cfRule type="containsText" dxfId="6" priority="5" operator="containsText" text="live">
      <formula>NOT(ISERROR(SEARCH("live",H1)))</formula>
    </cfRule>
    <cfRule type="containsText" dxfId="5" priority="6" operator="containsText" text="canceled">
      <formula>NOT(ISERROR(SEARCH("canceled",H1)))</formula>
    </cfRule>
    <cfRule type="containsText" priority="7" operator="containsText" text="canceled">
      <formula>NOT(ISERROR(SEARCH("canceled",H1)))</formula>
    </cfRule>
    <cfRule type="containsText" dxfId="4" priority="8" operator="containsText" text="successful">
      <formula>NOT(ISERROR(SEARCH("successful",H1)))</formula>
    </cfRule>
    <cfRule type="containsText" dxfId="3" priority="9" operator="containsText" text="failed">
      <formula>NOT(ISERROR(SEARCH("failed",H1)))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ellIs" dxfId="2" priority="1" operator="greaterThan">
      <formula>1.99</formula>
    </cfRule>
    <cfRule type="cellIs" dxfId="1" priority="2" operator="between">
      <formula>1</formula>
      <formula>1.99</formula>
    </cfRule>
    <cfRule type="cellIs" dxfId="0" priority="3" operator="lessThan">
      <formula>1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29A-D791-4819-B1B3-9E40543EF8A2}">
  <sheetPr codeName="Sheet1"/>
  <dimension ref="A2:F15"/>
  <sheetViews>
    <sheetView workbookViewId="0"/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2" spans="1:6" x14ac:dyDescent="0.25">
      <c r="A2" s="7" t="s">
        <v>6</v>
      </c>
      <c r="B2" t="s">
        <v>2046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2034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25">
      <c r="A7" s="8" t="s">
        <v>2035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25">
      <c r="A8" s="8" t="s">
        <v>2036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25">
      <c r="A9" s="8" t="s">
        <v>2037</v>
      </c>
      <c r="B9" s="9"/>
      <c r="C9" s="9"/>
      <c r="D9" s="9"/>
      <c r="E9" s="9">
        <v>4</v>
      </c>
      <c r="F9" s="9">
        <v>4</v>
      </c>
    </row>
    <row r="10" spans="1:6" x14ac:dyDescent="0.25">
      <c r="A10" s="8" t="s">
        <v>2038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25">
      <c r="A11" s="8" t="s">
        <v>2039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25">
      <c r="A12" s="8" t="s">
        <v>2040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25">
      <c r="A13" s="8" t="s">
        <v>2041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25">
      <c r="A14" s="8" t="s">
        <v>2042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25">
      <c r="A15" s="8" t="s">
        <v>2043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7B93-A83E-4D5D-82E2-DDBA5505FE5D}">
  <sheetPr codeName="Sheet2"/>
  <dimension ref="A1:F30"/>
  <sheetViews>
    <sheetView workbookViewId="0"/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2" spans="1:6" x14ac:dyDescent="0.25">
      <c r="A2" s="7" t="s">
        <v>2031</v>
      </c>
      <c r="B2" t="s">
        <v>2046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378A-FC14-4BD7-9C2D-A63CA0005E11}">
  <sheetPr codeName="Sheet3"/>
  <dimension ref="A1:F18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2046</v>
      </c>
    </row>
    <row r="2" spans="1:6" x14ac:dyDescent="0.25">
      <c r="A2" s="7" t="s">
        <v>2085</v>
      </c>
      <c r="B2" t="s">
        <v>2046</v>
      </c>
    </row>
    <row r="4" spans="1:6" x14ac:dyDescent="0.25">
      <c r="A4" s="7" t="s">
        <v>2045</v>
      </c>
      <c r="B4" s="7" t="s">
        <v>2044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1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11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11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11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11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11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11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11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11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11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11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11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11" t="s">
        <v>2043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A645-9C00-432C-9924-9604ECAED4F8}">
  <sheetPr codeName="Sheet4"/>
  <dimension ref="A1:H13"/>
  <sheetViews>
    <sheetView workbookViewId="0"/>
  </sheetViews>
  <sheetFormatPr defaultRowHeight="15.75" x14ac:dyDescent="0.25"/>
  <cols>
    <col min="1" max="1" width="14.125" customWidth="1"/>
    <col min="2" max="2" width="16.75" bestFit="1" customWidth="1"/>
    <col min="3" max="3" width="13.25" bestFit="1" customWidth="1"/>
    <col min="4" max="4" width="15.875" bestFit="1" customWidth="1"/>
    <col min="5" max="5" width="12.25" bestFit="1" customWidth="1"/>
    <col min="6" max="6" width="19.25" bestFit="1" customWidth="1"/>
    <col min="7" max="7" width="15.75" bestFit="1" customWidth="1"/>
    <col min="8" max="8" width="18.3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s="12" t="s">
        <v>2094</v>
      </c>
      <c r="B2">
        <f>COUNTIFS(Crowdfunding!H2:H1001,"successful",Crowdfunding!D2:D1001,"&lt; 1000")</f>
        <v>30</v>
      </c>
      <c r="C2">
        <f>COUNTIFS(Crowdfunding!H2:H1001,"failed",Crowdfunding!D2:D1001,"&lt; 1000")</f>
        <v>20</v>
      </c>
      <c r="D2">
        <f>COUNTIFS(Crowdfunding!H2:H1001,"canceled",Crowdfunding!D2:D1001,"&lt; 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s="12" t="s">
        <v>2095</v>
      </c>
      <c r="B3">
        <f>COUNTIFS(Crowdfunding!H2:H1001,"successful",Crowdfunding!D2:D1001,"&gt;= 1000",Crowdfunding!D2:D1001,"&lt;= 4999")</f>
        <v>191</v>
      </c>
      <c r="C3">
        <f>COUNTIFS(Crowdfunding!H2:H1001,"failed",Crowdfunding!D2:D1001,"&gt;= 1000",Crowdfunding!D2:D1001,"&lt;= 4999")</f>
        <v>38</v>
      </c>
      <c r="D3">
        <f>COUNTIFS(Crowdfunding!H2:H1001,"canceled",Crowdfunding!D2:D1001,"&gt;= 1000",Crowdfunding!D2:D1001,"&lt;= 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s="12" t="s">
        <v>2096</v>
      </c>
      <c r="B4">
        <f>COUNTIFS(Crowdfunding!H2:H1001,"successful",Crowdfunding!D2:D1001,"&gt;= 5000",Crowdfunding!D2:D1001,"&lt;= 9999")</f>
        <v>164</v>
      </c>
      <c r="C4">
        <f>COUNTIFS(Crowdfunding!H2:H1001,"failed",Crowdfunding!D2:D1001,"&gt;= 5000",Crowdfunding!D2:D1001,"&lt;= 9999")</f>
        <v>126</v>
      </c>
      <c r="D4">
        <f>COUNTIFS(Crowdfunding!H2:H1001,"canceled",Crowdfunding!D2:D1001,"&gt;= 5000",Crowdfunding!D2:D1001,"&lt;= 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s="12" t="s">
        <v>2097</v>
      </c>
      <c r="B5">
        <f>COUNTIFS(Crowdfunding!H2:H1001,"successful",Crowdfunding!D2:D1001,"&gt;= 10000",Crowdfunding!D2:D1001,"&lt;= 14999")</f>
        <v>4</v>
      </c>
      <c r="C5">
        <f>COUNTIFS(Crowdfunding!H2:H1001,"failed",Crowdfunding!D2:D1001,"&gt;= 10000",Crowdfunding!D2:D1001,"&lt;= 14999")</f>
        <v>5</v>
      </c>
      <c r="D5">
        <f>COUNTIFS(Crowdfunding!H2:H1001,"canceled",Crowdfunding!D2:D1001,"&gt;= 10000",Crowdfunding!D2:D1001,"&lt;= 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s="12" t="s">
        <v>2098</v>
      </c>
      <c r="B6">
        <f>COUNTIFS(Crowdfunding!H2:H1001,"successful",Crowdfunding!D2:D1001,"&gt;= 15000",Crowdfunding!D2:D1001,"&lt;= 19999")</f>
        <v>10</v>
      </c>
      <c r="C6">
        <f>COUNTIFS(Crowdfunding!H2:H1001,"failed",Crowdfunding!D2:D1001,"&gt;= 15000",Crowdfunding!D2:D1001,"&lt;= 19999")</f>
        <v>0</v>
      </c>
      <c r="D6">
        <f>COUNTIFS(Crowdfunding!H2:H1001,"canceled",Crowdfunding!D2:D1001,"&gt;= 15000",Crowdfunding!D2:D1001,"&lt;= 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s="12" t="s">
        <v>2099</v>
      </c>
      <c r="B7">
        <f>COUNTIFS(Crowdfunding!H2:H1001,"successful",Crowdfunding!D2:D1001,"&gt;= 20000",Crowdfunding!D2:D1001,"&lt;= 24999")</f>
        <v>7</v>
      </c>
      <c r="C7">
        <f>COUNTIFS(Crowdfunding!H2:H1001,"failed",Crowdfunding!D2:D1001,"&gt;= 20000",Crowdfunding!D2:D1001,"&lt;= 24999")</f>
        <v>0</v>
      </c>
      <c r="D7">
        <f>COUNTIFS(Crowdfunding!H2:H1001,"canceled",Crowdfunding!D2:D1001,"&gt;= 20000",Crowdfunding!D2:D1001,"&lt;= 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s="12" t="s">
        <v>2100</v>
      </c>
      <c r="B8">
        <f>COUNTIFS(Crowdfunding!H2:H1001,"successful",Crowdfunding!D2:D1001,"&gt;= 25000",Crowdfunding!D2:D1001,"&lt;= 29999")</f>
        <v>11</v>
      </c>
      <c r="C8">
        <f>COUNTIFS(Crowdfunding!H2:H1001,"failed",Crowdfunding!D2:D1001,"&gt;= 25000",Crowdfunding!D2:D1001,"&lt;= 29999")</f>
        <v>3</v>
      </c>
      <c r="D8">
        <f>COUNTIFS(Crowdfunding!H2:H1001,"canceled",Crowdfunding!D2:D1001,"&gt;= 25000",Crowdfunding!D2:D1001,"&lt;= 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s="12" t="s">
        <v>2101</v>
      </c>
      <c r="B9">
        <f>COUNTIFS(Crowdfunding!H2:H1001,"successful",Crowdfunding!D2:D1001,"&gt;= 30000",Crowdfunding!D2:D1001,"&lt;= 34999")</f>
        <v>7</v>
      </c>
      <c r="C9">
        <f>COUNTIFS(Crowdfunding!H2:H1001,"failed",Crowdfunding!D2:D1001,"&gt;= 30000",Crowdfunding!D2:D1001,"&lt;= 34999")</f>
        <v>0</v>
      </c>
      <c r="D9">
        <f>COUNTIFS(Crowdfunding!H2:H1001,"canceled",Crowdfunding!D2:D1001,"&gt;= 30000",Crowdfunding!D2:D1001,"&lt;= 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s="12" t="s">
        <v>2102</v>
      </c>
      <c r="B10">
        <f>COUNTIFS(Crowdfunding!H2:H1001,"successful",Crowdfunding!D2:D1001,"&gt;= 35000",Crowdfunding!D2:D1001,"&lt;= 39999")</f>
        <v>8</v>
      </c>
      <c r="C10">
        <f>COUNTIFS(Crowdfunding!H2:H1001,"failed",Crowdfunding!D2:D1001,"&gt;= 35000",Crowdfunding!D2:D1001,"&lt;= 39999")</f>
        <v>3</v>
      </c>
      <c r="D10">
        <f>COUNTIFS(Crowdfunding!H2:H1001,"canceled",Crowdfunding!D2:D1001,"&gt;= 35000",Crowdfunding!D2:D1001,"&lt;= 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s="12" t="s">
        <v>2103</v>
      </c>
      <c r="B11">
        <f>COUNTIFS(Crowdfunding!H2:H1001,"successful",Crowdfunding!D2:D1001,"&gt;= 40000",Crowdfunding!D2:D1001,"&lt;= 44999")</f>
        <v>11</v>
      </c>
      <c r="C11">
        <f>COUNTIFS(Crowdfunding!H2:H1001,"failed",Crowdfunding!D2:D1001,"&gt;= 40000",Crowdfunding!D2:D1001,"&lt;= 44999")</f>
        <v>3</v>
      </c>
      <c r="D11">
        <f>COUNTIFS(Crowdfunding!H2:H1001,"canceled",Crowdfunding!D2:D1001,"&gt;= 40000",Crowdfunding!D2:D1001,"&lt;= 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s="12" t="s">
        <v>2104</v>
      </c>
      <c r="B12">
        <f>COUNTIFS(Crowdfunding!H2:H1001,"successful",Crowdfunding!D2:D1001,"&gt;= 45000",Crowdfunding!D2:D1001,"&lt;= 49999")</f>
        <v>8</v>
      </c>
      <c r="C12">
        <f>COUNTIFS(Crowdfunding!H2:H1001,"failed",Crowdfunding!D2:D1001,"&gt;= 45000",Crowdfunding!D2:D1001,"&lt;= 49999")</f>
        <v>3</v>
      </c>
      <c r="D12">
        <f>COUNTIFS(Crowdfunding!H2:H1001,"canceled",Crowdfunding!D2:D1001,"&gt;= 45000",Crowdfunding!D2:D1001,"&lt;= 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ht="31.5" x14ac:dyDescent="0.25">
      <c r="A13" s="12" t="s">
        <v>2105</v>
      </c>
      <c r="B13">
        <f>COUNTIFS(Crowdfunding!H2:H1001,"successful",Crowdfunding!D2:D1001,"&gt;= 50000")</f>
        <v>114</v>
      </c>
      <c r="C13">
        <f>COUNTIFS(Crowdfunding!H2:H1001,"failed",Crowdfunding!D2:D1001,"&gt;= 50000")</f>
        <v>163</v>
      </c>
      <c r="D13">
        <f>COUNTIFS(Crowdfunding!H2:H1001,"canceled",Crowdfunding!D2:D1001,"&gt;= 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30A-5C76-4E7B-B065-BAB7607F70F5}">
  <sheetPr codeName="Sheet5"/>
  <dimension ref="A1:J566"/>
  <sheetViews>
    <sheetView workbookViewId="0"/>
  </sheetViews>
  <sheetFormatPr defaultRowHeight="15.75" x14ac:dyDescent="0.25"/>
  <cols>
    <col min="2" max="2" width="13.125" bestFit="1" customWidth="1"/>
    <col min="5" max="5" width="16.125" bestFit="1" customWidth="1"/>
    <col min="7" max="7" width="11.125" bestFit="1" customWidth="1"/>
    <col min="8" max="8" width="11.125" customWidth="1"/>
    <col min="10" max="10" width="12.625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  <c r="G1" t="s">
        <v>2112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G2" t="s">
        <v>2106</v>
      </c>
      <c r="H2">
        <f>AVERAGE(B2:B566)</f>
        <v>851.14690265486729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G3" t="s">
        <v>2107</v>
      </c>
      <c r="H3">
        <f>MEDIAN(B2:B566)</f>
        <v>201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>
        <f>MIN(B2:B566)</f>
        <v>16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>
        <f>MAX(B2:B566)</f>
        <v>7295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G6" t="s">
        <v>2110</v>
      </c>
      <c r="H6">
        <f>_xlfn.VAR.P(B2:B566)</f>
        <v>1603373.7324019109</v>
      </c>
      <c r="J6" s="14"/>
    </row>
    <row r="7" spans="1:10" x14ac:dyDescent="0.25">
      <c r="A7" t="s">
        <v>20</v>
      </c>
      <c r="B7">
        <v>98</v>
      </c>
      <c r="D7" t="s">
        <v>14</v>
      </c>
      <c r="E7">
        <v>27</v>
      </c>
      <c r="G7" t="s">
        <v>2111</v>
      </c>
      <c r="H7">
        <f>SQRT(H6)</f>
        <v>1266.2439466397898</v>
      </c>
      <c r="J7" s="14"/>
    </row>
    <row r="8" spans="1:10" x14ac:dyDescent="0.25">
      <c r="A8" t="s">
        <v>20</v>
      </c>
      <c r="B8">
        <v>100</v>
      </c>
      <c r="D8" t="s">
        <v>14</v>
      </c>
      <c r="E8">
        <v>55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  <c r="G10" t="s">
        <v>2113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  <c r="G11" t="s">
        <v>2106</v>
      </c>
      <c r="H11">
        <f>AVERAGE(E2:E365)</f>
        <v>585.61538461538464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  <c r="G12" t="s">
        <v>2107</v>
      </c>
      <c r="H12">
        <f>MEDIAN(E2:E365)</f>
        <v>114.5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  <c r="G13" t="s">
        <v>2108</v>
      </c>
      <c r="H13">
        <f>MIN(E2:E365)</f>
        <v>0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  <c r="G14" t="s">
        <v>2109</v>
      </c>
      <c r="H14">
        <f>MAX(E2:E365)</f>
        <v>6080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  <c r="G15" t="s">
        <v>2110</v>
      </c>
      <c r="H15">
        <f>_xlfn.VAR.P(E2:E365)</f>
        <v>921574.68174133555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  <c r="G16" t="s">
        <v>2111</v>
      </c>
      <c r="H16">
        <f>SQRT(H15)</f>
        <v>959.98681331637863</v>
      </c>
    </row>
    <row r="17" spans="1:7" x14ac:dyDescent="0.25">
      <c r="A17" t="s">
        <v>20</v>
      </c>
      <c r="B17">
        <v>129</v>
      </c>
      <c r="D17" t="s">
        <v>14</v>
      </c>
      <c r="E17">
        <v>1</v>
      </c>
    </row>
    <row r="18" spans="1:7" x14ac:dyDescent="0.25">
      <c r="A18" t="s">
        <v>20</v>
      </c>
      <c r="B18">
        <v>226</v>
      </c>
      <c r="D18" t="s">
        <v>14</v>
      </c>
      <c r="E18">
        <v>1467</v>
      </c>
    </row>
    <row r="19" spans="1:7" x14ac:dyDescent="0.25">
      <c r="A19" t="s">
        <v>20</v>
      </c>
      <c r="B19">
        <v>5419</v>
      </c>
      <c r="D19" t="s">
        <v>14</v>
      </c>
      <c r="E19">
        <v>75</v>
      </c>
      <c r="G19" s="13"/>
    </row>
    <row r="20" spans="1:7" x14ac:dyDescent="0.25">
      <c r="A20" t="s">
        <v>20</v>
      </c>
      <c r="B20">
        <v>165</v>
      </c>
      <c r="D20" t="s">
        <v>14</v>
      </c>
      <c r="E20">
        <v>120</v>
      </c>
    </row>
    <row r="21" spans="1:7" x14ac:dyDescent="0.25">
      <c r="A21" t="s">
        <v>20</v>
      </c>
      <c r="B21">
        <v>1965</v>
      </c>
      <c r="D21" t="s">
        <v>14</v>
      </c>
      <c r="E21">
        <v>2253</v>
      </c>
    </row>
    <row r="22" spans="1:7" x14ac:dyDescent="0.25">
      <c r="A22" t="s">
        <v>20</v>
      </c>
      <c r="B22">
        <v>16</v>
      </c>
      <c r="D22" t="s">
        <v>14</v>
      </c>
      <c r="E22">
        <v>5</v>
      </c>
    </row>
    <row r="23" spans="1:7" x14ac:dyDescent="0.25">
      <c r="A23" t="s">
        <v>20</v>
      </c>
      <c r="B23">
        <v>107</v>
      </c>
      <c r="D23" t="s">
        <v>14</v>
      </c>
      <c r="E23">
        <v>38</v>
      </c>
    </row>
    <row r="24" spans="1:7" x14ac:dyDescent="0.25">
      <c r="A24" t="s">
        <v>20</v>
      </c>
      <c r="B24">
        <v>134</v>
      </c>
      <c r="D24" t="s">
        <v>14</v>
      </c>
      <c r="E24">
        <v>12</v>
      </c>
    </row>
    <row r="25" spans="1:7" x14ac:dyDescent="0.25">
      <c r="A25" t="s">
        <v>20</v>
      </c>
      <c r="B25">
        <v>198</v>
      </c>
      <c r="D25" t="s">
        <v>14</v>
      </c>
      <c r="E25">
        <v>1684</v>
      </c>
    </row>
    <row r="26" spans="1:7" x14ac:dyDescent="0.25">
      <c r="A26" t="s">
        <v>20</v>
      </c>
      <c r="B26">
        <v>111</v>
      </c>
      <c r="D26" t="s">
        <v>14</v>
      </c>
      <c r="E26">
        <v>56</v>
      </c>
    </row>
    <row r="27" spans="1:7" x14ac:dyDescent="0.25">
      <c r="A27" t="s">
        <v>20</v>
      </c>
      <c r="B27">
        <v>222</v>
      </c>
      <c r="D27" t="s">
        <v>14</v>
      </c>
      <c r="E27">
        <v>838</v>
      </c>
    </row>
    <row r="28" spans="1:7" x14ac:dyDescent="0.25">
      <c r="A28" t="s">
        <v>20</v>
      </c>
      <c r="B28">
        <v>6212</v>
      </c>
      <c r="D28" t="s">
        <v>14</v>
      </c>
      <c r="E28">
        <v>1000</v>
      </c>
    </row>
    <row r="29" spans="1:7" x14ac:dyDescent="0.25">
      <c r="A29" t="s">
        <v>20</v>
      </c>
      <c r="B29">
        <v>98</v>
      </c>
      <c r="D29" t="s">
        <v>14</v>
      </c>
      <c r="E29">
        <v>1482</v>
      </c>
    </row>
    <row r="30" spans="1:7" x14ac:dyDescent="0.25">
      <c r="A30" t="s">
        <v>20</v>
      </c>
      <c r="B30">
        <v>92</v>
      </c>
      <c r="D30" t="s">
        <v>14</v>
      </c>
      <c r="E30">
        <v>106</v>
      </c>
    </row>
    <row r="31" spans="1:7" x14ac:dyDescent="0.25">
      <c r="A31" t="s">
        <v>20</v>
      </c>
      <c r="B31">
        <v>149</v>
      </c>
      <c r="D31" t="s">
        <v>14</v>
      </c>
      <c r="E31">
        <v>679</v>
      </c>
    </row>
    <row r="32" spans="1:7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27" priority="26" operator="containsText" text="live">
      <formula>NOT(ISERROR(SEARCH("live",A1)))</formula>
    </cfRule>
    <cfRule type="containsText" dxfId="26" priority="27" operator="containsText" text="live">
      <formula>NOT(ISERROR(SEARCH("live",A1)))</formula>
    </cfRule>
    <cfRule type="containsText" dxfId="25" priority="28" operator="containsText" text="canceled">
      <formula>NOT(ISERROR(SEARCH("canceled",A1)))</formula>
    </cfRule>
    <cfRule type="containsText" priority="29" operator="containsText" text="canceled">
      <formula>NOT(ISERROR(SEARCH("canceled",A1)))</formula>
    </cfRule>
    <cfRule type="containsText" dxfId="24" priority="30" operator="containsText" text="successful">
      <formula>NOT(ISERROR(SEARCH("successful",A1)))</formula>
    </cfRule>
    <cfRule type="containsText" dxfId="23" priority="31" operator="containsText" text="failed">
      <formula>NOT(ISERROR(SEARCH("failed",A1)))</formula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7940">
    <cfRule type="containsText" dxfId="22" priority="17" operator="containsText" text="live">
      <formula>NOT(ISERROR(SEARCH("live",D1)))</formula>
    </cfRule>
    <cfRule type="containsText" dxfId="21" priority="18" operator="containsText" text="live">
      <formula>NOT(ISERROR(SEARCH("live",D1)))</formula>
    </cfRule>
    <cfRule type="containsText" dxfId="20" priority="19" operator="containsText" text="canceled">
      <formula>NOT(ISERROR(SEARCH("canceled",D1)))</formula>
    </cfRule>
    <cfRule type="containsText" priority="20" operator="containsText" text="canceled">
      <formula>NOT(ISERROR(SEARCH("canceled",D1)))</formula>
    </cfRule>
    <cfRule type="containsText" dxfId="19" priority="21" operator="containsText" text="successful">
      <formula>NOT(ISERROR(SEARCH("successful",D1)))</formula>
    </cfRule>
    <cfRule type="containsText" dxfId="18" priority="22" operator="containsText" text="failed">
      <formula>NOT(ISERROR(SEARCH("failed",D1)))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ntainsText" dxfId="17" priority="10" operator="containsText" text="live">
      <formula>NOT(ISERROR(SEARCH("live",G1)))</formula>
    </cfRule>
    <cfRule type="containsText" dxfId="16" priority="11" operator="containsText" text="live">
      <formula>NOT(ISERROR(SEARCH("live",G1)))</formula>
    </cfRule>
    <cfRule type="containsText" dxfId="15" priority="12" operator="containsText" text="canceled">
      <formula>NOT(ISERROR(SEARCH("canceled",G1)))</formula>
    </cfRule>
    <cfRule type="containsText" priority="13" operator="containsText" text="canceled">
      <formula>NOT(ISERROR(SEARCH("canceled",G1)))</formula>
    </cfRule>
    <cfRule type="containsText" dxfId="14" priority="14" operator="containsText" text="successful">
      <formula>NOT(ISERROR(SEARCH("successful",G1)))</formula>
    </cfRule>
    <cfRule type="containsText" dxfId="13" priority="15" operator="containsText" text="failed">
      <formula>NOT(ISERROR(SEARCH("failed",G1)))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ntainsText" dxfId="12" priority="2" operator="containsText" text="live">
      <formula>NOT(ISERROR(SEARCH("live",G10)))</formula>
    </cfRule>
    <cfRule type="containsText" dxfId="11" priority="2" operator="containsText" text="live">
      <formula>NOT(ISERROR(SEARCH("live",G10)))</formula>
    </cfRule>
    <cfRule type="containsText" dxfId="10" priority="3" operator="containsText" text="canceled">
      <formula>NOT(ISERROR(SEARCH("canceled",G10)))</formula>
    </cfRule>
    <cfRule type="containsText" priority="4" operator="containsText" text="canceled">
      <formula>NOT(ISERROR(SEARCH("canceled",G10)))</formula>
    </cfRule>
    <cfRule type="containsText" dxfId="9" priority="5" operator="containsText" text="successful">
      <formula>NOT(ISERROR(SEARCH("successful",G10)))</formula>
    </cfRule>
    <cfRule type="containsText" dxfId="8" priority="6" operator="containsText" text="failed">
      <formula>NOT(ISERROR(SEARCH("failed",G10)))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PT1 Outcomes by Cat</vt:lpstr>
      <vt:lpstr>PT2 Outcome by SubCat</vt:lpstr>
      <vt:lpstr>PT3 Outcomes by YrMth</vt:lpstr>
      <vt:lpstr>CF Goal Analysis</vt:lpstr>
      <vt:lpstr>CF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Nicole Bustamante</cp:lastModifiedBy>
  <dcterms:created xsi:type="dcterms:W3CDTF">2021-09-29T18:52:28Z</dcterms:created>
  <dcterms:modified xsi:type="dcterms:W3CDTF">2022-12-07T23:59:42Z</dcterms:modified>
</cp:coreProperties>
</file>