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E:\TrabajoyLicitaciones\Licitaciones 2020\INVIAS - INTERVENTORIAS\"/>
    </mc:Choice>
  </mc:AlternateContent>
  <bookViews>
    <workbookView xWindow="0" yWindow="0" windowWidth="22170" windowHeight="15250" tabRatio="886"/>
  </bookViews>
  <sheets>
    <sheet name="FormINVIAS" sheetId="177" r:id="rId1"/>
  </sheets>
  <definedNames>
    <definedName name="_xlnm.Print_Area" localSheetId="0">FormINVIAS!$A$1:$Q$98</definedName>
    <definedName name="_xlnm.Print_Titles" localSheetId="0">FormINVIAS!$1:$2</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D57" i="177" l="1"/>
  <c r="K56" i="177"/>
  <c r="D60" i="177" s="1"/>
  <c r="J55" i="177"/>
  <c r="J54" i="177"/>
  <c r="J53" i="177"/>
  <c r="J52" i="177"/>
  <c r="J51" i="177"/>
  <c r="J50" i="177"/>
  <c r="J56" i="177" s="1"/>
  <c r="D59" i="177" s="1"/>
  <c r="G41" i="177"/>
  <c r="J44" i="177" s="1"/>
  <c r="F44" i="177"/>
  <c r="J41" i="177" l="1"/>
  <c r="J42" i="177"/>
  <c r="J43" i="177"/>
  <c r="P27" i="177" l="1"/>
  <c r="Q27" i="177" s="1"/>
  <c r="P20" i="177" l="1"/>
  <c r="P21" i="177"/>
  <c r="Q21" i="177" s="1"/>
  <c r="P22" i="177"/>
  <c r="Q22" i="177" s="1"/>
  <c r="Q24" i="177"/>
  <c r="J24" i="177"/>
  <c r="P9" i="177"/>
  <c r="Q9" i="177" s="1"/>
  <c r="Q15" i="177"/>
  <c r="Q13" i="177"/>
  <c r="P12" i="177"/>
  <c r="Q10" i="177"/>
  <c r="P8" i="177"/>
  <c r="Q26" i="177"/>
  <c r="P18" i="177"/>
  <c r="Q18" i="177" s="1"/>
  <c r="P7" i="177"/>
  <c r="Q16" i="177"/>
  <c r="Q17" i="177"/>
  <c r="Q23" i="177"/>
</calcChain>
</file>

<file path=xl/sharedStrings.xml><?xml version="1.0" encoding="utf-8"?>
<sst xmlns="http://schemas.openxmlformats.org/spreadsheetml/2006/main" count="183" uniqueCount="126">
  <si>
    <t>No.</t>
  </si>
  <si>
    <t>Contrato No.</t>
  </si>
  <si>
    <t>Entidad contratante</t>
  </si>
  <si>
    <t>Objeto del contrato</t>
  </si>
  <si>
    <t>% participación</t>
  </si>
  <si>
    <t>SMMLV * % de participacion</t>
  </si>
  <si>
    <t>099-2003</t>
  </si>
  <si>
    <t>Interventoria técnica y administrativa para el mantenimiento de la carretera Taraza - Caucasia</t>
  </si>
  <si>
    <t>VR. TOTAL CONTRATO ($)</t>
  </si>
  <si>
    <t>%</t>
  </si>
  <si>
    <t>1902-2007</t>
  </si>
  <si>
    <t>INVIAS - SRN</t>
  </si>
  <si>
    <t>Interventoria para el mejoramiento y mantenimiento de la carretera Barbosa - Cisneros, sector PR46+000 al PR49+000, ruta 6205</t>
  </si>
  <si>
    <t>1568-2006</t>
  </si>
  <si>
    <t>Interventoria para el mejoramiento y mantenimiento de la carretera rio Ermitaño - La Lizama- San Alberto, rutas 4511 y 4513</t>
  </si>
  <si>
    <t>3710-2005</t>
  </si>
  <si>
    <t>Interventoria técnica y administrativa para el mantenimiento de la carretera El Barroso-Salgar, sector K0+000 (puente sobre el rio Barroso) - K12+900</t>
  </si>
  <si>
    <t>Plazo</t>
  </si>
  <si>
    <t>SMMLV</t>
  </si>
  <si>
    <t>Valor en SMMLV</t>
  </si>
  <si>
    <t>INVIAS</t>
  </si>
  <si>
    <t>3000-2008</t>
  </si>
  <si>
    <t>INVIAS-SRT</t>
  </si>
  <si>
    <t>3496-2008</t>
  </si>
  <si>
    <t>2434-2008</t>
  </si>
  <si>
    <t>8952-1997</t>
  </si>
  <si>
    <t>UNIVERSIDAD DEL CAUCA</t>
  </si>
  <si>
    <t>Plazo total del contrato</t>
  </si>
  <si>
    <t>INTERVENTORIA INTEGRAL TECNICA
ADMINISTRATIVA Y FINANCIERA PARA EL MEJORAMIENTO EN CONCRETO RIGIDO EN LA VIA DEL CORREGIMIENTO DE PIEDRAS BLANCAS QUE CONDUCE A LA ZONA URBANA DEL MUNICIPIO DE
SAMPUES, CONSTRUCCION DE
PAVIMENTO EN CONCRETO RIGIDO DE LA VIA SINCELEJO LAS PALMAS EN EL SECTOR RURAL DEL MUNICIPIO DE SINCELEJO, DEPARTAMENTO DE SUCRE</t>
  </si>
  <si>
    <t>INTERVENTORIA TECNICA ADMINISTRATIVA FINANCIERA Y AMBIENTAL DE LOS PROYECTOS DE MEJORAMIENTO DE VIAS RURALES MUNICIPALES EN EL DEPARTAMENTO DEL CAUCA GRUPO 07 MUNICIPIOS DE CORINTO, MIRANDA Y PADILLA</t>
  </si>
  <si>
    <t>INTERVENTORIA TECNICA ADMINISTRATIVA FINANCIERA Y AMBIENTAL DE LOS PROYECTOS DE MEJORAMIENTO DE VIAS RURALES MUNICIPALES EN EL DEPARTAMENTO DE NARIÑO GRUPO 16 MUNICIPIOS DE ALDANA, GUACHUCAL Y CUMBAL.</t>
  </si>
  <si>
    <t>INTERVENTORIA TECNICA ADMINISTRATIVA FINANCIERA Y AMBIENTAL DE LOS PROYECTOS DE MEJORAMIENTO DE VIAS RURALES MUNICIPALES EN EL DEPARTAMENTO DEL CAUCA GRUPO 04 MUNICIPIOS DE  BUENOS AIRES, MORALES Y SUAREZ</t>
  </si>
  <si>
    <t>2,3-31/031-2010</t>
  </si>
  <si>
    <t>C-005-1998</t>
  </si>
  <si>
    <t>217-2011</t>
  </si>
  <si>
    <t>DEPARTAMENTO PARA LA PROSPERIDAD SOCIAL</t>
  </si>
  <si>
    <t>3173-2009</t>
  </si>
  <si>
    <t>INTERVENTORIA TECNICA ADMINISTRATIVA FINANCIERA Y AMBIENTAL PARA EL MEJORAMIENTO DE VIAS RURALES EN EL MUNICIPIO DE TIMBIO DEPARTAMENTO DEL CAUCA</t>
  </si>
  <si>
    <t>Interventoría para el mejoramiento de vías mediante la pavimentación en concreto rígido en la cabecera municipal de Argelia y corregimientos de El Plateado, la Belleza y el Mango, en el municipio de Argelia – Departamento del Cauca</t>
  </si>
  <si>
    <t>C-003-1998</t>
  </si>
  <si>
    <t>050-1997</t>
  </si>
  <si>
    <t>Interventoria tecnica para el mejoramiento de la via  El Placer-Las Guacas-Piagua</t>
  </si>
  <si>
    <t>068-C-2002</t>
  </si>
  <si>
    <t>Municipio de Popayan</t>
  </si>
  <si>
    <t>Interventoría a proyectos viales a desarrollarse en diferentes comunas del municipio de Popayán</t>
  </si>
  <si>
    <t>06947 de 1997</t>
  </si>
  <si>
    <t>047-2002</t>
  </si>
  <si>
    <t>PLAN VIAL - MUNICIPIO DE PASTO</t>
  </si>
  <si>
    <t>INTERVENTORIA TECNICA Y ADMINISTRATIVA PARA LA PAVIMENTACION EN ASFALTO DE LA VIA TAMASAGRA - OBONUCO.</t>
  </si>
  <si>
    <t>161-1996</t>
  </si>
  <si>
    <t>INTERVENTORIA DE LOS CONTRATOS SUSCRITOS PARA EL AFIRMADO Y MAMPOSTERIA, EN LA CARRETERA  POPAYÁN – TAMBO – COSTA PACIFICA.</t>
  </si>
  <si>
    <t>282-2014</t>
  </si>
  <si>
    <t xml:space="preserve"> INTERVENTORIA TECNICA, ADMINISTRATIVA, FINANCIERA Y AMBIENTAL PARA EL MEJORAMIENTO, MANTENIMIENTO Y CONSERVACION DE VIAS - CAMINOS DE PROSPERIDAD EN EL DEPARTAMENTO DEL VALLE - MODULO 1 - SUB REGION SUR 1 - MUNICIPIO DE CANDELARIA, CONVENIO 875 DE 2013; MUNICIPIO DE FLORIDA CONVENIO 1182 DE 2013 Y CONVENIO 3065 DE 2013; MUNICIPIO DE PALMIRA, CONVENIO 702 DE 2013 Y CONVENIO 1749 DE 2013.</t>
  </si>
  <si>
    <t>MLCV-022-97</t>
  </si>
  <si>
    <t>MUNICIPIO DE LA CUMBRE</t>
  </si>
  <si>
    <t>INTERVENTORIA PARA EL MEJORAMIENTO Y MANTENIMIENTO DE LA VIA BITACO-LA CONCENTRACION-VEREDA EL DIAMANTE EN EL MUNICIPIO DE LA CUMBRE - DEPARTAMENTO DE VALLE DEL CAUCA</t>
  </si>
  <si>
    <t xml:space="preserve">FORMULARIO DE  EXPERIENCIA REQUERIDA </t>
  </si>
  <si>
    <t>No. de</t>
  </si>
  <si>
    <t>Número consecutivo del reporte del contrato ejecutado en el RUP</t>
  </si>
  <si>
    <t>Entidad 
Contratante</t>
  </si>
  <si>
    <t>Contrato o Resolución</t>
  </si>
  <si>
    <t>FORMAS DE EJECUCION
REPORTADO EN EL RUP</t>
  </si>
  <si>
    <t>Experiencia</t>
  </si>
  <si>
    <t>Integrante que aporta experiencia</t>
  </si>
  <si>
    <t>Fecha de Iniciacion</t>
  </si>
  <si>
    <t>Tiempo de Suspension en Meses</t>
  </si>
  <si>
    <t>Fecha de Terminacion</t>
  </si>
  <si>
    <t>Tiempo Total de ejecucion del contrato (Meses)</t>
  </si>
  <si>
    <t xml:space="preserve">VALOR TOTAL DEL CONTRATO EN SMMLV </t>
  </si>
  <si>
    <t xml:space="preserve">VALOR TOTAL DEL CONTRATO EN SMMLV AFECTADO POR EL PORCENTAJE DE PARTICIPACION </t>
  </si>
  <si>
    <t>Orden</t>
  </si>
  <si>
    <t>Objeto</t>
  </si>
  <si>
    <t>I,C,UT,
OTRA</t>
  </si>
  <si>
    <t>VALOR TOTAL REPORTADO EN EL RUP (para personas naturales o juridicas nacionales y extranjeras domiciliadas con sucursal en Colombia)</t>
  </si>
  <si>
    <t xml:space="preserve">VALOR TOTAL DEL CONTRATO EN SMMLV de conformidad el proceso de conversion de moneda establecido en los requisitos tecnicos del pliego de condiciones (para personas naturales o juridicas sin domicilio o sucursal en Colombia) </t>
  </si>
  <si>
    <t>I</t>
  </si>
  <si>
    <t>Hector Guerrero Quintero</t>
  </si>
  <si>
    <t>MUNICIPIO DE EL TAMBO</t>
  </si>
  <si>
    <t xml:space="preserve">Hector Guerrero 38
Ximena Calvache 38 </t>
  </si>
  <si>
    <t>UT</t>
  </si>
  <si>
    <t xml:space="preserve">Hector Guerrero </t>
  </si>
  <si>
    <t>Ximena Calvache Obando</t>
  </si>
  <si>
    <t>Hector Guerrero</t>
  </si>
  <si>
    <t>Hector Guerrero 40
Ximena Calvache 37</t>
  </si>
  <si>
    <t>Hector Guerrero 95%
Ximena Calvache 5%</t>
  </si>
  <si>
    <t>MUNICIPIO DE ARGELIA CAUCA</t>
  </si>
  <si>
    <t>Interventoria de los contratos celebrados para la construccion de obras de mantenimiento en la carretera popayan - tambo - costa pacifica</t>
  </si>
  <si>
    <t>C</t>
  </si>
  <si>
    <t>INTERVENTORÍA TÉCNICA, ADMINISTRATIVA, FINANCIERA,  MBIENTALY LEGAL PARA LA  CONSTRUCCION DE  PAVIMENTO URBANO EN ALGUNAS VIAS
DEL MUNICIPIO DE PRADERA, DEPTO DE VALLE DEL CAUCA</t>
  </si>
  <si>
    <t>MUNICIPIO DE POPAYAN</t>
  </si>
  <si>
    <t>Interventoria para el mantenimiento y mejoramiento de la via intermunicipal Argelia - El Plateado, en el municipio de Argelia – Departamento del Cauca</t>
  </si>
  <si>
    <t>INTERVENTORIA A PROYECTOS VIALES A DESARROLLARSE EN DIFERENTES COMUNAS DEL MUNICIPIO DE POPAYAN</t>
  </si>
  <si>
    <t>779-2018</t>
  </si>
  <si>
    <t>Interventoría para el Mejoramiento y Mantenimiento de las vías, San Gil-Floridablanca, Ruta 45A07 PR 0+0000-PR 90+0000  Floridablanca Palenque,   Ruta 45AST08, PR0+0000-PR10+0000, en el Departamento de Santander</t>
  </si>
  <si>
    <t xml:space="preserve">INVIAS-SRN- </t>
  </si>
  <si>
    <t>INTERVENTORIA PARA EL MEJORAMIENTO Y MANTENIMIENTO DE LAS VIAS SAN GIL - FLORIDABLANCA, RUTA 45A07 PR0+000-PR90+000 FLORIDABLANCA PALENQUE, RUTA 45AST08, PR0+000-PR10+000, EN EL DEPARTAMENTO DE SANTANDER</t>
  </si>
  <si>
    <t>Hector Guerrero 78
Ximena Calvache 50</t>
  </si>
  <si>
    <t>Hector Guerrero 10% y Ximena Calvache 90%</t>
  </si>
  <si>
    <t>Hector Guerrero 80% 
Ximena Calvache
20%</t>
  </si>
  <si>
    <t>EN LA PRESENTE RELACION HAY 21 CONTRATOS, PERO LA IDEA ES QUE PUEDAN SER MUCHOS MAS, EN CASO DE QUE QUIERA ASOCIARME CON OTROS INGENIEROS QUE TENGAN MAS CONTRATOS, DEJARLO ABIERTO PARA MUCHOS MAS CONTRATOS</t>
  </si>
  <si>
    <t xml:space="preserve">EN ESTA RELACION HAY CONTRATOS QUE HAN SIDO EJECUTADOS EN CONSORCIO, EN LOS CUALES ESTAMOS MI ESPOSA (XIMENA CALVACHE OBANDO) Y YO (HECTOR GUERRERO QUINTERO) COMO INTEGRANTES CON DIFERENTES PORCENTAJES DE PARTICIPACION. </t>
  </si>
  <si>
    <t>PARA INICIAR LA ITERACION ES NECESARIO QUE EL PROGRAMA ESCOGA ENTRE 4 Y MAXIMO 6 CONTRATOS, Y LOS CONTRATOS EJECUTADOS EN CONSORCIO POR MI ESPOSA, HACEN 1 SOLO CONTRATO, Y ES NECESARIO QUE EL PROGRAME REALICE ITERACION, TENIENDO EN CUENTA SOLAMENTE EL PORCENTAJE DE XIMENA, LUEGO EL DE HECTOR Y LUEGO EL DEL CONSORCIO, POR EJEMPLO:
CTO 1902-2007 CON INVIAS - SERIA 1 CONTRATO (ENTRE LOS 4 Y MAXIMO 6 CTOS) Y SE ITERA PRIMERO CON EL 100% DE LA UNION TEMPORAL (O CONSORCIO), LUEGO CON EL 5% DE XIMENA CALVACHE, LUEGO CON EL 95% DE HECTOR GUERRERO.</t>
  </si>
  <si>
    <t>ludwing@unicauca.edu.co
cel. 313 558 3446
Ludwing Nicole Palomino Venachi</t>
  </si>
  <si>
    <t>DATOS A INTRODUCIR: (trabajar con 3 decimales)</t>
  </si>
  <si>
    <t>CMA-DO-SRT- 240 -2019</t>
  </si>
  <si>
    <t>“INTERVENTORIA TECNICA, ADMINISTRATIVA, FINANCIERA, LEGAL Y AMBIENTAL PARA LOS PROYECTOS VIABILIZADOS, PRIORIZADOS Y APROBADOS EN EL ACUERDO 15 DE 2019 DEL OCAD PAZ, FINANCIADOS CON RECURSOS DEL SISTEMA GENERAL DE REGALIAS (SGR), LOCALIZADOS EN EL DEPARTAMENTO DEL VALLE DEL CAUCA”</t>
  </si>
  <si>
    <t>Proceso No.</t>
  </si>
  <si>
    <t>Objeto:</t>
  </si>
  <si>
    <t>Valor en Pesos</t>
  </si>
  <si>
    <t>Factor</t>
  </si>
  <si>
    <t>PRESUPUESTO OFICIAL EN SMMLV…. Ejemplo: 938,401 SMMMLV</t>
  </si>
  <si>
    <t>PLAZO: 10 MESES</t>
  </si>
  <si>
    <t xml:space="preserve">EL PROGRAMA CALCULA  EL RPOMEDIO MENSUAL DE FACTURACION OFICIAL ASI: </t>
  </si>
  <si>
    <t>EL PROGRAMA DEBE CALCULAR ESTAS OPCIONES QUE LA ENTIDAD CONTRATANTE SORTEARA DE ACUERDO A LA TASA REPRESENTATIVA DEL DÓLAR:
PMFO1=45% PMFO  ; APLICANDO EL EJEMPLO TENDRIAMOS: PMFO1= 42,228 SMMLV
PMFO2= 50% PMFO   ; APLICANDO EL EJEMPLO TENDRIAMOS: PMFO2= 46,920 SMMLV
PMFO3= 55% PMFO   ; APLICANDO EL EJEMPLO TENDRIAMOS: PMFO3= 51,612 SMMLV
PMFO4=60% PMFO   ; APLICANDO EL EJEMPLO TENDRIAMOS: PMFO4= 56,304 SMMLV</t>
  </si>
  <si>
    <t>VALOR EN SMMLV</t>
  </si>
  <si>
    <t>PFMT=</t>
  </si>
  <si>
    <t>SUMAS</t>
  </si>
  <si>
    <t>EL PROGRAMA DEBE ESCOGER ENTRE 4 Y MAXIMO 6 CONTRATOS DE LA RELACION Y CALCULAR EL PFMT (PROMEDIO DE FACTURACION MENSUAL TOTAL DEL PROPONENTE), Y EL PPP (PROMEDIO DE PLAZOS DEL PROPONENTE) ASI COMO SE CALCULA EN EL PRESENTE CUADRO, COMO EJEMPLO, EN EL CUAL SE ESCOGIERON 6 CONTRATOS ITERADOS MANUALMENTE PARA LLEGAR LO MAS CERCA AL PLAZO OFICIAL Y A LA FACTURACION MENSUAL OFICIAL:</t>
  </si>
  <si>
    <t>PPP=</t>
  </si>
  <si>
    <t>Numero de contratos =</t>
  </si>
  <si>
    <t>PFMT=  SUMATORIA DE LOS VALORES DE LOS 4 HASTA 6 CONTRATOS EN SMMLV, AFECTADOS POR EL % DE PARTICIPACION SI HAN SIDO EJECUTADOS EN CONSORCIO O UNION TEMPORAL, DIVIDIDO ENTRE LA SUMATORIA DE LOS PLAZOS EN MESES DE LOS 4 HASTA 6 CONTRATOS.</t>
  </si>
  <si>
    <t>PPP=  SUMATORIA DE LOS PLAZOS DE LOS 4 HASTA 6 CONTRATOS RELACIONADOS DIVIDIDO ENTRE EL NUMERO DE CONTRATOS (4 HASTA 6).</t>
  </si>
  <si>
    <t>COMO SE PUEDE OBSERVAR EN ESTE EJEMPLO, ITERE MANUALMENTE LOS 21 CONTRATOS RELACIONADOS, TOMANDO TAMBIEN CADA UNO DE LOS PORCENTAJES POR SEPARADO Y EN CONSORCIO DE LOS 3 CONTRATOS QUE APARECEN EN LA RELACION EJECUTADOS CON MI ESPOSA, ARROJANDO UN PFMT DE 56,300 CERCANO A LA OPCION 4 (60%) QUE DA 56,304 SMMLV.  EN EL PLAZO SE ARROJO UN RESULTADO DE 10,006 MUY CERCANO AL PLAZO OFICIAL DE 10 MESES.</t>
  </si>
  <si>
    <t>LA IDEA ES QUE EL PROGRAMA ARROJE CUALES SON LOS ENTRE 4 HASTA 6 CONTRATOS DE LA RELACION DE 21 CONTRATOS (O MAS, SI PRETENDO ASOCIARME CON MAS INGENIEROS).</t>
  </si>
  <si>
    <t>ESTE EJEMPLO RELACIONADA ES DE LA VIDA REAL, EL PROGRAMA DEBERIA ARROJAR MAS O MENOS LOS MISMO CONTRATOS, CON LOS MISMOS CALCULOS DE PFMT Y PPP.</t>
  </si>
  <si>
    <t>INDICACIONES: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</si>
</sst>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quot;$&quot;* #,##0.00_-;_-&quot;$&quot;* &quot;-&quot;??_-;_-@_-"/>
    <numFmt numFmtId="164" formatCode="_-* #,##0.00\ _€_-;\-* #,##0.00\ _€_-;_-* &quot;-&quot;??\ _€_-;_-@_-"/>
    <numFmt numFmtId="166" formatCode="[$-C0A]d\-mmm\-yy;@"/>
    <numFmt numFmtId="167" formatCode="#,##0.000"/>
    <numFmt numFmtId="171" formatCode="0.000"/>
    <numFmt numFmtId="172" formatCode="_-* #,##0.000\ _€_-;\-* #,##0.000\ _€_-;_-* &quot;-&quot;??\ _€_-;_-@_-"/>
    <numFmt numFmtId="176" formatCode="_-* #,##0.000_-;\-* #,##0.000_-;_-* &quot;-&quot;???_-;_-@_-"/>
    <numFmt numFmtId="181" formatCode="&quot;No. &quot;#,##0"/>
    <numFmt numFmtId="187" formatCode="_-&quot;$&quot;* #,##0_-;\-&quot;$&quot;* #,##0_-;_-&quot;$&quot;* &quot;-&quot;??_-;_-@_-"/>
    <numFmt numFmtId="188" formatCode="_-* #,##0.000_-;\-* #,##0.000_-;_-* &quot;-&quot;??_-;_-@_-"/>
    <numFmt numFmtId="189" formatCode="_-* #,##0_-;\-* #,##0_-;_-* &quot;-&quot;??_-;_-@_-"/>
  </numFmts>
  <fonts count="26" x14ac:knownFonts="1">
    <font>
      <sz val="11"/>
      <color theme="1"/>
      <name val="Calibri"/>
      <family val="2"/>
      <scheme val="minor"/>
    </font>
    <font>
      <sz val="10"/>
      <color theme="1"/>
      <name val="Calibri"/>
      <family val="2"/>
      <scheme val="minor"/>
    </font>
    <font>
      <sz val="10"/>
      <name val="Arial"/>
      <family val="2"/>
    </font>
    <font>
      <sz val="11"/>
      <color theme="1"/>
      <name val="Calibri"/>
      <family val="2"/>
      <scheme val="minor"/>
    </font>
    <font>
      <sz val="8"/>
      <color theme="1"/>
      <name val="Calibri"/>
      <family val="2"/>
      <scheme val="minor"/>
    </font>
    <font>
      <sz val="6"/>
      <color theme="1"/>
      <name val="Calibri"/>
      <family val="2"/>
      <scheme val="minor"/>
    </font>
    <font>
      <sz val="12"/>
      <color indexed="8"/>
      <name val="Calibri"/>
      <family val="2"/>
    </font>
    <font>
      <b/>
      <sz val="18"/>
      <name val="Arial"/>
      <family val="2"/>
    </font>
    <font>
      <sz val="10"/>
      <name val="Arial"/>
      <family val="2"/>
    </font>
    <font>
      <b/>
      <sz val="12"/>
      <name val="Tahoma"/>
      <family val="2"/>
    </font>
    <font>
      <b/>
      <sz val="16"/>
      <name val="Arial"/>
      <family val="2"/>
    </font>
    <font>
      <b/>
      <sz val="10"/>
      <name val="Arial"/>
      <family val="2"/>
    </font>
    <font>
      <b/>
      <sz val="20"/>
      <name val="Arial"/>
      <family val="2"/>
    </font>
    <font>
      <sz val="10"/>
      <color indexed="9"/>
      <name val="Arial"/>
      <family val="2"/>
    </font>
    <font>
      <b/>
      <sz val="8"/>
      <name val="Arial"/>
      <family val="2"/>
    </font>
    <font>
      <b/>
      <sz val="7"/>
      <name val="Arial"/>
      <family val="2"/>
    </font>
    <font>
      <sz val="8"/>
      <name val="Arial"/>
      <family val="2"/>
    </font>
    <font>
      <b/>
      <sz val="9"/>
      <name val="Times New Roman"/>
      <family val="1"/>
    </font>
    <font>
      <b/>
      <sz val="9"/>
      <color indexed="18"/>
      <name val="Times New Roman"/>
      <family val="1"/>
    </font>
    <font>
      <b/>
      <sz val="8"/>
      <color indexed="18"/>
      <name val="Times New Roman"/>
      <family val="1"/>
    </font>
    <font>
      <u/>
      <sz val="11"/>
      <color theme="10"/>
      <name val="Calibri"/>
      <family val="2"/>
      <scheme val="minor"/>
    </font>
    <font>
      <u/>
      <sz val="11"/>
      <color theme="11"/>
      <name val="Calibri"/>
      <family val="2"/>
      <scheme val="minor"/>
    </font>
    <font>
      <b/>
      <sz val="9"/>
      <color rgb="FFFF0000"/>
      <name val="Times New Roman"/>
      <family val="1"/>
    </font>
    <font>
      <b/>
      <sz val="8"/>
      <color rgb="FFFF0000"/>
      <name val="Times New Roman"/>
      <family val="1"/>
    </font>
    <font>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double">
        <color auto="1"/>
      </bottom>
      <diagonal/>
    </border>
    <border>
      <left/>
      <right/>
      <top style="double">
        <color auto="1"/>
      </top>
      <bottom/>
      <diagonal/>
    </border>
    <border>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style="medium">
        <color indexed="64"/>
      </bottom>
      <diagonal/>
    </border>
    <border>
      <left style="thin">
        <color auto="1"/>
      </left>
      <right style="thin">
        <color auto="1"/>
      </right>
      <top style="dotted">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diagonal/>
    </border>
    <border>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double">
        <color auto="1"/>
      </bottom>
      <diagonal/>
    </border>
    <border>
      <left style="thin">
        <color auto="1"/>
      </left>
      <right style="medium">
        <color indexed="64"/>
      </right>
      <top/>
      <bottom style="double">
        <color auto="1"/>
      </bottom>
      <diagonal/>
    </border>
    <border>
      <left style="medium">
        <color indexed="64"/>
      </left>
      <right/>
      <top style="double">
        <color auto="1"/>
      </top>
      <bottom/>
      <diagonal/>
    </border>
    <border>
      <left/>
      <right style="medium">
        <color indexed="64"/>
      </right>
      <top style="double">
        <color auto="1"/>
      </top>
      <bottom/>
      <diagonal/>
    </border>
    <border>
      <left style="medium">
        <color indexed="64"/>
      </left>
      <right style="thin">
        <color auto="1"/>
      </right>
      <top style="dotted">
        <color auto="1"/>
      </top>
      <bottom style="dotted">
        <color auto="1"/>
      </bottom>
      <diagonal/>
    </border>
    <border>
      <left style="thin">
        <color auto="1"/>
      </left>
      <right style="medium">
        <color indexed="64"/>
      </right>
      <top style="dotted">
        <color auto="1"/>
      </top>
      <bottom style="dotted">
        <color auto="1"/>
      </bottom>
      <diagonal/>
    </border>
    <border>
      <left style="medium">
        <color indexed="64"/>
      </left>
      <right style="thin">
        <color auto="1"/>
      </right>
      <top style="dotted">
        <color auto="1"/>
      </top>
      <bottom style="medium">
        <color indexed="64"/>
      </bottom>
      <diagonal/>
    </border>
    <border>
      <left style="thin">
        <color auto="1"/>
      </left>
      <right style="medium">
        <color indexed="64"/>
      </right>
      <top style="dotted">
        <color auto="1"/>
      </top>
      <bottom style="medium">
        <color indexed="64"/>
      </bottom>
      <diagonal/>
    </border>
  </borders>
  <cellStyleXfs count="21">
    <xf numFmtId="0" fontId="0" fillId="0" borderId="0"/>
    <xf numFmtId="0" fontId="2" fillId="0" borderId="0"/>
    <xf numFmtId="164" fontId="3" fillId="0" borderId="0" applyFont="0" applyFill="0" applyBorder="0" applyAlignment="0" applyProtection="0"/>
    <xf numFmtId="0" fontId="6" fillId="0" borderId="0"/>
    <xf numFmtId="0" fontId="8" fillId="0" borderId="0"/>
    <xf numFmtId="9" fontId="2"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20" fillId="0" borderId="0" applyNumberFormat="0" applyFill="0" applyBorder="0" applyAlignment="0" applyProtection="0"/>
  </cellStyleXfs>
  <cellXfs count="140">
    <xf numFmtId="0" fontId="0" fillId="0" borderId="0" xfId="0"/>
    <xf numFmtId="0" fontId="6" fillId="0" borderId="0" xfId="3" applyFont="1"/>
    <xf numFmtId="0" fontId="9" fillId="0" borderId="0" xfId="4" applyFont="1" applyBorder="1" applyAlignment="1">
      <alignment horizontal="center" vertical="top" wrapText="1"/>
    </xf>
    <xf numFmtId="0" fontId="10" fillId="0" borderId="0" xfId="3" applyFont="1" applyAlignment="1">
      <alignment horizontal="centerContinuous" vertical="center" wrapText="1"/>
    </xf>
    <xf numFmtId="0" fontId="11" fillId="0" borderId="0" xfId="3" applyFont="1" applyAlignment="1">
      <alignment horizontal="centerContinuous" vertical="center" wrapText="1"/>
    </xf>
    <xf numFmtId="0" fontId="6" fillId="0" borderId="0" xfId="3" applyFont="1" applyAlignment="1">
      <alignment horizontal="centerContinuous" wrapText="1"/>
    </xf>
    <xf numFmtId="171" fontId="6" fillId="0" borderId="0" xfId="3" applyNumberFormat="1" applyFont="1" applyAlignment="1">
      <alignment horizontal="centerContinuous" wrapText="1"/>
    </xf>
    <xf numFmtId="181" fontId="12" fillId="0" borderId="0" xfId="1" applyNumberFormat="1" applyFont="1" applyFill="1" applyAlignment="1">
      <alignment horizontal="centerContinuous" wrapText="1"/>
    </xf>
    <xf numFmtId="0" fontId="10" fillId="0" borderId="0" xfId="1" applyFont="1" applyFill="1" applyAlignment="1">
      <alignment horizontal="centerContinuous" vertical="center" wrapText="1"/>
    </xf>
    <xf numFmtId="0" fontId="13" fillId="0" borderId="0" xfId="1" applyFont="1" applyFill="1" applyAlignment="1">
      <alignment horizontal="centerContinuous" wrapText="1"/>
    </xf>
    <xf numFmtId="0" fontId="13" fillId="0" borderId="0" xfId="1" applyFont="1" applyAlignment="1">
      <alignment horizontal="centerContinuous" wrapText="1"/>
    </xf>
    <xf numFmtId="171" fontId="13" fillId="0" borderId="0" xfId="1" applyNumberFormat="1" applyFont="1" applyAlignment="1">
      <alignment horizontal="centerContinuous" vertical="center" wrapText="1"/>
    </xf>
    <xf numFmtId="0" fontId="13" fillId="0" borderId="0" xfId="1" applyFont="1" applyAlignment="1">
      <alignment horizontal="centerContinuous" vertical="center" wrapText="1"/>
    </xf>
    <xf numFmtId="0" fontId="13" fillId="0" borderId="0" xfId="1" applyFont="1"/>
    <xf numFmtId="0" fontId="2" fillId="0" borderId="0" xfId="1" applyFont="1"/>
    <xf numFmtId="0" fontId="14" fillId="3" borderId="3" xfId="1" applyFont="1" applyFill="1" applyBorder="1" applyAlignment="1">
      <alignment horizontal="center" vertical="center" wrapText="1"/>
    </xf>
    <xf numFmtId="9" fontId="14" fillId="3" borderId="3" xfId="5" applyFont="1" applyFill="1" applyBorder="1" applyAlignment="1">
      <alignment horizontal="center" vertical="center" wrapText="1"/>
    </xf>
    <xf numFmtId="1" fontId="17" fillId="3" borderId="5" xfId="1" applyNumberFormat="1" applyFont="1" applyFill="1" applyBorder="1" applyAlignment="1">
      <alignment horizontal="center" vertical="center" wrapText="1"/>
    </xf>
    <xf numFmtId="2" fontId="18" fillId="3" borderId="5" xfId="1" applyNumberFormat="1" applyFont="1" applyFill="1" applyBorder="1" applyAlignment="1">
      <alignment horizontal="center" vertical="center" wrapText="1"/>
    </xf>
    <xf numFmtId="2" fontId="19" fillId="3" borderId="5" xfId="1" applyNumberFormat="1" applyFont="1" applyFill="1" applyBorder="1" applyAlignment="1">
      <alignment horizontal="justify" vertical="center" wrapText="1"/>
    </xf>
    <xf numFmtId="9" fontId="18" fillId="3" borderId="5" xfId="5" applyNumberFormat="1" applyFont="1" applyFill="1" applyBorder="1" applyAlignment="1">
      <alignment horizontal="center" vertical="center" wrapText="1"/>
    </xf>
    <xf numFmtId="2" fontId="18" fillId="3" borderId="5" xfId="5" applyNumberFormat="1" applyFont="1" applyFill="1" applyBorder="1" applyAlignment="1">
      <alignment horizontal="center" vertical="center"/>
    </xf>
    <xf numFmtId="2" fontId="18" fillId="0" borderId="5" xfId="5" applyNumberFormat="1" applyFont="1" applyFill="1" applyBorder="1" applyAlignment="1">
      <alignment horizontal="center" vertical="center" wrapText="1"/>
    </xf>
    <xf numFmtId="166" fontId="18" fillId="3" borderId="6" xfId="1" applyNumberFormat="1" applyFont="1" applyFill="1" applyBorder="1" applyAlignment="1">
      <alignment horizontal="center" vertical="center"/>
    </xf>
    <xf numFmtId="171" fontId="18" fillId="3" borderId="6" xfId="1" quotePrefix="1" applyNumberFormat="1" applyFont="1" applyFill="1" applyBorder="1" applyAlignment="1">
      <alignment horizontal="center" vertical="center"/>
    </xf>
    <xf numFmtId="171" fontId="17" fillId="3" borderId="6" xfId="1" applyNumberFormat="1" applyFont="1" applyFill="1" applyBorder="1" applyAlignment="1">
      <alignment horizontal="center" vertical="center"/>
    </xf>
    <xf numFmtId="167" fontId="18" fillId="3" borderId="6" xfId="1" applyNumberFormat="1" applyFont="1" applyFill="1" applyBorder="1" applyAlignment="1">
      <alignment horizontal="right" vertical="center"/>
    </xf>
    <xf numFmtId="2" fontId="2" fillId="0" borderId="0" xfId="1" applyNumberFormat="1" applyFont="1" applyFill="1" applyAlignment="1">
      <alignment vertical="center"/>
    </xf>
    <xf numFmtId="1" fontId="17" fillId="0" borderId="5" xfId="1" applyNumberFormat="1" applyFont="1" applyFill="1" applyBorder="1" applyAlignment="1">
      <alignment horizontal="center" vertical="center"/>
    </xf>
    <xf numFmtId="2" fontId="18" fillId="0" borderId="5" xfId="1" applyNumberFormat="1" applyFont="1" applyFill="1" applyBorder="1" applyAlignment="1">
      <alignment horizontal="center" vertical="center" wrapText="1"/>
    </xf>
    <xf numFmtId="2" fontId="18" fillId="0" borderId="5" xfId="1" applyNumberFormat="1" applyFont="1" applyFill="1" applyBorder="1" applyAlignment="1">
      <alignment horizontal="center" vertical="center"/>
    </xf>
    <xf numFmtId="2" fontId="19" fillId="0" borderId="5" xfId="1" applyNumberFormat="1" applyFont="1" applyFill="1" applyBorder="1" applyAlignment="1">
      <alignment horizontal="justify" vertical="center" wrapText="1"/>
    </xf>
    <xf numFmtId="9" fontId="18" fillId="0" borderId="5" xfId="5" applyNumberFormat="1" applyFont="1" applyFill="1" applyBorder="1" applyAlignment="1">
      <alignment horizontal="center" vertical="center" wrapText="1"/>
    </xf>
    <xf numFmtId="2" fontId="18" fillId="0" borderId="5" xfId="5" applyNumberFormat="1" applyFont="1" applyFill="1" applyBorder="1" applyAlignment="1">
      <alignment horizontal="center" vertical="center"/>
    </xf>
    <xf numFmtId="166" fontId="18" fillId="0" borderId="6" xfId="1" applyNumberFormat="1" applyFont="1" applyFill="1" applyBorder="1" applyAlignment="1">
      <alignment horizontal="center" vertical="center"/>
    </xf>
    <xf numFmtId="171" fontId="18" fillId="0" borderId="6" xfId="1" quotePrefix="1" applyNumberFormat="1" applyFont="1" applyFill="1" applyBorder="1" applyAlignment="1">
      <alignment horizontal="center" vertical="center"/>
    </xf>
    <xf numFmtId="171" fontId="17" fillId="0" borderId="6" xfId="1" applyNumberFormat="1" applyFont="1" applyFill="1" applyBorder="1" applyAlignment="1">
      <alignment horizontal="center" vertical="center"/>
    </xf>
    <xf numFmtId="167" fontId="18" fillId="0" borderId="6" xfId="1" applyNumberFormat="1" applyFont="1" applyFill="1" applyBorder="1" applyAlignment="1">
      <alignment horizontal="right" vertical="center"/>
    </xf>
    <xf numFmtId="167" fontId="18" fillId="0" borderId="7" xfId="1" applyNumberFormat="1" applyFont="1" applyFill="1" applyBorder="1" applyAlignment="1">
      <alignment horizontal="right" vertical="center"/>
    </xf>
    <xf numFmtId="2" fontId="18" fillId="3" borderId="5" xfId="5" applyNumberFormat="1" applyFont="1" applyFill="1" applyBorder="1" applyAlignment="1">
      <alignment horizontal="center" vertical="center" wrapText="1"/>
    </xf>
    <xf numFmtId="1" fontId="17" fillId="3" borderId="5" xfId="1" applyNumberFormat="1" applyFont="1" applyFill="1" applyBorder="1" applyAlignment="1">
      <alignment horizontal="center" vertical="center"/>
    </xf>
    <xf numFmtId="14" fontId="2" fillId="0" borderId="0" xfId="1" applyNumberFormat="1" applyFont="1" applyFill="1" applyAlignment="1">
      <alignment vertical="center"/>
    </xf>
    <xf numFmtId="171" fontId="2" fillId="0" borderId="0" xfId="1" applyNumberFormat="1" applyFont="1" applyFill="1" applyAlignment="1">
      <alignment vertical="center"/>
    </xf>
    <xf numFmtId="1" fontId="17" fillId="2" borderId="5" xfId="1" applyNumberFormat="1" applyFont="1" applyFill="1" applyBorder="1" applyAlignment="1">
      <alignment horizontal="center" vertical="center"/>
    </xf>
    <xf numFmtId="2" fontId="18" fillId="2" borderId="5" xfId="1" applyNumberFormat="1" applyFont="1" applyFill="1" applyBorder="1" applyAlignment="1">
      <alignment horizontal="center" vertical="center" wrapText="1"/>
    </xf>
    <xf numFmtId="2" fontId="19" fillId="2" borderId="5" xfId="1" applyNumberFormat="1" applyFont="1" applyFill="1" applyBorder="1" applyAlignment="1">
      <alignment horizontal="justify" vertical="center" wrapText="1"/>
    </xf>
    <xf numFmtId="9" fontId="18" fillId="2" borderId="5" xfId="5" applyNumberFormat="1" applyFont="1" applyFill="1" applyBorder="1" applyAlignment="1">
      <alignment horizontal="center" vertical="center" wrapText="1"/>
    </xf>
    <xf numFmtId="2" fontId="18" fillId="2" borderId="5" xfId="5" applyNumberFormat="1" applyFont="1" applyFill="1" applyBorder="1" applyAlignment="1">
      <alignment horizontal="center" vertical="center"/>
    </xf>
    <xf numFmtId="166" fontId="18" fillId="2" borderId="6" xfId="1" applyNumberFormat="1" applyFont="1" applyFill="1" applyBorder="1" applyAlignment="1">
      <alignment horizontal="center" vertical="center"/>
    </xf>
    <xf numFmtId="171" fontId="18" fillId="2" borderId="6" xfId="1" quotePrefix="1" applyNumberFormat="1" applyFont="1" applyFill="1" applyBorder="1" applyAlignment="1">
      <alignment horizontal="center" vertical="center"/>
    </xf>
    <xf numFmtId="171" fontId="17" fillId="2" borderId="6" xfId="1" applyNumberFormat="1" applyFont="1" applyFill="1" applyBorder="1" applyAlignment="1">
      <alignment horizontal="center" vertical="center"/>
    </xf>
    <xf numFmtId="167" fontId="18" fillId="2" borderId="6" xfId="1" applyNumberFormat="1" applyFont="1" applyFill="1" applyBorder="1" applyAlignment="1">
      <alignment horizontal="right" vertical="center"/>
    </xf>
    <xf numFmtId="2" fontId="2" fillId="0" borderId="0" xfId="1" applyNumberFormat="1" applyFont="1" applyAlignment="1">
      <alignment vertical="center"/>
    </xf>
    <xf numFmtId="171" fontId="2" fillId="0" borderId="0" xfId="1" applyNumberFormat="1" applyFont="1" applyAlignment="1">
      <alignment vertical="center"/>
    </xf>
    <xf numFmtId="4" fontId="2" fillId="0" borderId="0" xfId="1" applyNumberFormat="1" applyFont="1" applyAlignment="1">
      <alignment vertical="center"/>
    </xf>
    <xf numFmtId="171" fontId="2" fillId="0" borderId="0" xfId="1" applyNumberFormat="1" applyFont="1"/>
    <xf numFmtId="167" fontId="18" fillId="2" borderId="7" xfId="1" applyNumberFormat="1" applyFont="1" applyFill="1" applyBorder="1" applyAlignment="1">
      <alignment horizontal="right" vertical="center"/>
    </xf>
    <xf numFmtId="0" fontId="14" fillId="3" borderId="2" xfId="1" applyFont="1" applyFill="1" applyBorder="1" applyAlignment="1">
      <alignment horizontal="center" vertical="center"/>
    </xf>
    <xf numFmtId="0" fontId="15" fillId="3" borderId="2" xfId="1" applyFont="1" applyFill="1" applyBorder="1" applyAlignment="1">
      <alignment horizontal="center" vertical="center" wrapText="1"/>
    </xf>
    <xf numFmtId="171" fontId="15" fillId="3" borderId="2" xfId="1" applyNumberFormat="1" applyFont="1" applyFill="1" applyBorder="1" applyAlignment="1">
      <alignment horizontal="center" vertical="center" wrapText="1"/>
    </xf>
    <xf numFmtId="0" fontId="1" fillId="0" borderId="1" xfId="0" applyFont="1" applyFill="1" applyBorder="1" applyAlignment="1">
      <alignment horizontal="justify" vertical="center"/>
    </xf>
    <xf numFmtId="0" fontId="1" fillId="0" borderId="1" xfId="0" applyFont="1" applyFill="1" applyBorder="1" applyAlignment="1">
      <alignment horizontal="center" vertical="center"/>
    </xf>
    <xf numFmtId="0" fontId="14" fillId="3" borderId="2" xfId="1" applyFont="1" applyFill="1" applyBorder="1" applyAlignment="1">
      <alignment horizontal="justify" vertical="center"/>
    </xf>
    <xf numFmtId="0" fontId="14" fillId="3" borderId="2" xfId="1" applyFont="1" applyFill="1" applyBorder="1" applyAlignment="1">
      <alignment horizontal="center" vertical="center"/>
    </xf>
    <xf numFmtId="0" fontId="15" fillId="3" borderId="2" xfId="1" applyFont="1" applyFill="1" applyBorder="1" applyAlignment="1">
      <alignment horizontal="center" vertical="center" wrapText="1"/>
    </xf>
    <xf numFmtId="0" fontId="14" fillId="3" borderId="2" xfId="1" applyFont="1" applyFill="1" applyBorder="1" applyAlignment="1">
      <alignment horizontal="center" vertical="center" wrapText="1"/>
    </xf>
    <xf numFmtId="171" fontId="15" fillId="3" borderId="2" xfId="1" applyNumberFormat="1" applyFont="1" applyFill="1" applyBorder="1" applyAlignment="1">
      <alignment horizontal="center" vertical="center" wrapText="1"/>
    </xf>
    <xf numFmtId="0" fontId="16" fillId="3" borderId="4" xfId="1" applyFont="1" applyFill="1" applyBorder="1" applyAlignment="1">
      <alignment horizontal="center" vertical="center"/>
    </xf>
    <xf numFmtId="0" fontId="10" fillId="0" borderId="0" xfId="1" applyFont="1" applyFill="1" applyBorder="1" applyAlignment="1">
      <alignment horizontal="center" wrapText="1"/>
    </xf>
    <xf numFmtId="0" fontId="14" fillId="3" borderId="10" xfId="1" applyFont="1" applyFill="1" applyBorder="1" applyAlignment="1">
      <alignment horizontal="center" vertical="center"/>
    </xf>
    <xf numFmtId="0" fontId="14" fillId="3" borderId="11" xfId="1" applyFont="1" applyFill="1" applyBorder="1" applyAlignment="1">
      <alignment horizontal="justify" vertical="center"/>
    </xf>
    <xf numFmtId="0" fontId="14" fillId="3" borderId="11" xfId="1" applyFont="1" applyFill="1" applyBorder="1" applyAlignment="1">
      <alignment horizontal="center" vertical="center" wrapText="1"/>
    </xf>
    <xf numFmtId="0" fontId="14" fillId="3" borderId="12" xfId="1" applyFont="1" applyFill="1" applyBorder="1" applyAlignment="1">
      <alignment horizontal="centerContinuous" vertical="center"/>
    </xf>
    <xf numFmtId="0" fontId="14" fillId="3" borderId="13" xfId="1" applyFont="1" applyFill="1" applyBorder="1" applyAlignment="1">
      <alignment horizontal="centerContinuous" vertical="center"/>
    </xf>
    <xf numFmtId="9" fontId="14" fillId="3" borderId="14" xfId="5" applyFont="1" applyFill="1" applyBorder="1" applyAlignment="1">
      <alignment horizontal="justify" vertical="center" wrapText="1"/>
    </xf>
    <xf numFmtId="9" fontId="14" fillId="3" borderId="15" xfId="5" applyFont="1" applyFill="1" applyBorder="1" applyAlignment="1">
      <alignment horizontal="justify" vertical="center"/>
    </xf>
    <xf numFmtId="0" fontId="15" fillId="3" borderId="11" xfId="1" applyFont="1" applyFill="1" applyBorder="1" applyAlignment="1">
      <alignment horizontal="center" vertical="center" wrapText="1"/>
    </xf>
    <xf numFmtId="171" fontId="15" fillId="3" borderId="11" xfId="1" applyNumberFormat="1" applyFont="1" applyFill="1" applyBorder="1" applyAlignment="1">
      <alignment horizontal="center" vertical="center" wrapText="1"/>
    </xf>
    <xf numFmtId="171" fontId="14" fillId="3" borderId="12" xfId="1" applyNumberFormat="1" applyFont="1" applyFill="1" applyBorder="1" applyAlignment="1">
      <alignment horizontal="center" vertical="center" wrapText="1"/>
    </xf>
    <xf numFmtId="171" fontId="14" fillId="3" borderId="13" xfId="1" applyNumberFormat="1" applyFont="1" applyFill="1" applyBorder="1" applyAlignment="1">
      <alignment horizontal="center" vertical="center" wrapText="1"/>
    </xf>
    <xf numFmtId="0" fontId="15" fillId="3" borderId="16" xfId="1" applyFont="1" applyFill="1" applyBorder="1" applyAlignment="1">
      <alignment horizontal="center" vertical="center" wrapText="1"/>
    </xf>
    <xf numFmtId="0" fontId="14" fillId="3" borderId="17" xfId="1" applyFont="1" applyFill="1" applyBorder="1" applyAlignment="1">
      <alignment horizontal="center" vertical="center"/>
    </xf>
    <xf numFmtId="0" fontId="15" fillId="3" borderId="18" xfId="1" applyFont="1" applyFill="1" applyBorder="1" applyAlignment="1">
      <alignment horizontal="center" vertical="center" wrapText="1"/>
    </xf>
    <xf numFmtId="0" fontId="16" fillId="3" borderId="19" xfId="1" applyFont="1" applyFill="1" applyBorder="1" applyAlignment="1">
      <alignment horizontal="center" vertical="center"/>
    </xf>
    <xf numFmtId="0" fontId="16" fillId="3" borderId="20" xfId="1" applyFont="1" applyFill="1" applyBorder="1" applyAlignment="1">
      <alignment horizontal="center" vertical="center"/>
    </xf>
    <xf numFmtId="1" fontId="17" fillId="3" borderId="21" xfId="1" applyNumberFormat="1" applyFont="1" applyFill="1" applyBorder="1" applyAlignment="1">
      <alignment horizontal="center" vertical="center"/>
    </xf>
    <xf numFmtId="167" fontId="18" fillId="3" borderId="22" xfId="1" applyNumberFormat="1" applyFont="1" applyFill="1" applyBorder="1" applyAlignment="1">
      <alignment horizontal="right" vertical="center"/>
    </xf>
    <xf numFmtId="1" fontId="17" fillId="0" borderId="21" xfId="1" applyNumberFormat="1" applyFont="1" applyFill="1" applyBorder="1" applyAlignment="1">
      <alignment horizontal="center" vertical="center"/>
    </xf>
    <xf numFmtId="167" fontId="18" fillId="0" borderId="22" xfId="1" applyNumberFormat="1" applyFont="1" applyFill="1" applyBorder="1" applyAlignment="1">
      <alignment horizontal="right" vertical="center"/>
    </xf>
    <xf numFmtId="167" fontId="18" fillId="2" borderId="22" xfId="1" applyNumberFormat="1" applyFont="1" applyFill="1" applyBorder="1" applyAlignment="1">
      <alignment horizontal="right" vertical="center"/>
    </xf>
    <xf numFmtId="1" fontId="22" fillId="3" borderId="5" xfId="1" applyNumberFormat="1" applyFont="1" applyFill="1" applyBorder="1" applyAlignment="1">
      <alignment horizontal="center" vertical="center" wrapText="1"/>
    </xf>
    <xf numFmtId="2" fontId="22" fillId="3" borderId="5" xfId="1" applyNumberFormat="1" applyFont="1" applyFill="1" applyBorder="1" applyAlignment="1">
      <alignment horizontal="center" vertical="center" wrapText="1"/>
    </xf>
    <xf numFmtId="2" fontId="23" fillId="3" borderId="5" xfId="1" applyNumberFormat="1" applyFont="1" applyFill="1" applyBorder="1" applyAlignment="1">
      <alignment horizontal="justify" vertical="center" wrapText="1"/>
    </xf>
    <xf numFmtId="9" fontId="22" fillId="3" borderId="5" xfId="5" applyNumberFormat="1" applyFont="1" applyFill="1" applyBorder="1" applyAlignment="1">
      <alignment horizontal="center" vertical="center" wrapText="1"/>
    </xf>
    <xf numFmtId="2" fontId="22" fillId="3" borderId="5" xfId="5" applyNumberFormat="1" applyFont="1" applyFill="1" applyBorder="1" applyAlignment="1">
      <alignment horizontal="center" vertical="center"/>
    </xf>
    <xf numFmtId="2" fontId="22" fillId="3" borderId="5" xfId="5" applyNumberFormat="1" applyFont="1" applyFill="1" applyBorder="1" applyAlignment="1">
      <alignment horizontal="center" vertical="center" wrapText="1"/>
    </xf>
    <xf numFmtId="166" fontId="22" fillId="3" borderId="6" xfId="1" applyNumberFormat="1" applyFont="1" applyFill="1" applyBorder="1" applyAlignment="1">
      <alignment horizontal="center" vertical="center"/>
    </xf>
    <xf numFmtId="171" fontId="22" fillId="3" borderId="6" xfId="1" quotePrefix="1" applyNumberFormat="1" applyFont="1" applyFill="1" applyBorder="1" applyAlignment="1">
      <alignment horizontal="center" vertical="center"/>
    </xf>
    <xf numFmtId="171" fontId="22" fillId="3" borderId="6" xfId="1" applyNumberFormat="1" applyFont="1" applyFill="1" applyBorder="1" applyAlignment="1">
      <alignment horizontal="center" vertical="center"/>
    </xf>
    <xf numFmtId="167" fontId="22" fillId="3" borderId="6" xfId="1" applyNumberFormat="1" applyFont="1" applyFill="1" applyBorder="1" applyAlignment="1">
      <alignment horizontal="right" vertical="center"/>
    </xf>
    <xf numFmtId="1" fontId="22" fillId="3" borderId="8" xfId="1" applyNumberFormat="1" applyFont="1" applyFill="1" applyBorder="1" applyAlignment="1">
      <alignment horizontal="center" vertical="center" wrapText="1"/>
    </xf>
    <xf numFmtId="2" fontId="22" fillId="3" borderId="8" xfId="1" applyNumberFormat="1" applyFont="1" applyFill="1" applyBorder="1" applyAlignment="1">
      <alignment horizontal="center" vertical="center" wrapText="1"/>
    </xf>
    <xf numFmtId="2" fontId="23" fillId="3" borderId="8" xfId="1" applyNumberFormat="1" applyFont="1" applyFill="1" applyBorder="1" applyAlignment="1">
      <alignment horizontal="justify" vertical="center" wrapText="1"/>
    </xf>
    <xf numFmtId="9" fontId="22" fillId="3" borderId="8" xfId="5" applyNumberFormat="1" applyFont="1" applyFill="1" applyBorder="1" applyAlignment="1">
      <alignment horizontal="center" vertical="center" wrapText="1"/>
    </xf>
    <xf numFmtId="2" fontId="22" fillId="3" borderId="8" xfId="5" applyNumberFormat="1" applyFont="1" applyFill="1" applyBorder="1" applyAlignment="1">
      <alignment horizontal="center" vertical="center"/>
    </xf>
    <xf numFmtId="2" fontId="22" fillId="3" borderId="8" xfId="5" applyNumberFormat="1" applyFont="1" applyFill="1" applyBorder="1" applyAlignment="1">
      <alignment horizontal="center" vertical="center" wrapText="1"/>
    </xf>
    <xf numFmtId="166" fontId="22" fillId="3" borderId="9" xfId="1" applyNumberFormat="1" applyFont="1" applyFill="1" applyBorder="1" applyAlignment="1">
      <alignment horizontal="center" vertical="center"/>
    </xf>
    <xf numFmtId="171" fontId="22" fillId="3" borderId="9" xfId="1" quotePrefix="1" applyNumberFormat="1" applyFont="1" applyFill="1" applyBorder="1" applyAlignment="1">
      <alignment horizontal="center" vertical="center"/>
    </xf>
    <xf numFmtId="171" fontId="22" fillId="3" borderId="9" xfId="1" applyNumberFormat="1" applyFont="1" applyFill="1" applyBorder="1" applyAlignment="1">
      <alignment horizontal="center" vertical="center"/>
    </xf>
    <xf numFmtId="167" fontId="22" fillId="3" borderId="9" xfId="1" applyNumberFormat="1" applyFont="1" applyFill="1" applyBorder="1" applyAlignment="1">
      <alignment horizontal="right" vertical="center"/>
    </xf>
    <xf numFmtId="167" fontId="22" fillId="3" borderId="22" xfId="1" applyNumberFormat="1" applyFont="1" applyFill="1" applyBorder="1" applyAlignment="1">
      <alignment horizontal="right" vertical="center"/>
    </xf>
    <xf numFmtId="1" fontId="17" fillId="3" borderId="23" xfId="1" applyNumberFormat="1" applyFont="1" applyFill="1" applyBorder="1" applyAlignment="1">
      <alignment horizontal="center" vertical="center"/>
    </xf>
    <xf numFmtId="167" fontId="22" fillId="3" borderId="24" xfId="1" applyNumberFormat="1" applyFont="1" applyFill="1" applyBorder="1" applyAlignment="1">
      <alignment horizontal="right" vertical="center"/>
    </xf>
    <xf numFmtId="0" fontId="2" fillId="0" borderId="0" xfId="1" applyFont="1" applyAlignment="1">
      <alignment horizontal="justify" vertical="center"/>
    </xf>
    <xf numFmtId="0" fontId="2" fillId="0" borderId="0" xfId="1" applyFont="1" applyAlignment="1">
      <alignment horizontal="justify" vertical="center" wrapText="1"/>
    </xf>
    <xf numFmtId="0" fontId="20" fillId="0" borderId="0" xfId="20" applyAlignment="1">
      <alignment wrapText="1"/>
    </xf>
    <xf numFmtId="0" fontId="2" fillId="0" borderId="0" xfId="1" applyFont="1" applyAlignment="1">
      <alignment horizontal="center" vertical="center"/>
    </xf>
    <xf numFmtId="0" fontId="2" fillId="0" borderId="0" xfId="1" applyFont="1" applyAlignment="1">
      <alignment horizontal="justify" vertical="center"/>
    </xf>
    <xf numFmtId="9" fontId="25" fillId="0" borderId="1" xfId="19" applyFont="1" applyFill="1" applyBorder="1" applyAlignment="1">
      <alignment horizontal="center" vertical="center"/>
    </xf>
    <xf numFmtId="188" fontId="25" fillId="0" borderId="1" xfId="2" applyNumberFormat="1" applyFont="1" applyFill="1" applyBorder="1" applyAlignment="1">
      <alignment horizontal="center" vertical="center"/>
    </xf>
    <xf numFmtId="0" fontId="2" fillId="0" borderId="1" xfId="1" applyFont="1" applyBorder="1"/>
    <xf numFmtId="0" fontId="2" fillId="0" borderId="1" xfId="1" applyFont="1" applyBorder="1" applyAlignment="1">
      <alignment horizontal="center"/>
    </xf>
    <xf numFmtId="0" fontId="24"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187" fontId="25" fillId="0" borderId="1" xfId="18" applyNumberFormat="1" applyFont="1" applyFill="1" applyBorder="1" applyAlignment="1">
      <alignment horizontal="center" vertical="center"/>
    </xf>
    <xf numFmtId="188" fontId="25" fillId="0" borderId="1" xfId="2" applyNumberFormat="1" applyFont="1" applyFill="1" applyBorder="1" applyAlignment="1">
      <alignment horizontal="center" vertical="center"/>
    </xf>
    <xf numFmtId="0" fontId="24" fillId="0" borderId="1" xfId="0" applyFont="1" applyFill="1" applyBorder="1" applyAlignment="1">
      <alignment horizontal="center" vertical="center"/>
    </xf>
    <xf numFmtId="0" fontId="2" fillId="0" borderId="0" xfId="1" applyFont="1" applyBorder="1"/>
    <xf numFmtId="189" fontId="25" fillId="0" borderId="0" xfId="2" applyNumberFormat="1" applyFont="1" applyFill="1" applyBorder="1" applyAlignment="1">
      <alignment horizontal="center" vertical="center"/>
    </xf>
    <xf numFmtId="0" fontId="5" fillId="0" borderId="1" xfId="0" applyFont="1" applyFill="1" applyBorder="1" applyAlignment="1">
      <alignment horizontal="justify" vertical="center"/>
    </xf>
    <xf numFmtId="3" fontId="1" fillId="0" borderId="1" xfId="0" applyNumberFormat="1" applyFont="1" applyFill="1" applyBorder="1" applyAlignment="1">
      <alignment horizontal="right" vertical="center"/>
    </xf>
    <xf numFmtId="167" fontId="1" fillId="0" borderId="1" xfId="0" applyNumberFormat="1" applyFont="1" applyFill="1" applyBorder="1" applyAlignment="1">
      <alignment horizontal="right" vertical="center"/>
    </xf>
    <xf numFmtId="10" fontId="1" fillId="0" borderId="1" xfId="0" applyNumberFormat="1" applyFont="1" applyFill="1" applyBorder="1" applyAlignment="1">
      <alignment horizontal="center" vertical="center"/>
    </xf>
    <xf numFmtId="172" fontId="1" fillId="0" borderId="1" xfId="2" applyNumberFormat="1" applyFont="1" applyFill="1" applyBorder="1" applyAlignment="1">
      <alignment horizontal="right" vertical="center"/>
    </xf>
    <xf numFmtId="167" fontId="1" fillId="0" borderId="1" xfId="0" applyNumberFormat="1" applyFont="1" applyFill="1" applyBorder="1" applyAlignment="1">
      <alignment horizontal="center" vertical="center"/>
    </xf>
    <xf numFmtId="0" fontId="4" fillId="0" borderId="1" xfId="0" applyFont="1" applyFill="1" applyBorder="1" applyAlignment="1">
      <alignment horizontal="justify" vertical="center" wrapText="1"/>
    </xf>
    <xf numFmtId="0" fontId="5" fillId="0" borderId="1" xfId="0" applyFont="1" applyFill="1" applyBorder="1" applyAlignment="1">
      <alignment horizontal="justify" vertical="center"/>
    </xf>
    <xf numFmtId="0" fontId="2" fillId="0" borderId="0" xfId="1" applyFont="1" applyAlignment="1">
      <alignment vertical="center"/>
    </xf>
    <xf numFmtId="176" fontId="2" fillId="0" borderId="0" xfId="1" applyNumberFormat="1" applyFont="1" applyAlignment="1">
      <alignment vertical="center"/>
    </xf>
    <xf numFmtId="2" fontId="7" fillId="0" borderId="0" xfId="1" applyNumberFormat="1" applyFont="1" applyAlignment="1">
      <alignment horizontal="center" vertical="center"/>
    </xf>
  </cellXfs>
  <cellStyles count="2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20" builtinId="8"/>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Millares" xfId="2" builtinId="3"/>
    <cellStyle name="Moneda" xfId="18" builtinId="4"/>
    <cellStyle name="Normal" xfId="0" builtinId="0"/>
    <cellStyle name="Normal 2" xfId="1"/>
    <cellStyle name="Normal 3" xfId="4"/>
    <cellStyle name="Normal_FORMULARIO EXPERIENCIA" xfId="3"/>
    <cellStyle name="Porcentaje" xfId="19" builtinId="5"/>
    <cellStyle name="Porcentual 2" xfId="5"/>
  </cellStyles>
  <dxfs count="94">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auto="1"/>
        <name val="Cambria"/>
        <scheme val="none"/>
      </font>
      <fill>
        <patternFill>
          <bgColor rgb="FFD9EDF3"/>
        </patternFill>
      </fill>
    </dxf>
    <dxf>
      <font>
        <b/>
        <i val="0"/>
        <color indexed="8"/>
      </font>
      <fill>
        <patternFill>
          <bgColor indexed="4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8"/>
      </font>
      <fill>
        <patternFill>
          <bgColor indexed="43"/>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
      <font>
        <b/>
        <i val="0"/>
        <color indexed="56"/>
      </font>
      <fill>
        <patternFill>
          <bgColor indexed="44"/>
        </patternFill>
      </fill>
    </dxf>
    <dxf>
      <font>
        <b/>
        <i val="0"/>
        <color indexed="56"/>
      </font>
      <fill>
        <patternFill>
          <bgColor indexed="44"/>
        </patternFill>
      </fill>
    </dxf>
    <dxf>
      <font>
        <b/>
        <i val="0"/>
        <color auto="1"/>
        <name val="Cambria"/>
        <scheme val="none"/>
      </font>
      <fill>
        <patternFill>
          <bgColor rgb="FFD9EDF3"/>
        </patternFill>
      </fill>
    </dxf>
    <dxf>
      <font>
        <b/>
        <i val="0"/>
        <color indexed="8"/>
      </font>
      <fill>
        <patternFill>
          <bgColor indexed="43"/>
        </patternFill>
      </fill>
    </dxf>
    <dxf>
      <font>
        <b/>
        <i val="0"/>
        <color indexed="56"/>
      </font>
      <fill>
        <patternFill>
          <bgColor indexed="44"/>
        </patternFill>
      </fill>
    </dxf>
    <dxf>
      <font>
        <b/>
        <i val="0"/>
        <color indexed="8"/>
      </font>
      <fill>
        <patternFill>
          <bgColor indexed="43"/>
        </patternFill>
      </fill>
    </dxf>
    <dxf>
      <font>
        <b/>
        <i val="0"/>
        <color indexed="56"/>
      </font>
      <fill>
        <patternFill>
          <bgColor indexed="44"/>
        </patternFill>
      </fill>
    </dxf>
    <dxf>
      <font>
        <b/>
        <i val="0"/>
        <color auto="1"/>
        <name val="Cambria"/>
        <scheme val="none"/>
      </font>
      <fill>
        <patternFill>
          <bgColor rgb="FFD9EDF3"/>
        </patternFill>
      </fill>
    </dxf>
  </dxfs>
  <tableStyles count="0" defaultTableStyle="TableStyleMedium9" defaultPivotStyle="PivotStyleLight16"/>
  <colors>
    <mruColors>
      <color rgb="FF00FFFF"/>
      <color rgb="FF00FF00"/>
      <color rgb="FFFF00FF"/>
      <color rgb="FF99CC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udwing@unicauca.edu.cocel.%20313%20558%203446Ludwing%20Nicole%20Palomino%20Venac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3">
    <tabColor theme="5" tint="-0.249977111117893"/>
  </sheetPr>
  <dimension ref="B1:U92"/>
  <sheetViews>
    <sheetView tabSelected="1" view="pageBreakPreview" topLeftCell="A22" zoomScaleSheetLayoutView="100" workbookViewId="0">
      <selection activeCell="C34" sqref="C34:P34"/>
    </sheetView>
  </sheetViews>
  <sheetFormatPr baseColWidth="10" defaultColWidth="14.81640625" defaultRowHeight="12.5" x14ac:dyDescent="0.25"/>
  <cols>
    <col min="1" max="1" width="2.7265625" style="14" customWidth="1"/>
    <col min="2" max="2" width="6.81640625" style="14" customWidth="1"/>
    <col min="3" max="3" width="12.453125" style="14" customWidth="1"/>
    <col min="4" max="4" width="17.453125" style="14" customWidth="1"/>
    <col min="5" max="5" width="10.453125" style="14" customWidth="1"/>
    <col min="6" max="6" width="37.1796875" style="14" customWidth="1"/>
    <col min="7" max="7" width="11.26953125" style="14" bestFit="1" customWidth="1"/>
    <col min="8" max="8" width="17.7265625" style="14" customWidth="1"/>
    <col min="9" max="9" width="10.453125" style="14" customWidth="1"/>
    <col min="10" max="10" width="14.81640625" style="14" customWidth="1"/>
    <col min="11" max="12" width="12" style="14" customWidth="1"/>
    <col min="13" max="13" width="11.81640625" style="14" customWidth="1"/>
    <col min="14" max="14" width="7.7265625" style="55" customWidth="1"/>
    <col min="15" max="15" width="15.453125" style="55" customWidth="1"/>
    <col min="16" max="16" width="14.81640625" style="14" customWidth="1"/>
    <col min="17" max="17" width="17.7265625" style="14" customWidth="1"/>
    <col min="18" max="18" width="23.08984375" style="14" customWidth="1"/>
    <col min="19" max="16384" width="14.81640625" style="14"/>
  </cols>
  <sheetData>
    <row r="1" spans="2:21" s="1" customFormat="1" ht="15.5" x14ac:dyDescent="0.35">
      <c r="B1" s="2"/>
      <c r="C1" s="2"/>
      <c r="D1" s="2"/>
      <c r="E1" s="2"/>
      <c r="F1" s="2"/>
      <c r="G1" s="2"/>
      <c r="H1" s="2"/>
      <c r="I1" s="2"/>
      <c r="J1" s="2"/>
      <c r="K1" s="2"/>
      <c r="L1" s="2"/>
      <c r="M1" s="2"/>
      <c r="N1" s="2"/>
      <c r="O1" s="2"/>
      <c r="P1" s="2"/>
      <c r="Q1" s="2"/>
    </row>
    <row r="2" spans="2:21" s="1" customFormat="1" ht="20" x14ac:dyDescent="0.35">
      <c r="B2" s="3" t="s">
        <v>56</v>
      </c>
      <c r="C2" s="3"/>
      <c r="D2" s="4"/>
      <c r="E2" s="4"/>
      <c r="F2" s="4"/>
      <c r="G2" s="4"/>
      <c r="H2" s="4"/>
      <c r="I2" s="4"/>
      <c r="J2" s="4"/>
      <c r="K2" s="4"/>
      <c r="L2" s="5"/>
      <c r="M2" s="5"/>
      <c r="N2" s="6"/>
      <c r="O2" s="6"/>
      <c r="P2" s="5"/>
      <c r="Q2" s="5"/>
    </row>
    <row r="3" spans="2:21" s="13" customFormat="1" ht="17.25" customHeight="1" thickBot="1" x14ac:dyDescent="0.55000000000000004">
      <c r="B3" s="68"/>
      <c r="C3" s="68"/>
      <c r="D3" s="68"/>
      <c r="E3" s="7"/>
      <c r="F3" s="8"/>
      <c r="G3" s="8"/>
      <c r="H3" s="9"/>
      <c r="I3" s="9"/>
      <c r="J3" s="10"/>
      <c r="K3" s="10"/>
      <c r="L3" s="10"/>
      <c r="M3" s="10"/>
      <c r="N3" s="11"/>
      <c r="O3" s="11"/>
      <c r="P3" s="12"/>
      <c r="Q3" s="12"/>
    </row>
    <row r="4" spans="2:21" ht="28.5" customHeight="1" x14ac:dyDescent="0.25">
      <c r="B4" s="69" t="s">
        <v>57</v>
      </c>
      <c r="C4" s="70" t="s">
        <v>58</v>
      </c>
      <c r="D4" s="71" t="s">
        <v>59</v>
      </c>
      <c r="E4" s="72" t="s">
        <v>60</v>
      </c>
      <c r="F4" s="73"/>
      <c r="G4" s="74" t="s">
        <v>61</v>
      </c>
      <c r="H4" s="75"/>
      <c r="I4" s="76" t="s">
        <v>62</v>
      </c>
      <c r="J4" s="71" t="s">
        <v>63</v>
      </c>
      <c r="K4" s="71" t="s">
        <v>64</v>
      </c>
      <c r="L4" s="71" t="s">
        <v>65</v>
      </c>
      <c r="M4" s="71" t="s">
        <v>66</v>
      </c>
      <c r="N4" s="77" t="s">
        <v>67</v>
      </c>
      <c r="O4" s="78" t="s">
        <v>68</v>
      </c>
      <c r="P4" s="79"/>
      <c r="Q4" s="80" t="s">
        <v>69</v>
      </c>
    </row>
    <row r="5" spans="2:21" ht="117.5" thickBot="1" x14ac:dyDescent="0.4">
      <c r="B5" s="81" t="s">
        <v>70</v>
      </c>
      <c r="C5" s="62"/>
      <c r="D5" s="63"/>
      <c r="E5" s="57" t="s">
        <v>0</v>
      </c>
      <c r="F5" s="57" t="s">
        <v>71</v>
      </c>
      <c r="G5" s="15" t="s">
        <v>72</v>
      </c>
      <c r="H5" s="16" t="s">
        <v>9</v>
      </c>
      <c r="I5" s="64"/>
      <c r="J5" s="65"/>
      <c r="K5" s="65"/>
      <c r="L5" s="65"/>
      <c r="M5" s="65"/>
      <c r="N5" s="66"/>
      <c r="O5" s="59" t="s">
        <v>73</v>
      </c>
      <c r="P5" s="58" t="s">
        <v>74</v>
      </c>
      <c r="Q5" s="82"/>
      <c r="R5" s="115" t="s">
        <v>102</v>
      </c>
    </row>
    <row r="6" spans="2:21" ht="2.25" customHeight="1" thickTop="1" x14ac:dyDescent="0.25">
      <c r="B6" s="83"/>
      <c r="C6" s="67"/>
      <c r="D6" s="67"/>
      <c r="E6" s="67"/>
      <c r="F6" s="67"/>
      <c r="G6" s="67"/>
      <c r="H6" s="67"/>
      <c r="I6" s="67"/>
      <c r="J6" s="67"/>
      <c r="K6" s="67"/>
      <c r="L6" s="67"/>
      <c r="M6" s="67"/>
      <c r="N6" s="67"/>
      <c r="O6" s="67"/>
      <c r="P6" s="67"/>
      <c r="Q6" s="84"/>
    </row>
    <row r="7" spans="2:21" s="27" customFormat="1" ht="52.5" x14ac:dyDescent="0.35">
      <c r="B7" s="85">
        <v>1</v>
      </c>
      <c r="C7" s="17">
        <v>34</v>
      </c>
      <c r="D7" s="18" t="s">
        <v>20</v>
      </c>
      <c r="E7" s="18" t="s">
        <v>36</v>
      </c>
      <c r="F7" s="19" t="s">
        <v>37</v>
      </c>
      <c r="G7" s="18" t="s">
        <v>75</v>
      </c>
      <c r="H7" s="20">
        <v>1</v>
      </c>
      <c r="I7" s="21"/>
      <c r="J7" s="22" t="s">
        <v>81</v>
      </c>
      <c r="K7" s="23">
        <v>40175</v>
      </c>
      <c r="L7" s="24">
        <v>7.0670000000000002</v>
      </c>
      <c r="M7" s="23">
        <v>40448</v>
      </c>
      <c r="N7" s="25">
        <v>2.0659999999999998</v>
      </c>
      <c r="O7" s="26">
        <v>51</v>
      </c>
      <c r="P7" s="26">
        <f>O7</f>
        <v>51</v>
      </c>
      <c r="Q7" s="86">
        <v>51</v>
      </c>
      <c r="S7" s="41"/>
      <c r="U7" s="42"/>
    </row>
    <row r="8" spans="2:21" s="27" customFormat="1" ht="31.5" x14ac:dyDescent="0.35">
      <c r="B8" s="87">
        <v>2</v>
      </c>
      <c r="C8" s="40">
        <v>35</v>
      </c>
      <c r="D8" s="18" t="s">
        <v>20</v>
      </c>
      <c r="E8" s="18" t="s">
        <v>15</v>
      </c>
      <c r="F8" s="19" t="s">
        <v>16</v>
      </c>
      <c r="G8" s="18" t="s">
        <v>79</v>
      </c>
      <c r="H8" s="20">
        <v>0.95</v>
      </c>
      <c r="I8" s="21"/>
      <c r="J8" s="39" t="s">
        <v>81</v>
      </c>
      <c r="K8" s="23">
        <v>38763</v>
      </c>
      <c r="L8" s="24">
        <v>0.73299999999999998</v>
      </c>
      <c r="M8" s="23">
        <v>38918</v>
      </c>
      <c r="N8" s="25">
        <v>4.4669999999999996</v>
      </c>
      <c r="O8" s="26">
        <v>309</v>
      </c>
      <c r="P8" s="26">
        <f>O8</f>
        <v>309</v>
      </c>
      <c r="Q8" s="86">
        <v>293.55</v>
      </c>
    </row>
    <row r="9" spans="2:21" s="27" customFormat="1" ht="31.5" x14ac:dyDescent="0.35">
      <c r="B9" s="85">
        <v>3</v>
      </c>
      <c r="C9" s="28">
        <v>35</v>
      </c>
      <c r="D9" s="29" t="s">
        <v>20</v>
      </c>
      <c r="E9" s="30" t="s">
        <v>40</v>
      </c>
      <c r="F9" s="31" t="s">
        <v>86</v>
      </c>
      <c r="G9" s="29" t="s">
        <v>75</v>
      </c>
      <c r="H9" s="32">
        <v>1</v>
      </c>
      <c r="I9" s="33"/>
      <c r="J9" s="22" t="s">
        <v>82</v>
      </c>
      <c r="K9" s="34">
        <v>35548</v>
      </c>
      <c r="L9" s="35">
        <v>0</v>
      </c>
      <c r="M9" s="34">
        <v>35587</v>
      </c>
      <c r="N9" s="36">
        <v>1.333</v>
      </c>
      <c r="O9" s="37">
        <v>13</v>
      </c>
      <c r="P9" s="38">
        <f>O9*H9</f>
        <v>13</v>
      </c>
      <c r="Q9" s="86">
        <f>P9</f>
        <v>13</v>
      </c>
      <c r="S9" s="41"/>
      <c r="U9" s="42"/>
    </row>
    <row r="10" spans="2:21" s="27" customFormat="1" ht="42" x14ac:dyDescent="0.35">
      <c r="B10" s="87">
        <v>4</v>
      </c>
      <c r="C10" s="17">
        <v>36</v>
      </c>
      <c r="D10" s="18" t="s">
        <v>20</v>
      </c>
      <c r="E10" s="18" t="s">
        <v>49</v>
      </c>
      <c r="F10" s="19" t="s">
        <v>50</v>
      </c>
      <c r="G10" s="18" t="s">
        <v>75</v>
      </c>
      <c r="H10" s="20">
        <v>1</v>
      </c>
      <c r="I10" s="21"/>
      <c r="J10" s="39" t="s">
        <v>82</v>
      </c>
      <c r="K10" s="23">
        <v>35429</v>
      </c>
      <c r="L10" s="24">
        <v>0.433</v>
      </c>
      <c r="M10" s="23">
        <v>35554</v>
      </c>
      <c r="N10" s="25">
        <v>3.7669999999999999</v>
      </c>
      <c r="O10" s="26">
        <v>54</v>
      </c>
      <c r="P10" s="26">
        <v>54</v>
      </c>
      <c r="Q10" s="86">
        <f>ROUND(P10*H10,3)</f>
        <v>54</v>
      </c>
      <c r="S10" s="41"/>
      <c r="U10" s="42"/>
    </row>
    <row r="11" spans="2:21" s="27" customFormat="1" ht="31.5" x14ac:dyDescent="0.35">
      <c r="B11" s="85">
        <v>5</v>
      </c>
      <c r="C11" s="17">
        <v>36</v>
      </c>
      <c r="D11" s="18" t="s">
        <v>89</v>
      </c>
      <c r="E11" s="18" t="s">
        <v>25</v>
      </c>
      <c r="F11" s="19" t="s">
        <v>91</v>
      </c>
      <c r="G11" s="18" t="s">
        <v>75</v>
      </c>
      <c r="H11" s="20">
        <v>1</v>
      </c>
      <c r="I11" s="21"/>
      <c r="J11" s="39" t="s">
        <v>81</v>
      </c>
      <c r="K11" s="23">
        <v>35617</v>
      </c>
      <c r="L11" s="24"/>
      <c r="M11" s="23">
        <v>35795</v>
      </c>
      <c r="N11" s="25">
        <v>5.9669999999999996</v>
      </c>
      <c r="O11" s="26">
        <v>39</v>
      </c>
      <c r="P11" s="26">
        <v>39</v>
      </c>
      <c r="Q11" s="86">
        <v>39</v>
      </c>
      <c r="S11" s="41"/>
      <c r="U11" s="42"/>
    </row>
    <row r="12" spans="2:21" s="27" customFormat="1" ht="21" x14ac:dyDescent="0.35">
      <c r="B12" s="87">
        <v>6</v>
      </c>
      <c r="C12" s="28">
        <v>37</v>
      </c>
      <c r="D12" s="29" t="s">
        <v>20</v>
      </c>
      <c r="E12" s="29" t="s">
        <v>6</v>
      </c>
      <c r="F12" s="31" t="s">
        <v>7</v>
      </c>
      <c r="G12" s="29" t="s">
        <v>79</v>
      </c>
      <c r="H12" s="32">
        <v>0.2</v>
      </c>
      <c r="I12" s="33"/>
      <c r="J12" s="39" t="s">
        <v>82</v>
      </c>
      <c r="K12" s="34">
        <v>37879</v>
      </c>
      <c r="L12" s="35">
        <v>0</v>
      </c>
      <c r="M12" s="34">
        <v>38032</v>
      </c>
      <c r="N12" s="36">
        <v>5.133</v>
      </c>
      <c r="O12" s="37">
        <v>356</v>
      </c>
      <c r="P12" s="37">
        <f>O12</f>
        <v>356</v>
      </c>
      <c r="Q12" s="88">
        <v>71.2</v>
      </c>
      <c r="S12" s="41"/>
      <c r="U12" s="42"/>
    </row>
    <row r="13" spans="2:21" s="27" customFormat="1" ht="61.5" customHeight="1" x14ac:dyDescent="0.35">
      <c r="B13" s="85">
        <v>7</v>
      </c>
      <c r="C13" s="90" t="s">
        <v>78</v>
      </c>
      <c r="D13" s="91" t="s">
        <v>20</v>
      </c>
      <c r="E13" s="91" t="s">
        <v>13</v>
      </c>
      <c r="F13" s="92" t="s">
        <v>14</v>
      </c>
      <c r="G13" s="91" t="s">
        <v>79</v>
      </c>
      <c r="H13" s="93">
        <v>1</v>
      </c>
      <c r="I13" s="94"/>
      <c r="J13" s="95" t="s">
        <v>98</v>
      </c>
      <c r="K13" s="96">
        <v>39051</v>
      </c>
      <c r="L13" s="97">
        <v>0</v>
      </c>
      <c r="M13" s="96">
        <v>39446</v>
      </c>
      <c r="N13" s="98">
        <v>13.2</v>
      </c>
      <c r="O13" s="99">
        <v>1173</v>
      </c>
      <c r="P13" s="99">
        <v>1173</v>
      </c>
      <c r="Q13" s="110">
        <f>ROUND(P13*H13,3)</f>
        <v>1173</v>
      </c>
    </row>
    <row r="14" spans="2:21" s="27" customFormat="1" ht="115.5" x14ac:dyDescent="0.35">
      <c r="B14" s="87">
        <v>8</v>
      </c>
      <c r="C14" s="40">
        <v>39</v>
      </c>
      <c r="D14" s="18" t="s">
        <v>26</v>
      </c>
      <c r="E14" s="18" t="s">
        <v>32</v>
      </c>
      <c r="F14" s="19" t="s">
        <v>28</v>
      </c>
      <c r="G14" s="18" t="s">
        <v>75</v>
      </c>
      <c r="H14" s="20">
        <v>1</v>
      </c>
      <c r="I14" s="21"/>
      <c r="J14" s="39" t="s">
        <v>80</v>
      </c>
      <c r="K14" s="23">
        <v>40368</v>
      </c>
      <c r="L14" s="24">
        <v>0.63300000000000001</v>
      </c>
      <c r="M14" s="23">
        <v>40892</v>
      </c>
      <c r="N14" s="25">
        <v>16.867000000000001</v>
      </c>
      <c r="O14" s="26">
        <v>581</v>
      </c>
      <c r="P14" s="26">
        <v>581</v>
      </c>
      <c r="Q14" s="86">
        <v>581</v>
      </c>
      <c r="S14" s="41"/>
      <c r="U14" s="42"/>
    </row>
    <row r="15" spans="2:21" s="27" customFormat="1" ht="72" customHeight="1" x14ac:dyDescent="0.35">
      <c r="B15" s="85">
        <v>9</v>
      </c>
      <c r="C15" s="90" t="s">
        <v>83</v>
      </c>
      <c r="D15" s="91" t="s">
        <v>20</v>
      </c>
      <c r="E15" s="91" t="s">
        <v>10</v>
      </c>
      <c r="F15" s="92" t="s">
        <v>12</v>
      </c>
      <c r="G15" s="91" t="s">
        <v>79</v>
      </c>
      <c r="H15" s="93">
        <v>1</v>
      </c>
      <c r="I15" s="94"/>
      <c r="J15" s="95" t="s">
        <v>84</v>
      </c>
      <c r="K15" s="96">
        <v>39371</v>
      </c>
      <c r="L15" s="97">
        <v>0.33300000000000002</v>
      </c>
      <c r="M15" s="96">
        <v>39503</v>
      </c>
      <c r="N15" s="98">
        <v>4.0999999999999996</v>
      </c>
      <c r="O15" s="99">
        <v>351</v>
      </c>
      <c r="P15" s="99">
        <v>351</v>
      </c>
      <c r="Q15" s="110">
        <f>ROUND(P15*H15,3)</f>
        <v>351</v>
      </c>
      <c r="S15" s="41"/>
      <c r="U15" s="42"/>
    </row>
    <row r="16" spans="2:21" s="27" customFormat="1" ht="63" x14ac:dyDescent="0.35">
      <c r="B16" s="87">
        <v>10</v>
      </c>
      <c r="C16" s="28">
        <v>41</v>
      </c>
      <c r="D16" s="29" t="s">
        <v>35</v>
      </c>
      <c r="E16" s="29" t="s">
        <v>34</v>
      </c>
      <c r="F16" s="31" t="s">
        <v>88</v>
      </c>
      <c r="G16" s="29" t="s">
        <v>75</v>
      </c>
      <c r="H16" s="32">
        <v>1</v>
      </c>
      <c r="I16" s="33"/>
      <c r="J16" s="39" t="s">
        <v>80</v>
      </c>
      <c r="K16" s="34">
        <v>40966</v>
      </c>
      <c r="L16" s="35">
        <v>2.367</v>
      </c>
      <c r="M16" s="34">
        <v>41171</v>
      </c>
      <c r="N16" s="36">
        <v>4.5</v>
      </c>
      <c r="O16" s="37">
        <v>76</v>
      </c>
      <c r="P16" s="37">
        <v>76</v>
      </c>
      <c r="Q16" s="88">
        <f t="shared" ref="Q16" si="0">ROUND(P16*H16,3)</f>
        <v>76</v>
      </c>
      <c r="S16" s="41"/>
      <c r="U16" s="42"/>
    </row>
    <row r="17" spans="2:21" s="27" customFormat="1" ht="63" x14ac:dyDescent="0.35">
      <c r="B17" s="85">
        <v>11</v>
      </c>
      <c r="C17" s="17">
        <v>42</v>
      </c>
      <c r="D17" s="18" t="s">
        <v>20</v>
      </c>
      <c r="E17" s="18" t="s">
        <v>21</v>
      </c>
      <c r="F17" s="19" t="s">
        <v>30</v>
      </c>
      <c r="G17" s="18" t="s">
        <v>87</v>
      </c>
      <c r="H17" s="20">
        <v>0.95</v>
      </c>
      <c r="I17" s="21"/>
      <c r="J17" s="39" t="s">
        <v>80</v>
      </c>
      <c r="K17" s="23">
        <v>39805</v>
      </c>
      <c r="L17" s="24">
        <v>1.0329999999999999</v>
      </c>
      <c r="M17" s="23">
        <v>39949</v>
      </c>
      <c r="N17" s="25">
        <v>3.8</v>
      </c>
      <c r="O17" s="26">
        <v>105</v>
      </c>
      <c r="P17" s="26">
        <v>105</v>
      </c>
      <c r="Q17" s="86">
        <f>P17*H17</f>
        <v>99.75</v>
      </c>
      <c r="S17" s="41"/>
      <c r="U17" s="42"/>
    </row>
    <row r="18" spans="2:21" s="27" customFormat="1" ht="63" x14ac:dyDescent="0.35">
      <c r="B18" s="87">
        <v>12</v>
      </c>
      <c r="C18" s="17">
        <v>43</v>
      </c>
      <c r="D18" s="18" t="s">
        <v>20</v>
      </c>
      <c r="E18" s="18" t="s">
        <v>24</v>
      </c>
      <c r="F18" s="19" t="s">
        <v>31</v>
      </c>
      <c r="G18" s="18" t="s">
        <v>87</v>
      </c>
      <c r="H18" s="20">
        <v>0.5</v>
      </c>
      <c r="I18" s="21"/>
      <c r="J18" s="39" t="s">
        <v>80</v>
      </c>
      <c r="K18" s="23">
        <v>39793</v>
      </c>
      <c r="L18" s="24"/>
      <c r="M18" s="23">
        <v>39918</v>
      </c>
      <c r="N18" s="25">
        <v>4.2</v>
      </c>
      <c r="O18" s="26">
        <v>102</v>
      </c>
      <c r="P18" s="26">
        <f>O18</f>
        <v>102</v>
      </c>
      <c r="Q18" s="86">
        <f>P18*H18</f>
        <v>51</v>
      </c>
      <c r="S18" s="41"/>
      <c r="U18" s="42"/>
    </row>
    <row r="19" spans="2:21" s="27" customFormat="1" ht="52.5" x14ac:dyDescent="0.35">
      <c r="B19" s="85">
        <v>13</v>
      </c>
      <c r="C19" s="17">
        <v>43</v>
      </c>
      <c r="D19" s="18" t="s">
        <v>54</v>
      </c>
      <c r="E19" s="18" t="s">
        <v>53</v>
      </c>
      <c r="F19" s="19" t="s">
        <v>55</v>
      </c>
      <c r="G19" s="18" t="s">
        <v>75</v>
      </c>
      <c r="H19" s="20">
        <v>1</v>
      </c>
      <c r="I19" s="21"/>
      <c r="J19" s="39" t="s">
        <v>81</v>
      </c>
      <c r="K19" s="23">
        <v>35493</v>
      </c>
      <c r="L19" s="24"/>
      <c r="M19" s="23">
        <v>35645</v>
      </c>
      <c r="N19" s="25">
        <v>5.0999999999999996</v>
      </c>
      <c r="O19" s="26">
        <v>717</v>
      </c>
      <c r="P19" s="26">
        <v>717</v>
      </c>
      <c r="Q19" s="86">
        <v>717</v>
      </c>
      <c r="S19" s="41"/>
      <c r="U19" s="42"/>
    </row>
    <row r="20" spans="2:21" s="27" customFormat="1" ht="63" x14ac:dyDescent="0.35">
      <c r="B20" s="87">
        <v>14</v>
      </c>
      <c r="C20" s="17">
        <v>44</v>
      </c>
      <c r="D20" s="18" t="s">
        <v>20</v>
      </c>
      <c r="E20" s="18" t="s">
        <v>23</v>
      </c>
      <c r="F20" s="19" t="s">
        <v>29</v>
      </c>
      <c r="G20" s="18" t="s">
        <v>87</v>
      </c>
      <c r="H20" s="20">
        <v>0.5</v>
      </c>
      <c r="I20" s="21"/>
      <c r="J20" s="22" t="s">
        <v>80</v>
      </c>
      <c r="K20" s="23">
        <v>39812</v>
      </c>
      <c r="L20" s="24">
        <v>1.6</v>
      </c>
      <c r="M20" s="23">
        <v>39950</v>
      </c>
      <c r="N20" s="25">
        <v>1.6</v>
      </c>
      <c r="O20" s="26">
        <v>91</v>
      </c>
      <c r="P20" s="26">
        <f>O20</f>
        <v>91</v>
      </c>
      <c r="Q20" s="86">
        <v>45.5</v>
      </c>
      <c r="S20" s="41"/>
      <c r="U20" s="42"/>
    </row>
    <row r="21" spans="2:21" s="27" customFormat="1" ht="23" x14ac:dyDescent="0.35">
      <c r="B21" s="85">
        <v>15</v>
      </c>
      <c r="C21" s="17">
        <v>45</v>
      </c>
      <c r="D21" s="18" t="s">
        <v>89</v>
      </c>
      <c r="E21" s="18" t="s">
        <v>45</v>
      </c>
      <c r="F21" s="19" t="s">
        <v>44</v>
      </c>
      <c r="G21" s="18" t="s">
        <v>75</v>
      </c>
      <c r="H21" s="20">
        <v>1</v>
      </c>
      <c r="I21" s="21"/>
      <c r="J21" s="39" t="s">
        <v>80</v>
      </c>
      <c r="K21" s="23">
        <v>35548</v>
      </c>
      <c r="L21" s="24"/>
      <c r="M21" s="23">
        <v>35795</v>
      </c>
      <c r="N21" s="25">
        <v>8.2669999999999995</v>
      </c>
      <c r="O21" s="26">
        <v>30</v>
      </c>
      <c r="P21" s="26">
        <f>O21</f>
        <v>30</v>
      </c>
      <c r="Q21" s="86">
        <f>P21</f>
        <v>30</v>
      </c>
      <c r="S21" s="41"/>
      <c r="U21" s="42"/>
    </row>
    <row r="22" spans="2:21" s="27" customFormat="1" ht="52.5" x14ac:dyDescent="0.35">
      <c r="B22" s="87">
        <v>16</v>
      </c>
      <c r="C22" s="17">
        <v>46</v>
      </c>
      <c r="D22" s="18" t="s">
        <v>85</v>
      </c>
      <c r="E22" s="18" t="s">
        <v>39</v>
      </c>
      <c r="F22" s="19" t="s">
        <v>38</v>
      </c>
      <c r="G22" s="18">
        <v>1</v>
      </c>
      <c r="H22" s="20">
        <v>1</v>
      </c>
      <c r="I22" s="21"/>
      <c r="J22" s="39" t="s">
        <v>76</v>
      </c>
      <c r="K22" s="23">
        <v>35852</v>
      </c>
      <c r="L22" s="24">
        <v>1.667</v>
      </c>
      <c r="M22" s="23">
        <v>36088</v>
      </c>
      <c r="N22" s="25">
        <v>6.2329999999999997</v>
      </c>
      <c r="O22" s="26">
        <v>1960</v>
      </c>
      <c r="P22" s="26">
        <f>O22</f>
        <v>1960</v>
      </c>
      <c r="Q22" s="86">
        <f>P22</f>
        <v>1960</v>
      </c>
      <c r="S22" s="41"/>
      <c r="U22" s="42"/>
    </row>
    <row r="23" spans="2:21" s="27" customFormat="1" ht="31.5" x14ac:dyDescent="0.35">
      <c r="B23" s="85">
        <v>17</v>
      </c>
      <c r="C23" s="43">
        <v>47</v>
      </c>
      <c r="D23" s="44" t="s">
        <v>85</v>
      </c>
      <c r="E23" s="44" t="s">
        <v>33</v>
      </c>
      <c r="F23" s="45" t="s">
        <v>90</v>
      </c>
      <c r="G23" s="44" t="s">
        <v>75</v>
      </c>
      <c r="H23" s="46">
        <v>1</v>
      </c>
      <c r="I23" s="47"/>
      <c r="J23" s="22" t="s">
        <v>76</v>
      </c>
      <c r="K23" s="48">
        <v>35948</v>
      </c>
      <c r="L23" s="49">
        <v>0</v>
      </c>
      <c r="M23" s="48">
        <v>36119</v>
      </c>
      <c r="N23" s="50">
        <v>5.7329999999999997</v>
      </c>
      <c r="O23" s="51">
        <v>1103</v>
      </c>
      <c r="P23" s="51">
        <v>1103</v>
      </c>
      <c r="Q23" s="89">
        <f>ROUND(P23*H23,3)</f>
        <v>1103</v>
      </c>
      <c r="S23" s="41"/>
      <c r="U23" s="42"/>
    </row>
    <row r="24" spans="2:21" s="27" customFormat="1" ht="34.5" x14ac:dyDescent="0.35">
      <c r="B24" s="87">
        <v>18</v>
      </c>
      <c r="C24" s="43">
        <v>48</v>
      </c>
      <c r="D24" s="44" t="s">
        <v>47</v>
      </c>
      <c r="E24" s="44" t="s">
        <v>46</v>
      </c>
      <c r="F24" s="45" t="s">
        <v>48</v>
      </c>
      <c r="G24" s="44" t="s">
        <v>87</v>
      </c>
      <c r="H24" s="46">
        <v>0.95</v>
      </c>
      <c r="I24" s="47"/>
      <c r="J24" s="22" t="str">
        <f>J23</f>
        <v>Hector Guerrero Quintero</v>
      </c>
      <c r="K24" s="48">
        <v>37350</v>
      </c>
      <c r="L24" s="49">
        <v>0.5</v>
      </c>
      <c r="M24" s="48">
        <v>37605</v>
      </c>
      <c r="N24" s="50">
        <v>8.0329999999999995</v>
      </c>
      <c r="O24" s="51">
        <v>132</v>
      </c>
      <c r="P24" s="56">
        <v>132</v>
      </c>
      <c r="Q24" s="89">
        <f>0.95*O24</f>
        <v>125.39999999999999</v>
      </c>
      <c r="S24" s="41"/>
      <c r="U24" s="42"/>
    </row>
    <row r="25" spans="2:21" s="27" customFormat="1" ht="23" x14ac:dyDescent="0.35">
      <c r="B25" s="85">
        <v>19</v>
      </c>
      <c r="C25" s="28">
        <v>49</v>
      </c>
      <c r="D25" s="29" t="s">
        <v>77</v>
      </c>
      <c r="E25" s="30" t="s">
        <v>42</v>
      </c>
      <c r="F25" s="31" t="s">
        <v>41</v>
      </c>
      <c r="G25" s="29" t="s">
        <v>75</v>
      </c>
      <c r="H25" s="32">
        <v>1</v>
      </c>
      <c r="I25" s="33"/>
      <c r="J25" s="22" t="s">
        <v>76</v>
      </c>
      <c r="K25" s="34">
        <v>37537</v>
      </c>
      <c r="L25" s="35"/>
      <c r="M25" s="34">
        <v>37557</v>
      </c>
      <c r="N25" s="36">
        <v>0.7</v>
      </c>
      <c r="O25" s="37">
        <v>35</v>
      </c>
      <c r="P25" s="38">
        <v>35</v>
      </c>
      <c r="Q25" s="86">
        <v>35</v>
      </c>
    </row>
    <row r="26" spans="2:21" s="27" customFormat="1" ht="105" x14ac:dyDescent="0.35">
      <c r="B26" s="87">
        <v>20</v>
      </c>
      <c r="C26" s="17">
        <v>69</v>
      </c>
      <c r="D26" s="18" t="s">
        <v>20</v>
      </c>
      <c r="E26" s="18" t="s">
        <v>51</v>
      </c>
      <c r="F26" s="19" t="s">
        <v>52</v>
      </c>
      <c r="G26" s="18" t="s">
        <v>75</v>
      </c>
      <c r="H26" s="20">
        <v>1</v>
      </c>
      <c r="I26" s="21"/>
      <c r="J26" s="22" t="s">
        <v>76</v>
      </c>
      <c r="K26" s="23">
        <v>41795</v>
      </c>
      <c r="L26" s="24"/>
      <c r="M26" s="23">
        <v>42094</v>
      </c>
      <c r="N26" s="25">
        <v>10</v>
      </c>
      <c r="O26" s="26">
        <v>966.91</v>
      </c>
      <c r="P26" s="26">
        <v>966.91</v>
      </c>
      <c r="Q26" s="86">
        <f>ROUND(P26*H26,3)</f>
        <v>966.91</v>
      </c>
    </row>
    <row r="27" spans="2:21" s="27" customFormat="1" ht="46.5" thickBot="1" x14ac:dyDescent="0.4">
      <c r="B27" s="111">
        <v>21</v>
      </c>
      <c r="C27" s="100" t="s">
        <v>96</v>
      </c>
      <c r="D27" s="101" t="s">
        <v>20</v>
      </c>
      <c r="E27" s="101" t="s">
        <v>92</v>
      </c>
      <c r="F27" s="102" t="s">
        <v>93</v>
      </c>
      <c r="G27" s="101" t="s">
        <v>87</v>
      </c>
      <c r="H27" s="103">
        <v>1</v>
      </c>
      <c r="I27" s="104"/>
      <c r="J27" s="105" t="s">
        <v>97</v>
      </c>
      <c r="K27" s="106">
        <v>43271</v>
      </c>
      <c r="L27" s="107">
        <v>0</v>
      </c>
      <c r="M27" s="106">
        <v>43707</v>
      </c>
      <c r="N27" s="108">
        <v>14.567</v>
      </c>
      <c r="O27" s="109">
        <v>1532.5</v>
      </c>
      <c r="P27" s="109">
        <f>O27</f>
        <v>1532.5</v>
      </c>
      <c r="Q27" s="112">
        <f>P27</f>
        <v>1532.5</v>
      </c>
      <c r="S27" s="41"/>
      <c r="U27" s="42"/>
    </row>
    <row r="28" spans="2:21" s="52" customFormat="1" x14ac:dyDescent="0.35">
      <c r="N28" s="53"/>
      <c r="O28" s="53"/>
      <c r="Q28" s="54"/>
    </row>
    <row r="29" spans="2:21" s="52" customFormat="1" x14ac:dyDescent="0.35">
      <c r="N29" s="53"/>
      <c r="O29" s="53"/>
      <c r="Q29" s="54"/>
    </row>
    <row r="30" spans="2:21" s="52" customFormat="1" ht="23" x14ac:dyDescent="0.35">
      <c r="B30" s="139" t="s">
        <v>125</v>
      </c>
      <c r="C30" s="139"/>
      <c r="D30" s="139"/>
      <c r="E30" s="139"/>
      <c r="F30" s="139"/>
      <c r="G30" s="139"/>
      <c r="H30" s="139"/>
      <c r="I30" s="139"/>
      <c r="J30" s="139"/>
      <c r="K30" s="139"/>
      <c r="L30" s="139"/>
      <c r="M30" s="139"/>
      <c r="N30" s="139"/>
      <c r="O30" s="139"/>
      <c r="P30" s="139"/>
      <c r="Q30" s="139"/>
    </row>
    <row r="31" spans="2:21" s="52" customFormat="1" x14ac:dyDescent="0.35">
      <c r="N31" s="53"/>
      <c r="O31" s="53"/>
      <c r="Q31" s="54"/>
    </row>
    <row r="32" spans="2:21" ht="29.5" customHeight="1" x14ac:dyDescent="0.25">
      <c r="B32" s="116">
        <v>1</v>
      </c>
      <c r="C32" s="113" t="s">
        <v>99</v>
      </c>
      <c r="D32" s="113"/>
      <c r="E32" s="113"/>
      <c r="F32" s="113"/>
      <c r="G32" s="113"/>
      <c r="H32" s="113"/>
      <c r="I32" s="113"/>
      <c r="J32" s="113"/>
      <c r="K32" s="113"/>
      <c r="L32" s="113"/>
      <c r="M32" s="113"/>
      <c r="N32" s="113"/>
      <c r="O32" s="113"/>
      <c r="P32" s="113"/>
    </row>
    <row r="33" spans="2:16" ht="24" customHeight="1" x14ac:dyDescent="0.25">
      <c r="B33" s="116">
        <v>2</v>
      </c>
      <c r="C33" s="113" t="s">
        <v>100</v>
      </c>
      <c r="D33" s="113"/>
      <c r="E33" s="113"/>
      <c r="F33" s="113"/>
      <c r="G33" s="113"/>
      <c r="H33" s="113"/>
      <c r="I33" s="113"/>
      <c r="J33" s="113"/>
      <c r="K33" s="113"/>
      <c r="L33" s="113"/>
      <c r="M33" s="113"/>
      <c r="N33" s="113"/>
      <c r="O33" s="113"/>
      <c r="P33" s="113"/>
    </row>
    <row r="34" spans="2:16" ht="55" customHeight="1" x14ac:dyDescent="0.25">
      <c r="B34" s="116">
        <v>3</v>
      </c>
      <c r="C34" s="114" t="s">
        <v>101</v>
      </c>
      <c r="D34" s="113"/>
      <c r="E34" s="113"/>
      <c r="F34" s="113"/>
      <c r="G34" s="113"/>
      <c r="H34" s="113"/>
      <c r="I34" s="113"/>
      <c r="J34" s="113"/>
      <c r="K34" s="113"/>
      <c r="L34" s="113"/>
      <c r="M34" s="113"/>
      <c r="N34" s="113"/>
      <c r="O34" s="113"/>
      <c r="P34" s="113"/>
    </row>
    <row r="35" spans="2:16" x14ac:dyDescent="0.25">
      <c r="B35" s="116">
        <v>4</v>
      </c>
      <c r="C35" s="113" t="s">
        <v>103</v>
      </c>
      <c r="D35" s="113"/>
      <c r="E35" s="113"/>
      <c r="F35" s="113"/>
      <c r="G35" s="113"/>
      <c r="H35" s="113"/>
      <c r="I35" s="113"/>
      <c r="J35" s="113"/>
      <c r="K35" s="113"/>
      <c r="L35" s="113"/>
      <c r="M35" s="113"/>
      <c r="N35" s="113"/>
      <c r="O35" s="113"/>
      <c r="P35" s="113"/>
    </row>
    <row r="36" spans="2:16" x14ac:dyDescent="0.25">
      <c r="B36" s="116"/>
      <c r="C36" s="113" t="s">
        <v>110</v>
      </c>
      <c r="D36" s="113"/>
      <c r="E36" s="113"/>
      <c r="F36" s="113"/>
      <c r="G36" s="113"/>
      <c r="H36" s="113"/>
      <c r="I36" s="113"/>
      <c r="J36" s="113"/>
      <c r="K36" s="113"/>
      <c r="L36" s="113"/>
      <c r="M36" s="113"/>
      <c r="N36" s="113"/>
      <c r="O36" s="113"/>
      <c r="P36" s="113"/>
    </row>
    <row r="37" spans="2:16" x14ac:dyDescent="0.25">
      <c r="B37" s="116"/>
      <c r="C37" s="113" t="s">
        <v>111</v>
      </c>
      <c r="D37" s="113"/>
      <c r="E37" s="113"/>
      <c r="F37" s="113"/>
      <c r="G37" s="113"/>
      <c r="H37" s="113"/>
      <c r="I37" s="113"/>
      <c r="J37" s="113"/>
      <c r="K37" s="113"/>
      <c r="L37" s="113"/>
      <c r="M37" s="113"/>
      <c r="N37" s="113"/>
      <c r="O37" s="113"/>
      <c r="P37" s="113"/>
    </row>
    <row r="38" spans="2:16" x14ac:dyDescent="0.25">
      <c r="B38" s="116"/>
      <c r="C38" s="14" t="s">
        <v>112</v>
      </c>
    </row>
    <row r="39" spans="2:16" x14ac:dyDescent="0.25">
      <c r="B39" s="116"/>
    </row>
    <row r="40" spans="2:16" x14ac:dyDescent="0.25">
      <c r="B40" s="116"/>
      <c r="C40" s="120" t="s">
        <v>106</v>
      </c>
      <c r="D40" s="120" t="s">
        <v>107</v>
      </c>
      <c r="E40" s="120" t="s">
        <v>17</v>
      </c>
      <c r="F40" s="120" t="s">
        <v>108</v>
      </c>
      <c r="G40" s="121" t="s">
        <v>19</v>
      </c>
      <c r="H40" s="121"/>
      <c r="I40" s="120" t="s">
        <v>109</v>
      </c>
      <c r="J40" s="120" t="s">
        <v>18</v>
      </c>
      <c r="K40" s="127"/>
      <c r="L40" s="127"/>
    </row>
    <row r="41" spans="2:16" ht="15.5" x14ac:dyDescent="0.25">
      <c r="B41" s="116"/>
      <c r="C41" s="122" t="s">
        <v>104</v>
      </c>
      <c r="D41" s="129" t="s">
        <v>105</v>
      </c>
      <c r="E41" s="123">
        <v>10</v>
      </c>
      <c r="F41" s="124">
        <v>823731520</v>
      </c>
      <c r="G41" s="125">
        <f>ROUND(F41/877803,3)</f>
        <v>938.40099999999995</v>
      </c>
      <c r="H41" s="125"/>
      <c r="I41" s="118">
        <v>0.45</v>
      </c>
      <c r="J41" s="119">
        <f>ROUND(I41*G41/E41,3)</f>
        <v>42.228000000000002</v>
      </c>
      <c r="K41" s="128"/>
      <c r="L41" s="127"/>
    </row>
    <row r="42" spans="2:16" ht="15.5" x14ac:dyDescent="0.25">
      <c r="B42" s="116"/>
      <c r="C42" s="122"/>
      <c r="D42" s="129"/>
      <c r="E42" s="123"/>
      <c r="F42" s="124"/>
      <c r="G42" s="125"/>
      <c r="H42" s="125"/>
      <c r="I42" s="118">
        <v>0.5</v>
      </c>
      <c r="J42" s="119">
        <f>ROUND(I42*G41/E41,3)</f>
        <v>46.92</v>
      </c>
      <c r="K42" s="128"/>
      <c r="L42" s="127"/>
    </row>
    <row r="43" spans="2:16" ht="15.5" x14ac:dyDescent="0.25">
      <c r="B43" s="116"/>
      <c r="C43" s="126"/>
      <c r="D43" s="129"/>
      <c r="E43" s="123"/>
      <c r="F43" s="124"/>
      <c r="G43" s="125"/>
      <c r="H43" s="125"/>
      <c r="I43" s="118">
        <v>0.55000000000000004</v>
      </c>
      <c r="J43" s="119">
        <f>ROUND(I43*G41/E41,3)</f>
        <v>51.612000000000002</v>
      </c>
      <c r="K43" s="128"/>
      <c r="L43" s="127"/>
    </row>
    <row r="44" spans="2:16" ht="15.5" x14ac:dyDescent="0.25">
      <c r="B44" s="116"/>
      <c r="C44" s="126"/>
      <c r="D44" s="129"/>
      <c r="E44" s="123"/>
      <c r="F44" s="124">
        <f>SUM(F41:F43)</f>
        <v>823731520</v>
      </c>
      <c r="G44" s="125"/>
      <c r="H44" s="125"/>
      <c r="I44" s="118">
        <v>0.6</v>
      </c>
      <c r="J44" s="119">
        <f>ROUND(I44*G41/E41,3)</f>
        <v>56.304000000000002</v>
      </c>
      <c r="K44" s="128"/>
      <c r="L44" s="127"/>
    </row>
    <row r="45" spans="2:16" x14ac:dyDescent="0.25">
      <c r="B45" s="116"/>
      <c r="K45" s="127"/>
      <c r="L45" s="127"/>
    </row>
    <row r="46" spans="2:16" ht="79" customHeight="1" x14ac:dyDescent="0.25">
      <c r="B46" s="116"/>
      <c r="C46" s="114" t="s">
        <v>113</v>
      </c>
      <c r="D46" s="113"/>
      <c r="E46" s="113"/>
      <c r="F46" s="113"/>
      <c r="G46" s="113"/>
      <c r="H46" s="113"/>
      <c r="I46" s="113"/>
      <c r="J46" s="113"/>
      <c r="K46" s="113"/>
      <c r="L46" s="113"/>
      <c r="M46" s="113"/>
      <c r="N46" s="113"/>
      <c r="O46" s="113"/>
      <c r="P46" s="113"/>
    </row>
    <row r="47" spans="2:16" ht="34.5" customHeight="1" x14ac:dyDescent="0.25">
      <c r="B47" s="116"/>
      <c r="C47" s="114" t="s">
        <v>117</v>
      </c>
      <c r="D47" s="113"/>
      <c r="E47" s="113"/>
      <c r="F47" s="113"/>
      <c r="G47" s="113"/>
      <c r="H47" s="113"/>
      <c r="I47" s="113"/>
      <c r="J47" s="113"/>
      <c r="K47" s="113"/>
      <c r="L47" s="113"/>
      <c r="M47" s="113"/>
      <c r="N47" s="113"/>
      <c r="O47" s="113"/>
      <c r="P47" s="113"/>
    </row>
    <row r="48" spans="2:16" x14ac:dyDescent="0.25">
      <c r="B48" s="116"/>
      <c r="C48" s="113"/>
      <c r="D48" s="113"/>
      <c r="E48" s="113"/>
      <c r="F48" s="113"/>
      <c r="G48" s="113"/>
      <c r="H48" s="113"/>
      <c r="I48" s="113"/>
      <c r="J48" s="113"/>
      <c r="K48" s="113"/>
      <c r="L48" s="113"/>
      <c r="M48" s="113"/>
      <c r="N48" s="113"/>
      <c r="O48" s="113"/>
      <c r="P48" s="113"/>
    </row>
    <row r="49" spans="2:16" ht="39" x14ac:dyDescent="0.25">
      <c r="B49" s="116"/>
      <c r="C49" s="60" t="s">
        <v>0</v>
      </c>
      <c r="D49" s="60" t="s">
        <v>1</v>
      </c>
      <c r="E49" s="60" t="s">
        <v>2</v>
      </c>
      <c r="F49" s="60" t="s">
        <v>3</v>
      </c>
      <c r="G49" s="60" t="s">
        <v>8</v>
      </c>
      <c r="H49" s="60" t="s">
        <v>114</v>
      </c>
      <c r="I49" s="60" t="s">
        <v>4</v>
      </c>
      <c r="J49" s="60" t="s">
        <v>5</v>
      </c>
      <c r="K49" s="60" t="s">
        <v>27</v>
      </c>
      <c r="M49" s="117"/>
      <c r="N49" s="117"/>
      <c r="O49" s="117"/>
      <c r="P49" s="117"/>
    </row>
    <row r="50" spans="2:16" ht="39" x14ac:dyDescent="0.25">
      <c r="B50" s="116"/>
      <c r="C50" s="61">
        <v>1</v>
      </c>
      <c r="D50" s="61" t="s">
        <v>13</v>
      </c>
      <c r="E50" s="60" t="s">
        <v>11</v>
      </c>
      <c r="F50" s="60" t="s">
        <v>14</v>
      </c>
      <c r="G50" s="130">
        <v>508909376.01999998</v>
      </c>
      <c r="H50" s="131">
        <v>1173.4133641226654</v>
      </c>
      <c r="I50" s="132">
        <v>1</v>
      </c>
      <c r="J50" s="133">
        <f>ROUND(H50*I50,3)</f>
        <v>1173.413</v>
      </c>
      <c r="K50" s="134">
        <v>13.2</v>
      </c>
      <c r="M50" s="117"/>
      <c r="N50" s="117"/>
      <c r="O50" s="117"/>
      <c r="P50" s="117"/>
    </row>
    <row r="51" spans="2:16" ht="94.5" x14ac:dyDescent="0.25">
      <c r="B51" s="116"/>
      <c r="C51" s="61">
        <v>2</v>
      </c>
      <c r="D51" s="61" t="s">
        <v>32</v>
      </c>
      <c r="E51" s="60" t="s">
        <v>26</v>
      </c>
      <c r="F51" s="135" t="s">
        <v>28</v>
      </c>
      <c r="G51" s="130">
        <v>311036136</v>
      </c>
      <c r="H51" s="131">
        <v>580.72467513069455</v>
      </c>
      <c r="I51" s="132">
        <v>1</v>
      </c>
      <c r="J51" s="133">
        <f>ROUND(H51*I51,3)</f>
        <v>580.72500000000002</v>
      </c>
      <c r="K51" s="134">
        <v>16.867000000000001</v>
      </c>
      <c r="M51" s="117"/>
      <c r="N51" s="117"/>
      <c r="O51" s="117"/>
      <c r="P51" s="117"/>
    </row>
    <row r="52" spans="2:16" ht="52" x14ac:dyDescent="0.25">
      <c r="B52" s="116"/>
      <c r="C52" s="61">
        <v>3</v>
      </c>
      <c r="D52" s="61" t="s">
        <v>10</v>
      </c>
      <c r="E52" s="60" t="s">
        <v>11</v>
      </c>
      <c r="F52" s="60" t="s">
        <v>12</v>
      </c>
      <c r="G52" s="130">
        <v>162037221</v>
      </c>
      <c r="H52" s="131">
        <v>351.10990465872158</v>
      </c>
      <c r="I52" s="132">
        <v>0.05</v>
      </c>
      <c r="J52" s="133">
        <f>ROUND(H52*I52,3)</f>
        <v>17.555</v>
      </c>
      <c r="K52" s="134">
        <v>4.0999999999999996</v>
      </c>
      <c r="M52" s="117"/>
      <c r="N52" s="117"/>
      <c r="O52" s="117"/>
      <c r="P52" s="117"/>
    </row>
    <row r="53" spans="2:16" ht="32" x14ac:dyDescent="0.25">
      <c r="B53" s="116"/>
      <c r="C53" s="61">
        <v>4</v>
      </c>
      <c r="D53" s="61" t="s">
        <v>23</v>
      </c>
      <c r="E53" s="60" t="s">
        <v>22</v>
      </c>
      <c r="F53" s="136" t="s">
        <v>29</v>
      </c>
      <c r="G53" s="130">
        <v>45435982</v>
      </c>
      <c r="H53" s="131">
        <v>91.438885087542772</v>
      </c>
      <c r="I53" s="132">
        <v>0.5</v>
      </c>
      <c r="J53" s="133">
        <f>ROUND(H53*I53,3)</f>
        <v>45.719000000000001</v>
      </c>
      <c r="K53" s="134">
        <v>3.0329999999999999</v>
      </c>
      <c r="M53" s="117"/>
      <c r="N53" s="117"/>
      <c r="O53" s="117"/>
      <c r="P53" s="117"/>
    </row>
    <row r="54" spans="2:16" ht="26" x14ac:dyDescent="0.25">
      <c r="B54" s="116"/>
      <c r="C54" s="61">
        <v>5</v>
      </c>
      <c r="D54" s="61" t="s">
        <v>45</v>
      </c>
      <c r="E54" s="60" t="s">
        <v>43</v>
      </c>
      <c r="F54" s="135" t="s">
        <v>44</v>
      </c>
      <c r="G54" s="130">
        <v>5160150</v>
      </c>
      <c r="H54" s="131">
        <v>30</v>
      </c>
      <c r="I54" s="132">
        <v>1</v>
      </c>
      <c r="J54" s="133">
        <f>ROUND(H54*I54,3)</f>
        <v>30</v>
      </c>
      <c r="K54" s="134">
        <v>8.2669999999999995</v>
      </c>
      <c r="M54" s="117"/>
      <c r="N54" s="117"/>
      <c r="O54" s="117"/>
      <c r="P54" s="117"/>
    </row>
    <row r="55" spans="2:16" ht="32" x14ac:dyDescent="0.25">
      <c r="B55" s="116"/>
      <c r="C55" s="61">
        <v>6</v>
      </c>
      <c r="D55" s="61" t="s">
        <v>92</v>
      </c>
      <c r="E55" s="60" t="s">
        <v>94</v>
      </c>
      <c r="F55" s="136" t="s">
        <v>95</v>
      </c>
      <c r="G55" s="130">
        <v>1269090164</v>
      </c>
      <c r="H55" s="131">
        <v>1532.5</v>
      </c>
      <c r="I55" s="132">
        <v>1</v>
      </c>
      <c r="J55" s="133">
        <f>ROUND(I55*H55,3)</f>
        <v>1532.5</v>
      </c>
      <c r="K55" s="134">
        <v>14.567</v>
      </c>
      <c r="M55" s="117"/>
      <c r="N55" s="117"/>
      <c r="O55" s="117"/>
      <c r="P55" s="117"/>
    </row>
    <row r="56" spans="2:16" ht="13" x14ac:dyDescent="0.25">
      <c r="B56" s="116"/>
      <c r="C56" s="117"/>
      <c r="D56" s="117"/>
      <c r="E56" s="117"/>
      <c r="F56" s="117"/>
      <c r="G56" s="117"/>
      <c r="H56" s="117"/>
      <c r="I56" s="133" t="s">
        <v>116</v>
      </c>
      <c r="J56" s="134">
        <f>SUM(J50:J55)</f>
        <v>3379.9120000000003</v>
      </c>
      <c r="K56" s="133">
        <f>SUM(K50:K55)</f>
        <v>60.033999999999999</v>
      </c>
      <c r="L56" s="117"/>
      <c r="M56" s="117"/>
      <c r="N56" s="117"/>
      <c r="O56" s="117"/>
      <c r="P56" s="117"/>
    </row>
    <row r="57" spans="2:16" ht="25" x14ac:dyDescent="0.25">
      <c r="B57" s="116"/>
      <c r="C57" s="117" t="s">
        <v>119</v>
      </c>
      <c r="D57" s="116">
        <f xml:space="preserve"> COUNT(C50:C55)</f>
        <v>6</v>
      </c>
      <c r="E57" s="117"/>
      <c r="F57" s="117"/>
      <c r="G57" s="117"/>
      <c r="H57" s="117"/>
      <c r="K57" s="117"/>
      <c r="L57" s="117"/>
      <c r="M57" s="117"/>
      <c r="N57" s="117"/>
      <c r="O57" s="117"/>
      <c r="P57" s="117"/>
    </row>
    <row r="58" spans="2:16" x14ac:dyDescent="0.25">
      <c r="B58" s="116"/>
      <c r="C58" s="117"/>
      <c r="D58" s="117"/>
      <c r="G58" s="117"/>
      <c r="H58" s="117"/>
      <c r="K58" s="117"/>
      <c r="L58" s="117"/>
      <c r="M58" s="117"/>
      <c r="N58" s="117"/>
      <c r="O58" s="117"/>
      <c r="P58" s="117"/>
    </row>
    <row r="59" spans="2:16" ht="44" customHeight="1" x14ac:dyDescent="0.25">
      <c r="B59" s="116"/>
      <c r="C59" s="137" t="s">
        <v>115</v>
      </c>
      <c r="D59" s="138">
        <f>J56/K56</f>
        <v>56.299963354099347</v>
      </c>
      <c r="F59" s="113" t="s">
        <v>120</v>
      </c>
      <c r="G59" s="113"/>
      <c r="H59" s="113"/>
      <c r="I59" s="113"/>
      <c r="J59" s="113"/>
      <c r="K59" s="113"/>
      <c r="L59" s="117"/>
      <c r="M59" s="117"/>
      <c r="N59" s="117"/>
      <c r="O59" s="117"/>
      <c r="P59" s="117"/>
    </row>
    <row r="60" spans="2:16" ht="36.5" customHeight="1" x14ac:dyDescent="0.25">
      <c r="B60" s="116"/>
      <c r="C60" s="137" t="s">
        <v>118</v>
      </c>
      <c r="D60" s="138">
        <f>K56/D57</f>
        <v>10.005666666666666</v>
      </c>
      <c r="E60" s="117"/>
      <c r="F60" s="113" t="s">
        <v>121</v>
      </c>
      <c r="G60" s="113"/>
      <c r="H60" s="113"/>
      <c r="I60" s="113"/>
      <c r="J60" s="113"/>
      <c r="K60" s="113"/>
      <c r="L60" s="117"/>
      <c r="M60" s="117"/>
      <c r="N60" s="117"/>
      <c r="O60" s="117"/>
      <c r="P60" s="117"/>
    </row>
    <row r="61" spans="2:16" x14ac:dyDescent="0.25">
      <c r="B61" s="116"/>
      <c r="C61" s="117"/>
      <c r="D61" s="117"/>
      <c r="E61" s="117"/>
      <c r="F61" s="117"/>
      <c r="G61" s="117"/>
      <c r="H61" s="117"/>
      <c r="I61" s="117"/>
      <c r="J61" s="117"/>
      <c r="K61" s="117"/>
      <c r="L61" s="117"/>
      <c r="M61" s="117"/>
      <c r="N61" s="117"/>
      <c r="O61" s="117"/>
      <c r="P61" s="117"/>
    </row>
    <row r="62" spans="2:16" ht="45.5" customHeight="1" x14ac:dyDescent="0.25">
      <c r="B62" s="116"/>
      <c r="C62" s="113" t="s">
        <v>122</v>
      </c>
      <c r="D62" s="113"/>
      <c r="E62" s="113"/>
      <c r="F62" s="113"/>
      <c r="G62" s="113"/>
      <c r="H62" s="113"/>
      <c r="I62" s="113"/>
      <c r="J62" s="113"/>
      <c r="K62" s="113"/>
      <c r="L62" s="113"/>
      <c r="M62" s="113"/>
      <c r="N62" s="113"/>
      <c r="O62" s="113"/>
      <c r="P62" s="113"/>
    </row>
    <row r="63" spans="2:16" x14ac:dyDescent="0.25">
      <c r="B63" s="116"/>
      <c r="C63" s="113"/>
      <c r="D63" s="113"/>
      <c r="E63" s="113"/>
      <c r="F63" s="113"/>
      <c r="G63" s="113"/>
      <c r="H63" s="113"/>
      <c r="I63" s="113"/>
      <c r="J63" s="113"/>
      <c r="K63" s="113"/>
      <c r="L63" s="113"/>
      <c r="M63" s="113"/>
      <c r="N63" s="113"/>
      <c r="O63" s="113"/>
      <c r="P63" s="113"/>
    </row>
    <row r="64" spans="2:16" x14ac:dyDescent="0.25">
      <c r="C64" s="113" t="s">
        <v>123</v>
      </c>
      <c r="D64" s="113"/>
      <c r="E64" s="113"/>
      <c r="F64" s="113"/>
      <c r="G64" s="113"/>
      <c r="H64" s="113"/>
      <c r="I64" s="113"/>
      <c r="J64" s="113"/>
      <c r="K64" s="113"/>
      <c r="L64" s="113"/>
      <c r="M64" s="113"/>
      <c r="N64" s="113"/>
      <c r="O64" s="113"/>
      <c r="P64" s="113"/>
    </row>
    <row r="65" spans="3:16" x14ac:dyDescent="0.25">
      <c r="C65" s="113"/>
      <c r="D65" s="113"/>
      <c r="E65" s="113"/>
      <c r="F65" s="113"/>
      <c r="G65" s="113"/>
      <c r="H65" s="113"/>
      <c r="I65" s="113"/>
      <c r="J65" s="113"/>
      <c r="K65" s="113"/>
      <c r="L65" s="113"/>
      <c r="M65" s="113"/>
      <c r="N65" s="113"/>
      <c r="O65" s="113"/>
      <c r="P65" s="113"/>
    </row>
    <row r="66" spans="3:16" x14ac:dyDescent="0.25">
      <c r="C66" s="113" t="s">
        <v>124</v>
      </c>
      <c r="D66" s="113"/>
      <c r="E66" s="113"/>
      <c r="F66" s="113"/>
      <c r="G66" s="113"/>
      <c r="H66" s="113"/>
      <c r="I66" s="113"/>
      <c r="J66" s="113"/>
      <c r="K66" s="113"/>
      <c r="L66" s="113"/>
      <c r="M66" s="113"/>
      <c r="N66" s="113"/>
      <c r="O66" s="113"/>
      <c r="P66" s="113"/>
    </row>
    <row r="67" spans="3:16" x14ac:dyDescent="0.25">
      <c r="C67" s="113"/>
      <c r="D67" s="113"/>
      <c r="E67" s="113"/>
      <c r="F67" s="113"/>
      <c r="G67" s="113"/>
      <c r="H67" s="113"/>
      <c r="I67" s="113"/>
      <c r="J67" s="113"/>
      <c r="K67" s="113"/>
      <c r="L67" s="113"/>
      <c r="M67" s="113"/>
      <c r="N67" s="113"/>
      <c r="O67" s="113"/>
      <c r="P67" s="113"/>
    </row>
    <row r="68" spans="3:16" x14ac:dyDescent="0.25">
      <c r="C68" s="113"/>
      <c r="D68" s="113"/>
      <c r="E68" s="113"/>
      <c r="F68" s="113"/>
      <c r="G68" s="113"/>
      <c r="H68" s="113"/>
      <c r="I68" s="113"/>
      <c r="J68" s="113"/>
      <c r="K68" s="113"/>
      <c r="L68" s="113"/>
      <c r="M68" s="113"/>
      <c r="N68" s="113"/>
      <c r="O68" s="113"/>
      <c r="P68" s="113"/>
    </row>
    <row r="69" spans="3:16" x14ac:dyDescent="0.25">
      <c r="C69" s="113"/>
      <c r="D69" s="113"/>
      <c r="E69" s="113"/>
      <c r="F69" s="113"/>
      <c r="G69" s="113"/>
      <c r="H69" s="113"/>
      <c r="I69" s="113"/>
      <c r="J69" s="113"/>
      <c r="K69" s="113"/>
      <c r="L69" s="113"/>
      <c r="M69" s="113"/>
      <c r="N69" s="113"/>
      <c r="O69" s="113"/>
      <c r="P69" s="113"/>
    </row>
    <row r="70" spans="3:16" x14ac:dyDescent="0.25">
      <c r="C70" s="113"/>
      <c r="D70" s="113"/>
      <c r="E70" s="113"/>
      <c r="F70" s="113"/>
      <c r="G70" s="113"/>
      <c r="H70" s="113"/>
      <c r="I70" s="113"/>
      <c r="J70" s="113"/>
      <c r="K70" s="113"/>
      <c r="L70" s="113"/>
      <c r="M70" s="113"/>
      <c r="N70" s="113"/>
      <c r="O70" s="113"/>
      <c r="P70" s="113"/>
    </row>
    <row r="71" spans="3:16" x14ac:dyDescent="0.25">
      <c r="C71" s="113"/>
      <c r="D71" s="113"/>
      <c r="E71" s="113"/>
      <c r="F71" s="113"/>
      <c r="G71" s="113"/>
      <c r="H71" s="113"/>
      <c r="I71" s="113"/>
      <c r="J71" s="113"/>
      <c r="K71" s="113"/>
      <c r="L71" s="113"/>
      <c r="M71" s="113"/>
      <c r="N71" s="113"/>
      <c r="O71" s="113"/>
      <c r="P71" s="113"/>
    </row>
    <row r="72" spans="3:16" x14ac:dyDescent="0.25">
      <c r="C72" s="113"/>
      <c r="D72" s="113"/>
      <c r="E72" s="113"/>
      <c r="F72" s="113"/>
      <c r="G72" s="113"/>
      <c r="H72" s="113"/>
      <c r="I72" s="113"/>
      <c r="J72" s="113"/>
      <c r="K72" s="113"/>
      <c r="L72" s="113"/>
      <c r="M72" s="113"/>
      <c r="N72" s="113"/>
      <c r="O72" s="113"/>
      <c r="P72" s="113"/>
    </row>
    <row r="73" spans="3:16" x14ac:dyDescent="0.25">
      <c r="C73" s="113"/>
      <c r="D73" s="113"/>
      <c r="E73" s="113"/>
      <c r="F73" s="113"/>
      <c r="G73" s="113"/>
      <c r="H73" s="113"/>
      <c r="I73" s="113"/>
      <c r="J73" s="113"/>
      <c r="K73" s="113"/>
      <c r="L73" s="113"/>
      <c r="M73" s="113"/>
      <c r="N73" s="113"/>
      <c r="O73" s="113"/>
      <c r="P73" s="113"/>
    </row>
    <row r="74" spans="3:16" x14ac:dyDescent="0.25">
      <c r="C74" s="113"/>
      <c r="D74" s="113"/>
      <c r="E74" s="113"/>
      <c r="F74" s="113"/>
      <c r="G74" s="113"/>
      <c r="H74" s="113"/>
      <c r="I74" s="113"/>
      <c r="J74" s="113"/>
      <c r="K74" s="113"/>
      <c r="L74" s="113"/>
      <c r="M74" s="113"/>
      <c r="N74" s="113"/>
      <c r="O74" s="113"/>
      <c r="P74" s="113"/>
    </row>
    <row r="75" spans="3:16" x14ac:dyDescent="0.25">
      <c r="C75" s="113"/>
      <c r="D75" s="113"/>
      <c r="E75" s="113"/>
      <c r="F75" s="113"/>
      <c r="G75" s="113"/>
      <c r="H75" s="113"/>
      <c r="I75" s="113"/>
      <c r="J75" s="113"/>
      <c r="K75" s="113"/>
      <c r="L75" s="113"/>
      <c r="M75" s="113"/>
      <c r="N75" s="113"/>
      <c r="O75" s="113"/>
      <c r="P75" s="113"/>
    </row>
    <row r="76" spans="3:16" x14ac:dyDescent="0.25">
      <c r="C76" s="113"/>
      <c r="D76" s="113"/>
      <c r="E76" s="113"/>
      <c r="F76" s="113"/>
      <c r="G76" s="113"/>
      <c r="H76" s="113"/>
      <c r="I76" s="113"/>
      <c r="J76" s="113"/>
      <c r="K76" s="113"/>
      <c r="L76" s="113"/>
      <c r="M76" s="113"/>
      <c r="N76" s="113"/>
      <c r="O76" s="113"/>
      <c r="P76" s="113"/>
    </row>
    <row r="77" spans="3:16" x14ac:dyDescent="0.25">
      <c r="C77" s="113"/>
      <c r="D77" s="113"/>
      <c r="E77" s="113"/>
      <c r="F77" s="113"/>
      <c r="G77" s="113"/>
      <c r="H77" s="113"/>
      <c r="I77" s="113"/>
      <c r="J77" s="113"/>
      <c r="K77" s="113"/>
      <c r="L77" s="113"/>
      <c r="M77" s="113"/>
      <c r="N77" s="113"/>
      <c r="O77" s="113"/>
      <c r="P77" s="113"/>
    </row>
    <row r="78" spans="3:16" x14ac:dyDescent="0.25">
      <c r="C78" s="113"/>
      <c r="D78" s="113"/>
      <c r="E78" s="113"/>
      <c r="F78" s="113"/>
      <c r="G78" s="113"/>
      <c r="H78" s="113"/>
      <c r="I78" s="113"/>
      <c r="J78" s="113"/>
      <c r="K78" s="113"/>
      <c r="L78" s="113"/>
      <c r="M78" s="113"/>
      <c r="N78" s="113"/>
      <c r="O78" s="113"/>
      <c r="P78" s="113"/>
    </row>
    <row r="79" spans="3:16" x14ac:dyDescent="0.25">
      <c r="C79" s="113"/>
      <c r="D79" s="113"/>
      <c r="E79" s="113"/>
      <c r="F79" s="113"/>
      <c r="G79" s="113"/>
      <c r="H79" s="113"/>
      <c r="I79" s="113"/>
      <c r="J79" s="113"/>
      <c r="K79" s="113"/>
      <c r="L79" s="113"/>
      <c r="M79" s="113"/>
      <c r="N79" s="113"/>
      <c r="O79" s="113"/>
      <c r="P79" s="113"/>
    </row>
    <row r="80" spans="3:16" x14ac:dyDescent="0.25">
      <c r="C80" s="113"/>
      <c r="D80" s="113"/>
      <c r="E80" s="113"/>
      <c r="F80" s="113"/>
      <c r="G80" s="113"/>
      <c r="H80" s="113"/>
      <c r="I80" s="113"/>
      <c r="J80" s="113"/>
      <c r="K80" s="113"/>
      <c r="L80" s="113"/>
      <c r="M80" s="113"/>
      <c r="N80" s="113"/>
      <c r="O80" s="113"/>
      <c r="P80" s="113"/>
    </row>
    <row r="81" spans="3:16" x14ac:dyDescent="0.25">
      <c r="C81" s="113"/>
      <c r="D81" s="113"/>
      <c r="E81" s="113"/>
      <c r="F81" s="113"/>
      <c r="G81" s="113"/>
      <c r="H81" s="113"/>
      <c r="I81" s="113"/>
      <c r="J81" s="113"/>
      <c r="K81" s="113"/>
      <c r="L81" s="113"/>
      <c r="M81" s="113"/>
      <c r="N81" s="113"/>
      <c r="O81" s="113"/>
      <c r="P81" s="113"/>
    </row>
    <row r="82" spans="3:16" x14ac:dyDescent="0.25">
      <c r="C82" s="113"/>
      <c r="D82" s="113"/>
      <c r="E82" s="113"/>
      <c r="F82" s="113"/>
      <c r="G82" s="113"/>
      <c r="H82" s="113"/>
      <c r="I82" s="113"/>
      <c r="J82" s="113"/>
      <c r="K82" s="113"/>
      <c r="L82" s="113"/>
      <c r="M82" s="113"/>
      <c r="N82" s="113"/>
      <c r="O82" s="113"/>
      <c r="P82" s="113"/>
    </row>
    <row r="83" spans="3:16" x14ac:dyDescent="0.25">
      <c r="C83" s="113"/>
      <c r="D83" s="113"/>
      <c r="E83" s="113"/>
      <c r="F83" s="113"/>
      <c r="G83" s="113"/>
      <c r="H83" s="113"/>
      <c r="I83" s="113"/>
      <c r="J83" s="113"/>
      <c r="K83" s="113"/>
      <c r="L83" s="113"/>
      <c r="M83" s="113"/>
      <c r="N83" s="113"/>
      <c r="O83" s="113"/>
      <c r="P83" s="113"/>
    </row>
    <row r="84" spans="3:16" x14ac:dyDescent="0.25">
      <c r="C84" s="113"/>
      <c r="D84" s="113"/>
      <c r="E84" s="113"/>
      <c r="F84" s="113"/>
      <c r="G84" s="113"/>
      <c r="H84" s="113"/>
      <c r="I84" s="113"/>
      <c r="J84" s="113"/>
      <c r="K84" s="113"/>
      <c r="L84" s="113"/>
      <c r="M84" s="113"/>
      <c r="N84" s="113"/>
      <c r="O84" s="113"/>
      <c r="P84" s="113"/>
    </row>
    <row r="85" spans="3:16" x14ac:dyDescent="0.25">
      <c r="C85" s="113"/>
      <c r="D85" s="113"/>
      <c r="E85" s="113"/>
      <c r="F85" s="113"/>
      <c r="G85" s="113"/>
      <c r="H85" s="113"/>
      <c r="I85" s="113"/>
      <c r="J85" s="113"/>
      <c r="K85" s="113"/>
      <c r="L85" s="113"/>
      <c r="M85" s="113"/>
      <c r="N85" s="113"/>
      <c r="O85" s="113"/>
      <c r="P85" s="113"/>
    </row>
    <row r="86" spans="3:16" x14ac:dyDescent="0.25">
      <c r="C86" s="113"/>
      <c r="D86" s="113"/>
      <c r="E86" s="113"/>
      <c r="F86" s="113"/>
      <c r="G86" s="113"/>
      <c r="H86" s="113"/>
      <c r="I86" s="113"/>
      <c r="J86" s="113"/>
      <c r="K86" s="113"/>
      <c r="L86" s="113"/>
      <c r="M86" s="113"/>
      <c r="N86" s="113"/>
      <c r="O86" s="113"/>
      <c r="P86" s="113"/>
    </row>
    <row r="87" spans="3:16" x14ac:dyDescent="0.25">
      <c r="C87" s="113"/>
      <c r="D87" s="113"/>
      <c r="E87" s="113"/>
      <c r="F87" s="113"/>
      <c r="G87" s="113"/>
      <c r="H87" s="113"/>
      <c r="I87" s="113"/>
      <c r="J87" s="113"/>
      <c r="K87" s="113"/>
      <c r="L87" s="113"/>
      <c r="M87" s="113"/>
      <c r="N87" s="113"/>
      <c r="O87" s="113"/>
      <c r="P87" s="113"/>
    </row>
    <row r="88" spans="3:16" x14ac:dyDescent="0.25">
      <c r="C88" s="113"/>
      <c r="D88" s="113"/>
      <c r="E88" s="113"/>
      <c r="F88" s="113"/>
      <c r="G88" s="113"/>
      <c r="H88" s="113"/>
      <c r="I88" s="113"/>
      <c r="J88" s="113"/>
      <c r="K88" s="113"/>
      <c r="L88" s="113"/>
      <c r="M88" s="113"/>
      <c r="N88" s="113"/>
      <c r="O88" s="113"/>
      <c r="P88" s="113"/>
    </row>
    <row r="89" spans="3:16" x14ac:dyDescent="0.25">
      <c r="C89" s="113"/>
      <c r="D89" s="113"/>
      <c r="E89" s="113"/>
      <c r="F89" s="113"/>
      <c r="G89" s="113"/>
      <c r="H89" s="113"/>
      <c r="I89" s="113"/>
      <c r="J89" s="113"/>
      <c r="K89" s="113"/>
      <c r="L89" s="113"/>
      <c r="M89" s="113"/>
      <c r="N89" s="113"/>
      <c r="O89" s="113"/>
      <c r="P89" s="113"/>
    </row>
    <row r="90" spans="3:16" x14ac:dyDescent="0.25">
      <c r="C90" s="113"/>
      <c r="D90" s="113"/>
      <c r="E90" s="113"/>
      <c r="F90" s="113"/>
      <c r="G90" s="113"/>
      <c r="H90" s="113"/>
      <c r="I90" s="113"/>
      <c r="J90" s="113"/>
      <c r="K90" s="113"/>
      <c r="L90" s="113"/>
      <c r="M90" s="113"/>
      <c r="N90" s="113"/>
      <c r="O90" s="113"/>
      <c r="P90" s="113"/>
    </row>
    <row r="91" spans="3:16" x14ac:dyDescent="0.25">
      <c r="C91" s="113"/>
      <c r="D91" s="113"/>
      <c r="E91" s="113"/>
      <c r="F91" s="113"/>
      <c r="G91" s="113"/>
      <c r="H91" s="113"/>
      <c r="I91" s="113"/>
      <c r="J91" s="113"/>
      <c r="K91" s="113"/>
      <c r="L91" s="113"/>
      <c r="M91" s="113"/>
      <c r="N91" s="113"/>
      <c r="O91" s="113"/>
      <c r="P91" s="113"/>
    </row>
    <row r="92" spans="3:16" x14ac:dyDescent="0.25">
      <c r="C92" s="113"/>
      <c r="D92" s="113"/>
      <c r="E92" s="113"/>
      <c r="F92" s="113"/>
      <c r="G92" s="113"/>
      <c r="H92" s="113"/>
      <c r="I92" s="113"/>
      <c r="J92" s="113"/>
      <c r="K92" s="113"/>
      <c r="L92" s="113"/>
      <c r="M92" s="113"/>
      <c r="N92" s="113"/>
      <c r="O92" s="113"/>
      <c r="P92" s="113"/>
    </row>
  </sheetData>
  <mergeCells count="62">
    <mergeCell ref="B30:Q30"/>
    <mergeCell ref="C89:P89"/>
    <mergeCell ref="C90:P90"/>
    <mergeCell ref="C91:P91"/>
    <mergeCell ref="C92:P92"/>
    <mergeCell ref="C41:C44"/>
    <mergeCell ref="D41:D44"/>
    <mergeCell ref="E41:E44"/>
    <mergeCell ref="F41:F44"/>
    <mergeCell ref="G41:H44"/>
    <mergeCell ref="C47:P47"/>
    <mergeCell ref="F59:K59"/>
    <mergeCell ref="F60:K60"/>
    <mergeCell ref="C84:P84"/>
    <mergeCell ref="C85:P85"/>
    <mergeCell ref="C86:P86"/>
    <mergeCell ref="C87:P87"/>
    <mergeCell ref="C88:P88"/>
    <mergeCell ref="C79:P79"/>
    <mergeCell ref="C80:P80"/>
    <mergeCell ref="C81:P81"/>
    <mergeCell ref="C82:P82"/>
    <mergeCell ref="C83:P83"/>
    <mergeCell ref="C74:P74"/>
    <mergeCell ref="C75:P75"/>
    <mergeCell ref="C76:P76"/>
    <mergeCell ref="C77:P77"/>
    <mergeCell ref="C78:P78"/>
    <mergeCell ref="C69:P69"/>
    <mergeCell ref="C70:P70"/>
    <mergeCell ref="C71:P71"/>
    <mergeCell ref="C72:P72"/>
    <mergeCell ref="C73:P73"/>
    <mergeCell ref="C37:P37"/>
    <mergeCell ref="C46:P46"/>
    <mergeCell ref="C48:P48"/>
    <mergeCell ref="G40:H40"/>
    <mergeCell ref="C32:P32"/>
    <mergeCell ref="C33:P33"/>
    <mergeCell ref="C34:P34"/>
    <mergeCell ref="C35:P35"/>
    <mergeCell ref="C36:P36"/>
    <mergeCell ref="C62:P62"/>
    <mergeCell ref="C63:P63"/>
    <mergeCell ref="C64:P64"/>
    <mergeCell ref="C65:P65"/>
    <mergeCell ref="C66:P66"/>
    <mergeCell ref="C67:P67"/>
    <mergeCell ref="C68:P68"/>
    <mergeCell ref="B3:D3"/>
    <mergeCell ref="C4:C5"/>
    <mergeCell ref="D4:D5"/>
    <mergeCell ref="G4:H4"/>
    <mergeCell ref="I4:I5"/>
    <mergeCell ref="J4:J5"/>
    <mergeCell ref="K4:K5"/>
    <mergeCell ref="L4:L5"/>
    <mergeCell ref="M4:M5"/>
    <mergeCell ref="N4:N5"/>
    <mergeCell ref="O4:P4"/>
    <mergeCell ref="Q4:Q5"/>
    <mergeCell ref="B6:Q6"/>
  </mergeCells>
  <conditionalFormatting sqref="N25">
    <cfRule type="cellIs" dxfId="89" priority="119" stopIfTrue="1" operator="greaterThan">
      <formula>0</formula>
    </cfRule>
  </conditionalFormatting>
  <conditionalFormatting sqref="H25">
    <cfRule type="cellIs" dxfId="88" priority="121" stopIfTrue="1" operator="greaterThan">
      <formula>0</formula>
    </cfRule>
  </conditionalFormatting>
  <conditionalFormatting sqref="C25:I25 K25:M25">
    <cfRule type="cellIs" dxfId="87" priority="120" stopIfTrue="1" operator="greaterThan">
      <formula>0</formula>
    </cfRule>
  </conditionalFormatting>
  <conditionalFormatting sqref="B27">
    <cfRule type="cellIs" dxfId="86" priority="113" stopIfTrue="1" operator="greaterThan">
      <formula>0</formula>
    </cfRule>
  </conditionalFormatting>
  <conditionalFormatting sqref="H23:H24">
    <cfRule type="cellIs" dxfId="82" priority="93" stopIfTrue="1" operator="greaterThan">
      <formula>0</formula>
    </cfRule>
  </conditionalFormatting>
  <conditionalFormatting sqref="C23:I24 K23:M24">
    <cfRule type="cellIs" dxfId="81" priority="92" stopIfTrue="1" operator="greaterThan">
      <formula>0</formula>
    </cfRule>
  </conditionalFormatting>
  <conditionalFormatting sqref="N23:N24">
    <cfRule type="cellIs" dxfId="80" priority="91" stopIfTrue="1" operator="greaterThan">
      <formula>0</formula>
    </cfRule>
  </conditionalFormatting>
  <conditionalFormatting sqref="D17:I17 K17:M17">
    <cfRule type="cellIs" dxfId="79" priority="88" stopIfTrue="1" operator="greaterThan">
      <formula>0</formula>
    </cfRule>
  </conditionalFormatting>
  <conditionalFormatting sqref="H17">
    <cfRule type="cellIs" dxfId="77" priority="89" stopIfTrue="1" operator="greaterThan">
      <formula>0</formula>
    </cfRule>
  </conditionalFormatting>
  <conditionalFormatting sqref="N17">
    <cfRule type="cellIs" dxfId="76" priority="87" stopIfTrue="1" operator="greaterThan">
      <formula>0</formula>
    </cfRule>
  </conditionalFormatting>
  <conditionalFormatting sqref="C17">
    <cfRule type="cellIs" dxfId="75" priority="85" stopIfTrue="1" operator="greaterThan">
      <formula>0</formula>
    </cfRule>
  </conditionalFormatting>
  <conditionalFormatting sqref="H16">
    <cfRule type="cellIs" dxfId="74" priority="80" stopIfTrue="1" operator="greaterThan">
      <formula>0</formula>
    </cfRule>
  </conditionalFormatting>
  <conditionalFormatting sqref="C16:I16 K16:M16">
    <cfRule type="cellIs" dxfId="73" priority="79" stopIfTrue="1" operator="greaterThan">
      <formula>0</formula>
    </cfRule>
  </conditionalFormatting>
  <conditionalFormatting sqref="N16">
    <cfRule type="cellIs" dxfId="72" priority="78" stopIfTrue="1" operator="greaterThan">
      <formula>0</formula>
    </cfRule>
  </conditionalFormatting>
  <conditionalFormatting sqref="B7">
    <cfRule type="cellIs" dxfId="71" priority="77" stopIfTrue="1" operator="greaterThan">
      <formula>0</formula>
    </cfRule>
  </conditionalFormatting>
  <conditionalFormatting sqref="H7">
    <cfRule type="cellIs" dxfId="70" priority="76" stopIfTrue="1" operator="greaterThan">
      <formula>0</formula>
    </cfRule>
  </conditionalFormatting>
  <conditionalFormatting sqref="C7:I7 K7:M7">
    <cfRule type="cellIs" dxfId="69" priority="75" stopIfTrue="1" operator="greaterThan">
      <formula>0</formula>
    </cfRule>
  </conditionalFormatting>
  <conditionalFormatting sqref="N7">
    <cfRule type="cellIs" dxfId="68" priority="74" stopIfTrue="1" operator="greaterThan">
      <formula>0</formula>
    </cfRule>
  </conditionalFormatting>
  <conditionalFormatting sqref="J7">
    <cfRule type="cellIs" dxfId="67" priority="73" stopIfTrue="1" operator="greaterThan">
      <formula>0</formula>
    </cfRule>
  </conditionalFormatting>
  <conditionalFormatting sqref="H18:H19 H22">
    <cfRule type="cellIs" dxfId="62" priority="68" stopIfTrue="1" operator="greaterThan">
      <formula>0</formula>
    </cfRule>
  </conditionalFormatting>
  <conditionalFormatting sqref="D18:I19 K18:M19 D22:I22 D21:G21 K21:M22">
    <cfRule type="cellIs" dxfId="61" priority="67" stopIfTrue="1" operator="greaterThan">
      <formula>0</formula>
    </cfRule>
  </conditionalFormatting>
  <conditionalFormatting sqref="N18:N19 N21:N22">
    <cfRule type="cellIs" dxfId="60" priority="66" stopIfTrue="1" operator="greaterThan">
      <formula>0</formula>
    </cfRule>
  </conditionalFormatting>
  <conditionalFormatting sqref="C18:C19 C21:C22">
    <cfRule type="cellIs" dxfId="59" priority="64" stopIfTrue="1" operator="greaterThan">
      <formula>0</formula>
    </cfRule>
  </conditionalFormatting>
  <conditionalFormatting sqref="H26">
    <cfRule type="cellIs" dxfId="57" priority="62" stopIfTrue="1" operator="greaterThan">
      <formula>0</formula>
    </cfRule>
  </conditionalFormatting>
  <conditionalFormatting sqref="C26:I26 K26:M26">
    <cfRule type="cellIs" dxfId="56" priority="61" stopIfTrue="1" operator="greaterThan">
      <formula>0</formula>
    </cfRule>
  </conditionalFormatting>
  <conditionalFormatting sqref="N26">
    <cfRule type="cellIs" dxfId="55" priority="60" stopIfTrue="1" operator="greaterThan">
      <formula>0</formula>
    </cfRule>
  </conditionalFormatting>
  <conditionalFormatting sqref="J26">
    <cfRule type="cellIs" dxfId="54" priority="59" stopIfTrue="1" operator="greaterThan">
      <formula>0</formula>
    </cfRule>
  </conditionalFormatting>
  <conditionalFormatting sqref="B8 B10 B12 B14 B16 B18 B20 B22 B24 B26">
    <cfRule type="cellIs" dxfId="53" priority="58" stopIfTrue="1" operator="greaterThan">
      <formula>0</formula>
    </cfRule>
  </conditionalFormatting>
  <conditionalFormatting sqref="H8">
    <cfRule type="cellIs" dxfId="52" priority="57" stopIfTrue="1" operator="greaterThan">
      <formula>0</formula>
    </cfRule>
  </conditionalFormatting>
  <conditionalFormatting sqref="C8:M8">
    <cfRule type="cellIs" dxfId="51" priority="56" stopIfTrue="1" operator="greaterThan">
      <formula>0</formula>
    </cfRule>
  </conditionalFormatting>
  <conditionalFormatting sqref="N8">
    <cfRule type="cellIs" dxfId="50" priority="55" stopIfTrue="1" operator="greaterThan">
      <formula>0</formula>
    </cfRule>
  </conditionalFormatting>
  <conditionalFormatting sqref="H10">
    <cfRule type="cellIs" dxfId="48" priority="53" stopIfTrue="1" operator="greaterThan">
      <formula>0</formula>
    </cfRule>
  </conditionalFormatting>
  <conditionalFormatting sqref="C10:M10">
    <cfRule type="cellIs" dxfId="47" priority="52" stopIfTrue="1" operator="greaterThan">
      <formula>0</formula>
    </cfRule>
  </conditionalFormatting>
  <conditionalFormatting sqref="N10">
    <cfRule type="cellIs" dxfId="46" priority="51" stopIfTrue="1" operator="greaterThan">
      <formula>0</formula>
    </cfRule>
  </conditionalFormatting>
  <conditionalFormatting sqref="H12">
    <cfRule type="cellIs" dxfId="45" priority="50" stopIfTrue="1" operator="greaterThan">
      <formula>0</formula>
    </cfRule>
  </conditionalFormatting>
  <conditionalFormatting sqref="C12:I12 K12:M12">
    <cfRule type="cellIs" dxfId="44" priority="49" stopIfTrue="1" operator="greaterThan">
      <formula>0</formula>
    </cfRule>
  </conditionalFormatting>
  <conditionalFormatting sqref="N12">
    <cfRule type="cellIs" dxfId="43" priority="48" stopIfTrue="1" operator="greaterThan">
      <formula>0</formula>
    </cfRule>
  </conditionalFormatting>
  <conditionalFormatting sqref="H13">
    <cfRule type="cellIs" dxfId="42" priority="46" stopIfTrue="1" operator="greaterThan">
      <formula>0</formula>
    </cfRule>
  </conditionalFormatting>
  <conditionalFormatting sqref="D13:M13">
    <cfRule type="cellIs" dxfId="41" priority="45" stopIfTrue="1" operator="greaterThan">
      <formula>0</formula>
    </cfRule>
  </conditionalFormatting>
  <conditionalFormatting sqref="N13">
    <cfRule type="cellIs" dxfId="40" priority="44" stopIfTrue="1" operator="greaterThan">
      <formula>0</formula>
    </cfRule>
  </conditionalFormatting>
  <conditionalFormatting sqref="C13">
    <cfRule type="cellIs" dxfId="38" priority="43" stopIfTrue="1" operator="greaterThan">
      <formula>0</formula>
    </cfRule>
  </conditionalFormatting>
  <conditionalFormatting sqref="H14">
    <cfRule type="cellIs" dxfId="36" priority="41" stopIfTrue="1" operator="greaterThan">
      <formula>0</formula>
    </cfRule>
  </conditionalFormatting>
  <conditionalFormatting sqref="C14:I14 K14:M14">
    <cfRule type="cellIs" dxfId="35" priority="40" stopIfTrue="1" operator="greaterThan">
      <formula>0</formula>
    </cfRule>
  </conditionalFormatting>
  <conditionalFormatting sqref="N14">
    <cfRule type="cellIs" dxfId="34" priority="39" stopIfTrue="1" operator="greaterThan">
      <formula>0</formula>
    </cfRule>
  </conditionalFormatting>
  <conditionalFormatting sqref="J15">
    <cfRule type="cellIs" dxfId="33" priority="34" stopIfTrue="1" operator="greaterThan">
      <formula>0</formula>
    </cfRule>
  </conditionalFormatting>
  <conditionalFormatting sqref="B27">
    <cfRule type="cellIs" dxfId="32" priority="38" stopIfTrue="1" operator="greaterThan">
      <formula>0</formula>
    </cfRule>
  </conditionalFormatting>
  <conditionalFormatting sqref="H15">
    <cfRule type="cellIs" dxfId="31" priority="37" stopIfTrue="1" operator="greaterThan">
      <formula>0</formula>
    </cfRule>
  </conditionalFormatting>
  <conditionalFormatting sqref="E15:I15 K15:M15">
    <cfRule type="cellIs" dxfId="30" priority="36" stopIfTrue="1" operator="greaterThan">
      <formula>0</formula>
    </cfRule>
  </conditionalFormatting>
  <conditionalFormatting sqref="N15">
    <cfRule type="cellIs" dxfId="29" priority="35" stopIfTrue="1" operator="greaterThan">
      <formula>0</formula>
    </cfRule>
  </conditionalFormatting>
  <conditionalFormatting sqref="C15">
    <cfRule type="cellIs" dxfId="28" priority="33" stopIfTrue="1" operator="greaterThan">
      <formula>0</formula>
    </cfRule>
  </conditionalFormatting>
  <conditionalFormatting sqref="B9 B11 B13 B15 B17 B19 B21 B23 B25">
    <cfRule type="cellIs" dxfId="27" priority="32" stopIfTrue="1" operator="greaterThan">
      <formula>0</formula>
    </cfRule>
  </conditionalFormatting>
  <conditionalFormatting sqref="N9">
    <cfRule type="cellIs" dxfId="26" priority="29" stopIfTrue="1" operator="greaterThan">
      <formula>0</formula>
    </cfRule>
  </conditionalFormatting>
  <conditionalFormatting sqref="H9">
    <cfRule type="cellIs" dxfId="25" priority="31" stopIfTrue="1" operator="greaterThan">
      <formula>0</formula>
    </cfRule>
  </conditionalFormatting>
  <conditionalFormatting sqref="C9:M9">
    <cfRule type="cellIs" dxfId="24" priority="30" stopIfTrue="1" operator="greaterThan">
      <formula>0</formula>
    </cfRule>
  </conditionalFormatting>
  <conditionalFormatting sqref="J23:J25">
    <cfRule type="cellIs" dxfId="23" priority="28" stopIfTrue="1" operator="greaterThan">
      <formula>0</formula>
    </cfRule>
  </conditionalFormatting>
  <conditionalFormatting sqref="J12">
    <cfRule type="cellIs" dxfId="22" priority="27" stopIfTrue="1" operator="greaterThan">
      <formula>0</formula>
    </cfRule>
  </conditionalFormatting>
  <conditionalFormatting sqref="J14">
    <cfRule type="cellIs" dxfId="21" priority="26" stopIfTrue="1" operator="greaterThan">
      <formula>0</formula>
    </cfRule>
  </conditionalFormatting>
  <conditionalFormatting sqref="D15">
    <cfRule type="cellIs" dxfId="20" priority="25" stopIfTrue="1" operator="greaterThan">
      <formula>0</formula>
    </cfRule>
  </conditionalFormatting>
  <conditionalFormatting sqref="J16">
    <cfRule type="cellIs" dxfId="19" priority="24" stopIfTrue="1" operator="greaterThan">
      <formula>0</formula>
    </cfRule>
  </conditionalFormatting>
  <conditionalFormatting sqref="J17">
    <cfRule type="cellIs" dxfId="18" priority="23" stopIfTrue="1" operator="greaterThan">
      <formula>0</formula>
    </cfRule>
  </conditionalFormatting>
  <conditionalFormatting sqref="J18:J19 J22">
    <cfRule type="cellIs" dxfId="17" priority="22" stopIfTrue="1" operator="greaterThan">
      <formula>0</formula>
    </cfRule>
  </conditionalFormatting>
  <conditionalFormatting sqref="H21">
    <cfRule type="cellIs" dxfId="16" priority="21" stopIfTrue="1" operator="greaterThan">
      <formula>0</formula>
    </cfRule>
  </conditionalFormatting>
  <conditionalFormatting sqref="H21:I21">
    <cfRule type="cellIs" dxfId="15" priority="20" stopIfTrue="1" operator="greaterThan">
      <formula>0</formula>
    </cfRule>
  </conditionalFormatting>
  <conditionalFormatting sqref="J21">
    <cfRule type="cellIs" dxfId="14" priority="19" stopIfTrue="1" operator="greaterThan">
      <formula>0</formula>
    </cfRule>
  </conditionalFormatting>
  <conditionalFormatting sqref="H20">
    <cfRule type="cellIs" dxfId="13" priority="18" stopIfTrue="1" operator="greaterThan">
      <formula>0</formula>
    </cfRule>
  </conditionalFormatting>
  <conditionalFormatting sqref="C20:I20 K20:M20">
    <cfRule type="cellIs" dxfId="12" priority="17" stopIfTrue="1" operator="greaterThan">
      <formula>0</formula>
    </cfRule>
  </conditionalFormatting>
  <conditionalFormatting sqref="N20">
    <cfRule type="cellIs" dxfId="11" priority="16" stopIfTrue="1" operator="greaterThan">
      <formula>0</formula>
    </cfRule>
  </conditionalFormatting>
  <conditionalFormatting sqref="J20">
    <cfRule type="cellIs" dxfId="10" priority="15" stopIfTrue="1" operator="greaterThan">
      <formula>0</formula>
    </cfRule>
  </conditionalFormatting>
  <conditionalFormatting sqref="H11">
    <cfRule type="cellIs" dxfId="8" priority="13" stopIfTrue="1" operator="greaterThan">
      <formula>0</formula>
    </cfRule>
  </conditionalFormatting>
  <conditionalFormatting sqref="D11:I11 K11:M11">
    <cfRule type="cellIs" dxfId="7" priority="12" stopIfTrue="1" operator="greaterThan">
      <formula>0</formula>
    </cfRule>
  </conditionalFormatting>
  <conditionalFormatting sqref="N11">
    <cfRule type="cellIs" dxfId="6" priority="11" stopIfTrue="1" operator="greaterThan">
      <formula>0</formula>
    </cfRule>
  </conditionalFormatting>
  <conditionalFormatting sqref="C11">
    <cfRule type="cellIs" dxfId="5" priority="10" stopIfTrue="1" operator="greaterThan">
      <formula>0</formula>
    </cfRule>
  </conditionalFormatting>
  <conditionalFormatting sqref="J11">
    <cfRule type="cellIs" dxfId="4" priority="9" stopIfTrue="1" operator="greaterThan">
      <formula>0</formula>
    </cfRule>
  </conditionalFormatting>
  <conditionalFormatting sqref="H27">
    <cfRule type="cellIs" dxfId="3" priority="4" stopIfTrue="1" operator="greaterThan">
      <formula>0</formula>
    </cfRule>
  </conditionalFormatting>
  <conditionalFormatting sqref="C27:I27 K27:M27">
    <cfRule type="cellIs" dxfId="2" priority="3" stopIfTrue="1" operator="greaterThan">
      <formula>0</formula>
    </cfRule>
  </conditionalFormatting>
  <conditionalFormatting sqref="N27">
    <cfRule type="cellIs" dxfId="1" priority="2" stopIfTrue="1" operator="greaterThan">
      <formula>0</formula>
    </cfRule>
  </conditionalFormatting>
  <conditionalFormatting sqref="J27">
    <cfRule type="cellIs" dxfId="0" priority="1" stopIfTrue="1" operator="greaterThan">
      <formula>0</formula>
    </cfRule>
  </conditionalFormatting>
  <hyperlinks>
    <hyperlink ref="R5" r:id="rId1"/>
  </hyperlinks>
  <printOptions horizontalCentered="1" verticalCentered="1"/>
  <pageMargins left="0.39370078740157483" right="0.39370078740157483" top="0.19685039370078741" bottom="0.15748031496062992" header="0.15748031496062992" footer="0.15748031496062992"/>
  <pageSetup scale="50" orientation="landscape" horizontalDpi="1200" verticalDpi="1200" r:id="rId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FormINVIAS</vt:lpstr>
      <vt:lpstr>FormINVIAS!Área_de_impresión</vt:lpstr>
      <vt:lpstr>FormINVIAS!Títulos_a_imprimir</vt:lpstr>
    </vt:vector>
  </TitlesOfParts>
  <Company>Windows 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WinuE</dc:creator>
  <cp:lastModifiedBy>MI PC</cp:lastModifiedBy>
  <cp:lastPrinted>2018-03-07T12:14:11Z</cp:lastPrinted>
  <dcterms:created xsi:type="dcterms:W3CDTF">2008-06-09T13:34:58Z</dcterms:created>
  <dcterms:modified xsi:type="dcterms:W3CDTF">2020-03-05T00:24:29Z</dcterms:modified>
</cp:coreProperties>
</file>