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tias schek\"/>
    </mc:Choice>
  </mc:AlternateContent>
  <xr:revisionPtr revIDLastSave="0" documentId="13_ncr:1_{D0CA8FBF-A194-4289-95A5-E3C8099BD4D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<sst xmlns="http://schemas.openxmlformats.org/spreadsheetml/2006/main" count="59" uniqueCount="40">
  <si>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</si>
  <si>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</si>
  <si>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</si>
  <si>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</si>
  <si>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</si>
  <si>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</si>
  <si>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</si>
  <si>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</si>
  <si>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</si>
  <si>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</si>
  <si>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</si>
  <si>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</si>
  <si>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</si>
  <si>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</si>
  <si>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</si>
  <si>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</si>
  <si>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</si>
  <si>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</si>
  <si>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</si>
  <si>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</si>
  <si>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</si>
  <si>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</si>
  <si>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</si>
  <si>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</si>
  <si>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</si>
  <si>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</si>
  <si>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</si>
  <si>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</t>
  </si>
  <si>
    <t>045 Lino Negro</t>
  </si>
  <si>
    <t>respaldar</t>
  </si>
  <si>
    <t xml:space="preserve">lat </t>
  </si>
  <si>
    <t>base final</t>
  </si>
  <si>
    <t>lat cajon</t>
  </si>
  <si>
    <t>tapas cajon</t>
  </si>
  <si>
    <t>base rack</t>
  </si>
  <si>
    <t>lat rack</t>
  </si>
  <si>
    <t>tapa fin</t>
  </si>
  <si>
    <t>tele</t>
  </si>
  <si>
    <t>045 Gaudi</t>
  </si>
  <si>
    <t>9121999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</si>
</sst>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B16" sqref="B16:J34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322.28500000000003</v>
      </c>
      <c r="F3" s="52">
        <v>9120003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38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172.89599999999999</v>
      </c>
      <c r="F4" s="46">
        <v>9121999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55.192200000000007</v>
      </c>
      <c r="R15" s="19" t="s">
        <v>24</v>
      </c>
      <c r="S15" s="20" t="s">
        <v>25</v>
      </c>
    </row>
    <row r="16" spans="1:20" ht="15.75" x14ac:dyDescent="0.25">
      <c r="A16" s="21">
        <v>9120003</v>
      </c>
      <c r="B16" s="22">
        <v>2</v>
      </c>
      <c r="C16" s="23">
        <v>1250</v>
      </c>
      <c r="D16" s="24">
        <v>450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Lino Negro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16" s="33">
        <f t="shared" ref="O16:O79" si="0">(IF(G16&gt;0,C16,0)+IF(H16&gt;0,C16,0)+IF(I16&gt;0,D16,0)+IF(J16&gt;0,D16,0))*B16/1000</f>
        <v>6.8</v>
      </c>
      <c r="Q16">
        <v>1</v>
      </c>
      <c r="R16" s="34">
        <f>((SUMIF(G16:G1016,D3,Hoja3!A1:A1001)+SUMIF(H16:H1016,D3,Hoja3!B1:B1001)+SUMIF(I16:I1016,D3,Hoja3!C1:C1001)+SUMIF(J16:J1016,D3,Hoja3!D1:D1001))/1000)*1.05</f>
        <v>35.053200000000004</v>
      </c>
      <c r="S16" s="35" t="str">
        <f t="shared" ref="S16:S23" si="1">A3</f>
        <v>045 Lino Negro</v>
      </c>
    </row>
    <row r="17" spans="1:19" ht="15.75" x14ac:dyDescent="0.25">
      <c r="A17" s="21">
        <v>9120003</v>
      </c>
      <c r="B17" s="22">
        <v>4</v>
      </c>
      <c r="C17" s="23">
        <v>400</v>
      </c>
      <c r="D17" s="24">
        <v>270</v>
      </c>
      <c r="E17" s="25" t="s">
        <v>27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Lino Negro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17" s="33">
        <f t="shared" si="0"/>
        <v>5.36</v>
      </c>
      <c r="Q17">
        <v>2</v>
      </c>
      <c r="R17" s="34">
        <f>((SUMIF(G16:G1016,D4,Hoja3!A1:A1001)+SUMIF(H16:H1016,D4,Hoja3!B1:B1001)+SUMIF(I16:I1016,D4,Hoja3!C1:C1001)+SUMIF(J16:J1016,D4,Hoja3!D1:D1001))/1000)*1.05</f>
        <v>20.138999999999999</v>
      </c>
      <c r="S17" s="35" t="str">
        <f t="shared" si="1"/>
        <v>045 Gaudi</v>
      </c>
    </row>
    <row r="18" spans="1:19" ht="15.75" x14ac:dyDescent="0.25">
      <c r="A18" s="21">
        <v>9120003</v>
      </c>
      <c r="B18" s="22">
        <v>4</v>
      </c>
      <c r="C18" s="23">
        <v>164</v>
      </c>
      <c r="D18" s="24">
        <v>270</v>
      </c>
      <c r="E18" s="25" t="s">
        <v>30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1.3120000000000001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9120003</v>
      </c>
      <c r="B19" s="22">
        <v>2</v>
      </c>
      <c r="C19" s="23">
        <v>400</v>
      </c>
      <c r="D19" s="24">
        <v>290</v>
      </c>
      <c r="E19" s="25" t="s">
        <v>31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Lino Negro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19" s="33">
        <f t="shared" si="0"/>
        <v>2.76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39</v>
      </c>
      <c r="B20" s="22">
        <v>4</v>
      </c>
      <c r="C20" s="23">
        <v>338</v>
      </c>
      <c r="D20" s="24">
        <v>130</v>
      </c>
      <c r="E20" s="25" t="s">
        <v>32</v>
      </c>
      <c r="F20" s="25"/>
      <c r="G20" s="36">
        <v>2</v>
      </c>
      <c r="H20" s="36"/>
      <c r="I20" s="36">
        <v>2</v>
      </c>
      <c r="J20" s="36">
        <v>2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20" s="33">
        <f t="shared" si="0"/>
        <v>2.3919999999999999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39</v>
      </c>
      <c r="B21" s="22">
        <v>4</v>
      </c>
      <c r="C21" s="23">
        <v>214</v>
      </c>
      <c r="D21" s="24">
        <v>130</v>
      </c>
      <c r="E21" s="25" t="s">
        <v>32</v>
      </c>
      <c r="F21" s="25"/>
      <c r="G21" s="37">
        <v>2</v>
      </c>
      <c r="H21" s="37">
        <v>2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1.712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39</v>
      </c>
      <c r="B22" s="22">
        <v>2</v>
      </c>
      <c r="C22" s="23">
        <v>396</v>
      </c>
      <c r="D22" s="24">
        <v>196</v>
      </c>
      <c r="E22" s="25" t="s">
        <v>33</v>
      </c>
      <c r="F22" s="25"/>
      <c r="G22" s="37">
        <v>2</v>
      </c>
      <c r="H22" s="37">
        <v>2</v>
      </c>
      <c r="I22" s="37">
        <v>2</v>
      </c>
      <c r="J22" s="37">
        <v>2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22" s="33">
        <f t="shared" si="0"/>
        <v>2.3679999999999999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9120003</v>
      </c>
      <c r="B23" s="22">
        <v>4</v>
      </c>
      <c r="C23" s="23">
        <v>270</v>
      </c>
      <c r="D23" s="24">
        <v>375</v>
      </c>
      <c r="E23" s="25" t="s">
        <v>34</v>
      </c>
      <c r="F23" s="25"/>
      <c r="G23" s="37">
        <v>1</v>
      </c>
      <c r="H23" s="37"/>
      <c r="I23" s="37"/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23" s="33">
        <f t="shared" si="0"/>
        <v>2.58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9120003</v>
      </c>
      <c r="B24" s="22">
        <v>3</v>
      </c>
      <c r="C24" s="23">
        <v>750</v>
      </c>
      <c r="D24" s="24">
        <v>270</v>
      </c>
      <c r="E24" s="25" t="s">
        <v>34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4.5</v>
      </c>
      <c r="R24" s="38">
        <f>SUM(R16:R23)</f>
        <v>55.1922</v>
      </c>
      <c r="S24" s="39" t="s">
        <v>26</v>
      </c>
    </row>
    <row r="25" spans="1:19" ht="14.25" x14ac:dyDescent="0.2">
      <c r="A25" s="43">
        <v>9120003</v>
      </c>
      <c r="B25" s="22">
        <v>4</v>
      </c>
      <c r="C25" s="23">
        <v>324</v>
      </c>
      <c r="D25" s="24">
        <v>270</v>
      </c>
      <c r="E25" s="25" t="s">
        <v>35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2.5920000000000001</v>
      </c>
    </row>
    <row r="26" spans="1:19" ht="14.25" x14ac:dyDescent="0.2">
      <c r="A26" s="43">
        <v>9120003</v>
      </c>
      <c r="B26" s="22">
        <v>2</v>
      </c>
      <c r="C26" s="23">
        <v>162</v>
      </c>
      <c r="D26" s="24">
        <v>270</v>
      </c>
      <c r="E26" s="25" t="s">
        <v>35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0.64800000000000002</v>
      </c>
    </row>
    <row r="27" spans="1:19" x14ac:dyDescent="0.2">
      <c r="A27" s="21">
        <v>9120003</v>
      </c>
      <c r="B27" s="22">
        <v>2</v>
      </c>
      <c r="C27" s="23">
        <v>144</v>
      </c>
      <c r="D27" s="24">
        <v>270</v>
      </c>
      <c r="E27" s="25" t="s">
        <v>35</v>
      </c>
      <c r="F27" s="25"/>
      <c r="G27" s="37">
        <v>1</v>
      </c>
      <c r="H27" s="37">
        <v>1</v>
      </c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0.57599999999999996</v>
      </c>
    </row>
    <row r="28" spans="1:19" ht="14.25" x14ac:dyDescent="0.2">
      <c r="A28" s="43">
        <v>9121999</v>
      </c>
      <c r="B28" s="22">
        <v>1</v>
      </c>
      <c r="C28" s="23">
        <v>176</v>
      </c>
      <c r="D28" s="24">
        <v>746</v>
      </c>
      <c r="E28" s="25" t="s">
        <v>33</v>
      </c>
      <c r="F28" s="25"/>
      <c r="G28" s="37">
        <v>2</v>
      </c>
      <c r="H28" s="37">
        <v>2</v>
      </c>
      <c r="I28" s="37">
        <v>2</v>
      </c>
      <c r="J28" s="37">
        <v>2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28" s="33">
        <f t="shared" si="0"/>
        <v>1.8440000000000001</v>
      </c>
    </row>
    <row r="29" spans="1:19" ht="14.25" x14ac:dyDescent="0.2">
      <c r="A29" s="43">
        <v>9121999</v>
      </c>
      <c r="B29" s="22">
        <v>2</v>
      </c>
      <c r="C29" s="23">
        <v>356</v>
      </c>
      <c r="D29" s="24">
        <v>371</v>
      </c>
      <c r="E29" s="25" t="s">
        <v>33</v>
      </c>
      <c r="F29" s="25"/>
      <c r="G29" s="37">
        <v>2</v>
      </c>
      <c r="H29" s="37">
        <v>2</v>
      </c>
      <c r="I29" s="37">
        <v>2</v>
      </c>
      <c r="J29" s="37">
        <v>2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29" s="33">
        <f t="shared" si="0"/>
        <v>2.9079999999999999</v>
      </c>
    </row>
    <row r="30" spans="1:19" ht="14.25" x14ac:dyDescent="0.2">
      <c r="A30" s="43">
        <v>9120003</v>
      </c>
      <c r="B30" s="22">
        <v>2</v>
      </c>
      <c r="C30" s="23">
        <v>360</v>
      </c>
      <c r="D30" s="24">
        <v>288</v>
      </c>
      <c r="E30" s="25" t="s">
        <v>36</v>
      </c>
      <c r="F30" s="25"/>
      <c r="G30" s="37">
        <v>1</v>
      </c>
      <c r="H30" s="37">
        <v>1</v>
      </c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Lino Negro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30" s="33">
        <f t="shared" si="0"/>
        <v>2.5920000000000001</v>
      </c>
    </row>
    <row r="31" spans="1:19" ht="14.25" x14ac:dyDescent="0.2">
      <c r="A31" s="43">
        <v>9120003</v>
      </c>
      <c r="B31" s="22">
        <v>1</v>
      </c>
      <c r="C31" s="23">
        <v>1540</v>
      </c>
      <c r="D31" s="24">
        <v>292</v>
      </c>
      <c r="E31" s="25" t="s">
        <v>36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Lino Negro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Lino Negro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Lino Negro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Lino Negro</v>
      </c>
      <c r="O31" s="33">
        <f t="shared" si="0"/>
        <v>3.6640000000000001</v>
      </c>
    </row>
    <row r="32" spans="1:19" ht="14.25" x14ac:dyDescent="0.2">
      <c r="A32" s="43">
        <v>9121999</v>
      </c>
      <c r="B32" s="22">
        <v>1</v>
      </c>
      <c r="C32" s="23">
        <v>1062</v>
      </c>
      <c r="D32" s="24">
        <v>1540</v>
      </c>
      <c r="E32" s="25" t="s">
        <v>37</v>
      </c>
      <c r="F32" s="25"/>
      <c r="G32" s="37">
        <v>2</v>
      </c>
      <c r="H32" s="37">
        <v>2</v>
      </c>
      <c r="I32" s="37">
        <v>2</v>
      </c>
      <c r="J32" s="37">
        <v>2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32" s="33">
        <f t="shared" si="0"/>
        <v>5.2039999999999997</v>
      </c>
    </row>
    <row r="33" spans="1:15" ht="14.25" x14ac:dyDescent="0.2">
      <c r="A33" s="43">
        <v>9121999</v>
      </c>
      <c r="B33" s="22">
        <v>2</v>
      </c>
      <c r="C33" s="23">
        <v>688</v>
      </c>
      <c r="D33" s="24">
        <v>130</v>
      </c>
      <c r="E33" s="25" t="s">
        <v>32</v>
      </c>
      <c r="F33" s="25"/>
      <c r="G33" s="37">
        <v>2</v>
      </c>
      <c r="H33" s="37"/>
      <c r="I33" s="37">
        <v>2</v>
      </c>
      <c r="J33" s="37">
        <v>2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Gaudi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Gaudi</v>
      </c>
      <c r="O33" s="33">
        <f t="shared" si="0"/>
        <v>1.8959999999999999</v>
      </c>
    </row>
    <row r="34" spans="1:15" ht="14.25" x14ac:dyDescent="0.2">
      <c r="A34" s="43">
        <v>9121999</v>
      </c>
      <c r="B34" s="22">
        <v>2</v>
      </c>
      <c r="C34" s="23">
        <v>214</v>
      </c>
      <c r="D34" s="24">
        <v>130</v>
      </c>
      <c r="E34" s="25" t="s">
        <v>32</v>
      </c>
      <c r="F34" s="25"/>
      <c r="G34" s="37">
        <v>2</v>
      </c>
      <c r="H34" s="37">
        <v>2</v>
      </c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Gaudi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Gaudi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0.85599999999999998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2500</v>
      </c>
      <c r="B1">
        <f>Hoja1!B16*Hoja1!C16</f>
        <v>2500</v>
      </c>
      <c r="C1">
        <f>Hoja1!B16*Hoja1!D16</f>
        <v>900</v>
      </c>
      <c r="D1">
        <f>Hoja1!B16*Hoja1!D16</f>
        <v>900</v>
      </c>
    </row>
    <row r="2" spans="1:4" x14ac:dyDescent="0.2">
      <c r="A2">
        <f>Hoja1!B17*Hoja1!C17</f>
        <v>1600</v>
      </c>
      <c r="B2">
        <f>Hoja1!B17*Hoja1!C17</f>
        <v>1600</v>
      </c>
      <c r="C2">
        <f>Hoja1!B17*Hoja1!D17</f>
        <v>1080</v>
      </c>
      <c r="D2">
        <f>Hoja1!B17*Hoja1!D17</f>
        <v>1080</v>
      </c>
    </row>
    <row r="3" spans="1:4" x14ac:dyDescent="0.2">
      <c r="A3">
        <f>Hoja1!B18*Hoja1!C18</f>
        <v>656</v>
      </c>
      <c r="B3">
        <f>Hoja1!B18*Hoja1!C18</f>
        <v>656</v>
      </c>
      <c r="C3">
        <f>Hoja1!B18*Hoja1!D18</f>
        <v>1080</v>
      </c>
      <c r="D3">
        <f>Hoja1!B18*Hoja1!D18</f>
        <v>1080</v>
      </c>
    </row>
    <row r="4" spans="1:4" x14ac:dyDescent="0.2">
      <c r="A4">
        <f>Hoja1!B19*Hoja1!C19</f>
        <v>800</v>
      </c>
      <c r="B4">
        <f>Hoja1!B19*Hoja1!C19</f>
        <v>800</v>
      </c>
      <c r="C4">
        <f>Hoja1!B19*Hoja1!D19</f>
        <v>580</v>
      </c>
      <c r="D4">
        <f>Hoja1!B19*Hoja1!D19</f>
        <v>580</v>
      </c>
    </row>
    <row r="5" spans="1:4" x14ac:dyDescent="0.2">
      <c r="A5">
        <f>Hoja1!B20*Hoja1!C20</f>
        <v>1352</v>
      </c>
      <c r="B5">
        <f>Hoja1!B20*Hoja1!C20</f>
        <v>1352</v>
      </c>
      <c r="C5">
        <f>Hoja1!B20*Hoja1!D20</f>
        <v>520</v>
      </c>
      <c r="D5">
        <f>Hoja1!B20*Hoja1!D20</f>
        <v>520</v>
      </c>
    </row>
    <row r="6" spans="1:4" x14ac:dyDescent="0.2">
      <c r="A6">
        <f>Hoja1!B21*Hoja1!C21</f>
        <v>856</v>
      </c>
      <c r="B6">
        <f>Hoja1!B21*Hoja1!C21</f>
        <v>856</v>
      </c>
      <c r="C6">
        <f>Hoja1!B21*Hoja1!D21</f>
        <v>520</v>
      </c>
      <c r="D6">
        <f>Hoja1!B21*Hoja1!D21</f>
        <v>520</v>
      </c>
    </row>
    <row r="7" spans="1:4" x14ac:dyDescent="0.2">
      <c r="A7">
        <f>Hoja1!B22*Hoja1!C22</f>
        <v>792</v>
      </c>
      <c r="B7">
        <f>Hoja1!B22*Hoja1!C22</f>
        <v>792</v>
      </c>
      <c r="C7">
        <f>Hoja1!B22*Hoja1!D22</f>
        <v>392</v>
      </c>
      <c r="D7">
        <f>Hoja1!B22*Hoja1!D22</f>
        <v>392</v>
      </c>
    </row>
    <row r="8" spans="1:4" x14ac:dyDescent="0.2">
      <c r="A8">
        <f>Hoja1!B23*Hoja1!C23</f>
        <v>1080</v>
      </c>
      <c r="B8">
        <f>Hoja1!B23*Hoja1!C23</f>
        <v>1080</v>
      </c>
      <c r="C8">
        <f>Hoja1!B23*Hoja1!D23</f>
        <v>1500</v>
      </c>
      <c r="D8">
        <f>Hoja1!B23*Hoja1!D23</f>
        <v>1500</v>
      </c>
    </row>
    <row r="9" spans="1:4" x14ac:dyDescent="0.2">
      <c r="A9">
        <f>Hoja1!B24*Hoja1!C24</f>
        <v>2250</v>
      </c>
      <c r="B9">
        <f>Hoja1!B24*Hoja1!C24</f>
        <v>2250</v>
      </c>
      <c r="C9">
        <f>Hoja1!B24*Hoja1!D24</f>
        <v>810</v>
      </c>
      <c r="D9">
        <f>Hoja1!B24*Hoja1!D24</f>
        <v>810</v>
      </c>
    </row>
    <row r="10" spans="1:4" x14ac:dyDescent="0.2">
      <c r="A10">
        <f>Hoja1!B25*Hoja1!C25</f>
        <v>1296</v>
      </c>
      <c r="B10">
        <f>Hoja1!B25*Hoja1!C25</f>
        <v>1296</v>
      </c>
      <c r="C10">
        <f>Hoja1!B25*Hoja1!D25</f>
        <v>1080</v>
      </c>
      <c r="D10">
        <f>Hoja1!B25*Hoja1!D25</f>
        <v>1080</v>
      </c>
    </row>
    <row r="11" spans="1:4" x14ac:dyDescent="0.2">
      <c r="A11">
        <f>Hoja1!B26*Hoja1!C26</f>
        <v>324</v>
      </c>
      <c r="B11">
        <f>Hoja1!B26*Hoja1!C26</f>
        <v>324</v>
      </c>
      <c r="C11">
        <f>Hoja1!B26*Hoja1!D26</f>
        <v>540</v>
      </c>
      <c r="D11">
        <f>Hoja1!B26*Hoja1!D26</f>
        <v>540</v>
      </c>
    </row>
    <row r="12" spans="1:4" x14ac:dyDescent="0.2">
      <c r="A12">
        <f>Hoja1!B27*Hoja1!C27</f>
        <v>288</v>
      </c>
      <c r="B12">
        <f>Hoja1!B27*Hoja1!C27</f>
        <v>288</v>
      </c>
      <c r="C12">
        <f>Hoja1!B27*Hoja1!D27</f>
        <v>540</v>
      </c>
      <c r="D12">
        <f>Hoja1!B27*Hoja1!D27</f>
        <v>540</v>
      </c>
    </row>
    <row r="13" spans="1:4" x14ac:dyDescent="0.2">
      <c r="A13">
        <f>Hoja1!B28*Hoja1!C28</f>
        <v>176</v>
      </c>
      <c r="B13">
        <f>Hoja1!B28*Hoja1!C28</f>
        <v>176</v>
      </c>
      <c r="C13">
        <f>Hoja1!B28*Hoja1!D28</f>
        <v>746</v>
      </c>
      <c r="D13">
        <f>Hoja1!B28*Hoja1!D28</f>
        <v>746</v>
      </c>
    </row>
    <row r="14" spans="1:4" x14ac:dyDescent="0.2">
      <c r="A14">
        <f>Hoja1!B29*Hoja1!C29</f>
        <v>712</v>
      </c>
      <c r="B14">
        <f>Hoja1!B29*Hoja1!C29</f>
        <v>712</v>
      </c>
      <c r="C14">
        <f>Hoja1!B29*Hoja1!D29</f>
        <v>742</v>
      </c>
      <c r="D14">
        <f>Hoja1!B29*Hoja1!D29</f>
        <v>742</v>
      </c>
    </row>
    <row r="15" spans="1:4" x14ac:dyDescent="0.2">
      <c r="A15">
        <f>Hoja1!B30*Hoja1!C30</f>
        <v>720</v>
      </c>
      <c r="B15">
        <f>Hoja1!B30*Hoja1!C30</f>
        <v>720</v>
      </c>
      <c r="C15">
        <f>Hoja1!B30*Hoja1!D30</f>
        <v>576</v>
      </c>
      <c r="D15">
        <f>Hoja1!B30*Hoja1!D30</f>
        <v>576</v>
      </c>
    </row>
    <row r="16" spans="1:4" x14ac:dyDescent="0.2">
      <c r="A16">
        <f>Hoja1!B31*Hoja1!C31</f>
        <v>1540</v>
      </c>
      <c r="B16">
        <f>Hoja1!B31*Hoja1!C31</f>
        <v>1540</v>
      </c>
      <c r="C16">
        <f>Hoja1!B31*Hoja1!D31</f>
        <v>292</v>
      </c>
      <c r="D16">
        <f>Hoja1!B31*Hoja1!D31</f>
        <v>292</v>
      </c>
    </row>
    <row r="17" spans="1:4" x14ac:dyDescent="0.2">
      <c r="A17">
        <f>Hoja1!B32*Hoja1!C32</f>
        <v>1062</v>
      </c>
      <c r="B17">
        <f>Hoja1!B32*Hoja1!C32</f>
        <v>1062</v>
      </c>
      <c r="C17">
        <f>Hoja1!B32*Hoja1!D32</f>
        <v>1540</v>
      </c>
      <c r="D17">
        <f>Hoja1!B32*Hoja1!D32</f>
        <v>1540</v>
      </c>
    </row>
    <row r="18" spans="1:4" x14ac:dyDescent="0.2">
      <c r="A18">
        <f>Hoja1!B33*Hoja1!C33</f>
        <v>1376</v>
      </c>
      <c r="B18">
        <f>Hoja1!B33*Hoja1!C33</f>
        <v>1376</v>
      </c>
      <c r="C18">
        <f>Hoja1!B33*Hoja1!D33</f>
        <v>260</v>
      </c>
      <c r="D18">
        <f>Hoja1!B33*Hoja1!D33</f>
        <v>260</v>
      </c>
    </row>
    <row r="19" spans="1:4" x14ac:dyDescent="0.2">
      <c r="A19">
        <f>Hoja1!B34*Hoja1!C34</f>
        <v>428</v>
      </c>
      <c r="B19">
        <f>Hoja1!B34*Hoja1!C34</f>
        <v>428</v>
      </c>
      <c r="C19">
        <f>Hoja1!B34*Hoja1!D34</f>
        <v>260</v>
      </c>
      <c r="D19">
        <f>Hoja1!B34*Hoja1!D34</f>
        <v>260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2024-02-08T16:33:53Z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